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4.xml" ContentType="application/vnd.openxmlformats-officedocument.spreadsheetml.comments+xml"/>
  <Override PartName="/xl/comments5.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S:\Western Region\2000 Western Region Office\WUTC\WUTC-LeMay\Fuel Surcharge\Grays Harbor\2024\August\"/>
    </mc:Choice>
  </mc:AlternateContent>
  <xr:revisionPtr revIDLastSave="0" documentId="13_ncr:1_{38D29516-D16E-4EB5-8EB0-C249F12D7C5C}" xr6:coauthVersionLast="47" xr6:coauthVersionMax="47" xr10:uidLastSave="{00000000-0000-0000-0000-000000000000}"/>
  <workbookProtection workbookAlgorithmName="SHA-512" workbookHashValue="/GHS7keJFAZazpdMrjDYP5u4CigBzA5pdAKbY1c7EEl59K52KlQEzxMlJhTTxLHQVdAb8rxpyp7pJxXbEMF2wQ==" workbookSaltValue="JIlQfEw9gEdP4lm8rdbFyQ==" workbookSpinCount="100000" lockStructure="1"/>
  <bookViews>
    <workbookView xWindow="28680" yWindow="-120" windowWidth="29040" windowHeight="15840" xr2:uid="{00000000-000D-0000-FFFF-FFFF00000000}"/>
  </bookViews>
  <sheets>
    <sheet name="Fuel Surcharge Worksheet" sheetId="1" r:id="rId1"/>
    <sheet name="Chart1" sheetId="10" state="hidden" r:id="rId2"/>
    <sheet name="Current Fuel Index" sheetId="4" r:id="rId3"/>
    <sheet name="Weekly OPIS Averages" sheetId="3" r:id="rId4"/>
    <sheet name="Weekly OPIS Data Summary" sheetId="2" state="hidden" r:id="rId5"/>
    <sheet name="Weekly OPIS Data" sheetId="8" state="hidden" r:id="rId6"/>
    <sheet name="Company Info." sheetId="7" state="hidden" r:id="rId7"/>
  </sheets>
  <definedNames>
    <definedName name="_xlnm._FilterDatabase" localSheetId="3" hidden="1">'Weekly OPIS Averages'!$B$15:$B$39</definedName>
    <definedName name="CompanyInfo">'Company Info.'!$A$2:$J$73</definedName>
    <definedName name="CompanyName">'Company Info.'!$A$2:$A$73</definedName>
    <definedName name="_xlnm.Print_Area" localSheetId="6">'Company Info.'!$A$1:$J$73</definedName>
    <definedName name="_xlnm.Print_Area" localSheetId="0">'Fuel Surcharge Worksheet'!$A$1:$F$63</definedName>
    <definedName name="solver_adj" localSheetId="0" hidden="1">'Fuel Surcharge Worksheet'!$F$32</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hs1" localSheetId="0" hidden="1">'Fuel Surcharge Worksheet'!$F$33</definedName>
    <definedName name="solver_lin" localSheetId="0" hidden="1">2</definedName>
    <definedName name="solver_neg" localSheetId="0" hidden="1">2</definedName>
    <definedName name="solver_num" localSheetId="0" hidden="1">1</definedName>
    <definedName name="solver_nwt" localSheetId="0" hidden="1">1</definedName>
    <definedName name="solver_opt" localSheetId="0" hidden="1">'Fuel Surcharge Worksheet'!$F$45</definedName>
    <definedName name="solver_pre" localSheetId="0" hidden="1">0.000001</definedName>
    <definedName name="solver_rel1" localSheetId="0" hidden="1">3</definedName>
    <definedName name="solver_rhs1" localSheetId="0" hidden="1">'Fuel Surcharge Worksheet'!$F$32</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-0.0001</definedName>
    <definedName name="ValidEffectiveDates">'Weekly OPIS Averages'!$B$15:$B$323</definedName>
    <definedName name="ValidFuelTestPeriod">'Weekly OPIS Averages'!$B$15:$B$323</definedName>
    <definedName name="ValidProposedEffectiveDates">'Current Fuel Index'!$A$8:$A$309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7" l="1"/>
  <c r="M60" i="7"/>
  <c r="C60" i="7" s="1"/>
  <c r="E38" i="7"/>
  <c r="F38" i="7"/>
  <c r="G53" i="7"/>
  <c r="J73" i="7" l="1"/>
  <c r="C220" i="4"/>
  <c r="M54" i="7"/>
  <c r="F17" i="1"/>
  <c r="M41" i="7"/>
  <c r="C41" i="7" s="1"/>
  <c r="F22" i="1" l="1"/>
  <c r="O225" i="3" l="1"/>
  <c r="J225" i="3"/>
  <c r="H225" i="3"/>
  <c r="F225" i="3"/>
  <c r="O224" i="3"/>
  <c r="J224" i="3"/>
  <c r="H224" i="3"/>
  <c r="F224" i="3"/>
  <c r="O223" i="3"/>
  <c r="Q223" i="3" s="1"/>
  <c r="J223" i="3"/>
  <c r="H223" i="3"/>
  <c r="F223" i="3"/>
  <c r="O222" i="3"/>
  <c r="J222" i="3"/>
  <c r="H222" i="3"/>
  <c r="F222" i="3"/>
  <c r="O221" i="3"/>
  <c r="J221" i="3"/>
  <c r="H221" i="3"/>
  <c r="F221" i="3"/>
  <c r="O220" i="3"/>
  <c r="J220" i="3"/>
  <c r="H220" i="3"/>
  <c r="F220" i="3"/>
  <c r="O219" i="3"/>
  <c r="J219" i="3"/>
  <c r="J41" i="7" s="1"/>
  <c r="H219" i="3"/>
  <c r="F219" i="3"/>
  <c r="S224" i="3" l="1"/>
  <c r="Q222" i="3"/>
  <c r="Q221" i="3"/>
  <c r="S222" i="3"/>
  <c r="Q225" i="3"/>
  <c r="S223" i="3"/>
  <c r="Q220" i="3"/>
  <c r="S221" i="3"/>
  <c r="Q224" i="3"/>
  <c r="S225" i="3"/>
  <c r="K76" i="7" l="1"/>
  <c r="O149" i="3" l="1"/>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U221" i="3" s="1"/>
  <c r="O211" i="3"/>
  <c r="O212" i="3"/>
  <c r="O213" i="3"/>
  <c r="O214" i="3"/>
  <c r="O215" i="3"/>
  <c r="O216" i="3"/>
  <c r="O217" i="3"/>
  <c r="O218"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4" i="3"/>
  <c r="O265" i="3"/>
  <c r="O266" i="3"/>
  <c r="O267" i="3"/>
  <c r="O268" i="3"/>
  <c r="O269" i="3"/>
  <c r="O270" i="3"/>
  <c r="O271" i="3"/>
  <c r="O272" i="3"/>
  <c r="O273" i="3"/>
  <c r="O274" i="3"/>
  <c r="O275" i="3"/>
  <c r="O276" i="3"/>
  <c r="O277" i="3"/>
  <c r="O278" i="3"/>
  <c r="O279" i="3"/>
  <c r="O280" i="3"/>
  <c r="O281" i="3"/>
  <c r="O282" i="3"/>
  <c r="O283" i="3"/>
  <c r="O284" i="3"/>
  <c r="O285" i="3"/>
  <c r="O286" i="3"/>
  <c r="O287" i="3"/>
  <c r="O288" i="3"/>
  <c r="O289" i="3"/>
  <c r="O290" i="3"/>
  <c r="O291" i="3"/>
  <c r="O292" i="3"/>
  <c r="O293" i="3"/>
  <c r="O294" i="3"/>
  <c r="O295" i="3"/>
  <c r="O296" i="3"/>
  <c r="O297" i="3"/>
  <c r="O298" i="3"/>
  <c r="O299" i="3"/>
  <c r="O300" i="3"/>
  <c r="O301" i="3"/>
  <c r="O302" i="3"/>
  <c r="O303" i="3"/>
  <c r="O304" i="3"/>
  <c r="O305" i="3"/>
  <c r="O306" i="3"/>
  <c r="O307" i="3"/>
  <c r="O308" i="3"/>
  <c r="O309" i="3"/>
  <c r="O310" i="3"/>
  <c r="O311" i="3"/>
  <c r="O312" i="3"/>
  <c r="O313" i="3"/>
  <c r="O314" i="3"/>
  <c r="O315" i="3"/>
  <c r="O316" i="3"/>
  <c r="O317" i="3"/>
  <c r="O318" i="3"/>
  <c r="O319" i="3"/>
  <c r="O320" i="3"/>
  <c r="O321" i="3"/>
  <c r="O322" i="3"/>
  <c r="O323" i="3"/>
  <c r="O148" i="3"/>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6" i="8"/>
  <c r="F667" i="8"/>
  <c r="F668" i="8"/>
  <c r="F669" i="8"/>
  <c r="F670" i="8"/>
  <c r="F671" i="8"/>
  <c r="F672" i="8"/>
  <c r="F673" i="8"/>
  <c r="F674" i="8"/>
  <c r="F675" i="8"/>
  <c r="F676" i="8"/>
  <c r="F677" i="8"/>
  <c r="F678" i="8"/>
  <c r="F679" i="8"/>
  <c r="F680" i="8"/>
  <c r="F681" i="8"/>
  <c r="F682" i="8"/>
  <c r="F683" i="8"/>
  <c r="F684" i="8"/>
  <c r="F685" i="8"/>
  <c r="F686" i="8"/>
  <c r="F687" i="8"/>
  <c r="F688" i="8"/>
  <c r="F689" i="8"/>
  <c r="F690" i="8"/>
  <c r="F691" i="8"/>
  <c r="F692" i="8"/>
  <c r="F693" i="8"/>
  <c r="F694" i="8"/>
  <c r="F695" i="8"/>
  <c r="F696" i="8"/>
  <c r="F697" i="8"/>
  <c r="F698" i="8"/>
  <c r="F699" i="8"/>
  <c r="F700" i="8"/>
  <c r="F701" i="8"/>
  <c r="F702" i="8"/>
  <c r="F703" i="8"/>
  <c r="F704" i="8"/>
  <c r="F705" i="8"/>
  <c r="F706" i="8"/>
  <c r="F707" i="8"/>
  <c r="F708" i="8"/>
  <c r="F709" i="8"/>
  <c r="F710" i="8"/>
  <c r="F711" i="8"/>
  <c r="F712" i="8"/>
  <c r="F713" i="8"/>
  <c r="F714" i="8"/>
  <c r="F715" i="8"/>
  <c r="F716" i="8"/>
  <c r="F717" i="8"/>
  <c r="F718" i="8"/>
  <c r="F719" i="8"/>
  <c r="F720" i="8"/>
  <c r="F721" i="8"/>
  <c r="F722" i="8"/>
  <c r="F723" i="8"/>
  <c r="F724" i="8"/>
  <c r="F725" i="8"/>
  <c r="F726" i="8"/>
  <c r="F727" i="8"/>
  <c r="F728" i="8"/>
  <c r="F729" i="8"/>
  <c r="F730" i="8"/>
  <c r="F731" i="8"/>
  <c r="F732" i="8"/>
  <c r="F733" i="8"/>
  <c r="F734" i="8"/>
  <c r="F735" i="8"/>
  <c r="F736" i="8"/>
  <c r="F737" i="8"/>
  <c r="F738" i="8"/>
  <c r="F739" i="8"/>
  <c r="F740" i="8"/>
  <c r="F741" i="8"/>
  <c r="F742" i="8"/>
  <c r="F743" i="8"/>
  <c r="F744" i="8"/>
  <c r="F745" i="8"/>
  <c r="F746" i="8"/>
  <c r="F747" i="8"/>
  <c r="F748" i="8"/>
  <c r="F749" i="8"/>
  <c r="F750" i="8"/>
  <c r="F751" i="8"/>
  <c r="F752" i="8"/>
  <c r="F753" i="8"/>
  <c r="F754" i="8"/>
  <c r="F755" i="8"/>
  <c r="F756" i="8"/>
  <c r="F757" i="8"/>
  <c r="F758" i="8"/>
  <c r="F759" i="8"/>
  <c r="F760" i="8"/>
  <c r="F761" i="8"/>
  <c r="F762" i="8"/>
  <c r="F763" i="8"/>
  <c r="F764" i="8"/>
  <c r="F765" i="8"/>
  <c r="F766" i="8"/>
  <c r="F767" i="8"/>
  <c r="F768" i="8"/>
  <c r="F769" i="8"/>
  <c r="F770" i="8"/>
  <c r="F771" i="8"/>
  <c r="F772" i="8"/>
  <c r="F773" i="8"/>
  <c r="F774" i="8"/>
  <c r="F775" i="8"/>
  <c r="F776" i="8"/>
  <c r="F777" i="8"/>
  <c r="F778" i="8"/>
  <c r="F779" i="8"/>
  <c r="F780" i="8"/>
  <c r="F781" i="8"/>
  <c r="F782" i="8"/>
  <c r="F784" i="8"/>
  <c r="F785" i="8"/>
  <c r="F786" i="8"/>
  <c r="F787" i="8"/>
  <c r="F788" i="8"/>
  <c r="F789" i="8"/>
  <c r="F790" i="8"/>
  <c r="F791" i="8"/>
  <c r="F792" i="8"/>
  <c r="F793" i="8"/>
  <c r="F794" i="8"/>
  <c r="F795" i="8"/>
  <c r="F796" i="8"/>
  <c r="F783" i="8"/>
  <c r="S220" i="3" l="1"/>
  <c r="Q219" i="3"/>
  <c r="U223" i="3"/>
  <c r="U222" i="3"/>
  <c r="S219" i="3"/>
  <c r="U220" i="3"/>
  <c r="U219" i="3"/>
  <c r="U225" i="3"/>
  <c r="U224" i="3"/>
  <c r="J299" i="3"/>
  <c r="F281" i="3"/>
  <c r="E269" i="4" s="1"/>
  <c r="J269" i="3"/>
  <c r="J234" i="3"/>
  <c r="F239" i="3"/>
  <c r="E227" i="4" s="1"/>
  <c r="J240" i="3"/>
  <c r="J309" i="3"/>
  <c r="J244" i="3"/>
  <c r="J247" i="3"/>
  <c r="J316" i="3"/>
  <c r="H285" i="3"/>
  <c r="G273" i="4" s="1"/>
  <c r="M31" i="7"/>
  <c r="C31" i="7" s="1"/>
  <c r="M11" i="7"/>
  <c r="C11" i="7" s="1"/>
  <c r="M13" i="7"/>
  <c r="C13" i="7" s="1"/>
  <c r="C25" i="7"/>
  <c r="M20" i="7"/>
  <c r="C20" i="7" s="1"/>
  <c r="M21" i="7"/>
  <c r="C21" i="7" s="1"/>
  <c r="M22" i="7"/>
  <c r="C22" i="7" s="1"/>
  <c r="M23" i="7"/>
  <c r="C23" i="7" s="1"/>
  <c r="M24" i="7"/>
  <c r="C24" i="7" s="1"/>
  <c r="M4" i="7"/>
  <c r="C4" i="7" s="1"/>
  <c r="M5" i="7"/>
  <c r="C5" i="7" s="1"/>
  <c r="M6" i="7"/>
  <c r="C6" i="7" s="1"/>
  <c r="M7" i="7"/>
  <c r="C7" i="7" s="1"/>
  <c r="M8" i="7"/>
  <c r="C8" i="7" s="1"/>
  <c r="M9" i="7"/>
  <c r="C9" i="7" s="1"/>
  <c r="M10" i="7"/>
  <c r="C10" i="7" s="1"/>
  <c r="M12" i="7"/>
  <c r="C12" i="7" s="1"/>
  <c r="M14" i="7"/>
  <c r="C14" i="7" s="1"/>
  <c r="M15" i="7"/>
  <c r="C15" i="7" s="1"/>
  <c r="M16" i="7"/>
  <c r="C16" i="7" s="1"/>
  <c r="M17" i="7"/>
  <c r="C17" i="7" s="1"/>
  <c r="M18" i="7"/>
  <c r="C18" i="7" s="1"/>
  <c r="M19" i="7"/>
  <c r="C19" i="7" s="1"/>
  <c r="M3" i="7"/>
  <c r="C3" i="7" s="1"/>
  <c r="M40" i="7"/>
  <c r="C40" i="7" s="1"/>
  <c r="M42" i="7"/>
  <c r="C42" i="7" s="1"/>
  <c r="M43" i="7"/>
  <c r="C43" i="7" s="1"/>
  <c r="M44" i="7"/>
  <c r="C44" i="7" s="1"/>
  <c r="M45" i="7"/>
  <c r="C45" i="7" s="1"/>
  <c r="M46" i="7"/>
  <c r="C46" i="7" s="1"/>
  <c r="M47" i="7"/>
  <c r="C47" i="7" s="1"/>
  <c r="M48" i="7"/>
  <c r="C48" i="7" s="1"/>
  <c r="M49" i="7"/>
  <c r="C49" i="7" s="1"/>
  <c r="M50" i="7"/>
  <c r="C50" i="7" s="1"/>
  <c r="M51" i="7"/>
  <c r="C51" i="7" s="1"/>
  <c r="M52" i="7"/>
  <c r="C52" i="7" s="1"/>
  <c r="M53" i="7"/>
  <c r="C53" i="7" s="1"/>
  <c r="M55" i="7"/>
  <c r="C55" i="7" s="1"/>
  <c r="M56" i="7"/>
  <c r="C56" i="7" s="1"/>
  <c r="M57" i="7"/>
  <c r="C57" i="7" s="1"/>
  <c r="M58" i="7"/>
  <c r="C58" i="7" s="1"/>
  <c r="M59" i="7"/>
  <c r="C59" i="7" s="1"/>
  <c r="M61" i="7"/>
  <c r="C61" i="7" s="1"/>
  <c r="M62" i="7"/>
  <c r="C62" i="7" s="1"/>
  <c r="M63" i="7"/>
  <c r="C63" i="7" s="1"/>
  <c r="M64" i="7"/>
  <c r="C64" i="7" s="1"/>
  <c r="M65" i="7"/>
  <c r="C65" i="7" s="1"/>
  <c r="M66" i="7"/>
  <c r="C66" i="7" s="1"/>
  <c r="M67" i="7"/>
  <c r="C67" i="7" s="1"/>
  <c r="M68" i="7"/>
  <c r="C68" i="7" s="1"/>
  <c r="M69" i="7"/>
  <c r="C69" i="7" s="1"/>
  <c r="M70" i="7"/>
  <c r="C70" i="7" s="1"/>
  <c r="M71" i="7"/>
  <c r="C71" i="7" s="1"/>
  <c r="M72" i="7"/>
  <c r="C72" i="7" s="1"/>
  <c r="M73" i="7"/>
  <c r="C73" i="7" s="1"/>
  <c r="M26" i="7"/>
  <c r="C26" i="7" s="1"/>
  <c r="M27" i="7"/>
  <c r="C27" i="7" s="1"/>
  <c r="M28" i="7"/>
  <c r="C28" i="7" s="1"/>
  <c r="M29" i="7"/>
  <c r="C29" i="7" s="1"/>
  <c r="M30" i="7"/>
  <c r="C30" i="7" s="1"/>
  <c r="M32" i="7"/>
  <c r="C32" i="7" s="1"/>
  <c r="M33" i="7"/>
  <c r="C33" i="7" s="1"/>
  <c r="M34" i="7"/>
  <c r="C34" i="7" s="1"/>
  <c r="M35" i="7"/>
  <c r="C35" i="7" s="1"/>
  <c r="M36" i="7"/>
  <c r="C36" i="7" s="1"/>
  <c r="M37" i="7"/>
  <c r="C37" i="7" s="1"/>
  <c r="M38" i="7"/>
  <c r="C38" i="7" s="1"/>
  <c r="M39" i="7"/>
  <c r="C39" i="7" s="1"/>
  <c r="AA336" i="8"/>
  <c r="AA320" i="8"/>
  <c r="AA334" i="8"/>
  <c r="Z314" i="8"/>
  <c r="AA323" i="8"/>
  <c r="AA337" i="8"/>
  <c r="F21" i="1"/>
  <c r="AG478" i="8"/>
  <c r="AF478" i="8"/>
  <c r="AE478" i="8"/>
  <c r="AG477" i="8"/>
  <c r="AF477" i="8"/>
  <c r="AF476" i="8"/>
  <c r="AG426" i="8"/>
  <c r="AF426" i="8"/>
  <c r="AE426" i="8"/>
  <c r="AG425" i="8"/>
  <c r="AF425" i="8"/>
  <c r="AF424" i="8"/>
  <c r="AG374" i="8"/>
  <c r="AF374" i="8"/>
  <c r="AE374" i="8"/>
  <c r="AG373" i="8"/>
  <c r="AF373" i="8"/>
  <c r="AF372" i="8"/>
  <c r="AA479" i="8"/>
  <c r="AB478" i="8"/>
  <c r="AC478" i="8" s="1"/>
  <c r="AB477" i="8"/>
  <c r="AC476" i="8"/>
  <c r="AG476" i="8" s="1"/>
  <c r="AA476" i="8"/>
  <c r="AA427" i="8"/>
  <c r="AB426" i="8"/>
  <c r="AC426" i="8"/>
  <c r="AB425" i="8"/>
  <c r="AC425" i="8" s="1"/>
  <c r="AC424" i="8"/>
  <c r="AA424" i="8"/>
  <c r="AA375" i="8"/>
  <c r="AE375" i="8"/>
  <c r="AE376" i="8" s="1"/>
  <c r="AB374" i="8"/>
  <c r="AB373" i="8"/>
  <c r="AC373" i="8" s="1"/>
  <c r="AC372" i="8"/>
  <c r="AG372" i="8" s="1"/>
  <c r="AA372" i="8"/>
  <c r="AA376" i="8"/>
  <c r="M407" i="8" s="1"/>
  <c r="C547" i="2" s="1"/>
  <c r="AB375" i="8"/>
  <c r="M378" i="8"/>
  <c r="C518" i="2" s="1"/>
  <c r="M381" i="8"/>
  <c r="M364" i="8"/>
  <c r="C504" i="2" s="1"/>
  <c r="M372" i="8"/>
  <c r="AE372" i="8"/>
  <c r="M374" i="8"/>
  <c r="C514" i="2" s="1"/>
  <c r="M410" i="8"/>
  <c r="M394" i="8"/>
  <c r="C534" i="2" s="1"/>
  <c r="M376" i="8"/>
  <c r="L76" i="7"/>
  <c r="F20" i="1"/>
  <c r="F19" i="1"/>
  <c r="F18" i="1"/>
  <c r="F56" i="1"/>
  <c r="A63" i="1"/>
  <c r="D423" i="2"/>
  <c r="O423" i="2"/>
  <c r="D424" i="2"/>
  <c r="O424" i="2"/>
  <c r="D425" i="2"/>
  <c r="O425" i="2"/>
  <c r="D426" i="2"/>
  <c r="O426" i="2"/>
  <c r="D427" i="2"/>
  <c r="O427" i="2"/>
  <c r="D428" i="2"/>
  <c r="O428" i="2"/>
  <c r="D429" i="2"/>
  <c r="O429" i="2"/>
  <c r="D430" i="2"/>
  <c r="O430" i="2"/>
  <c r="D431" i="2"/>
  <c r="O431" i="2"/>
  <c r="D432" i="2"/>
  <c r="O432" i="2"/>
  <c r="D433" i="2"/>
  <c r="O433" i="2"/>
  <c r="D434" i="2"/>
  <c r="O434" i="2"/>
  <c r="D435" i="2"/>
  <c r="O435" i="2"/>
  <c r="D436" i="2"/>
  <c r="O436" i="2"/>
  <c r="D437" i="2"/>
  <c r="O437" i="2"/>
  <c r="D438" i="2"/>
  <c r="O438" i="2"/>
  <c r="D439" i="2"/>
  <c r="O439" i="2"/>
  <c r="D440" i="2"/>
  <c r="O440" i="2"/>
  <c r="D441" i="2"/>
  <c r="O441" i="2"/>
  <c r="D442" i="2"/>
  <c r="O442" i="2"/>
  <c r="D443" i="2"/>
  <c r="O443" i="2"/>
  <c r="D444" i="2"/>
  <c r="O444" i="2"/>
  <c r="D445" i="2"/>
  <c r="O445" i="2"/>
  <c r="D446" i="2"/>
  <c r="O446" i="2"/>
  <c r="D447" i="2"/>
  <c r="O447" i="2"/>
  <c r="D448" i="2"/>
  <c r="O448" i="2"/>
  <c r="D449" i="2"/>
  <c r="O449" i="2"/>
  <c r="D450" i="2"/>
  <c r="O450" i="2"/>
  <c r="D451" i="2"/>
  <c r="O451" i="2"/>
  <c r="D452" i="2"/>
  <c r="O452" i="2"/>
  <c r="D453" i="2"/>
  <c r="O453" i="2"/>
  <c r="D454" i="2"/>
  <c r="O454" i="2"/>
  <c r="D455" i="2"/>
  <c r="O455" i="2"/>
  <c r="D456" i="2"/>
  <c r="O456" i="2"/>
  <c r="D457" i="2"/>
  <c r="O457" i="2"/>
  <c r="D458" i="2"/>
  <c r="O458" i="2"/>
  <c r="D459" i="2"/>
  <c r="O459" i="2"/>
  <c r="D460" i="2"/>
  <c r="O460" i="2"/>
  <c r="D461" i="2"/>
  <c r="O461" i="2"/>
  <c r="D462" i="2"/>
  <c r="O462" i="2"/>
  <c r="D463" i="2"/>
  <c r="O463" i="2"/>
  <c r="D464" i="2"/>
  <c r="O464" i="2"/>
  <c r="D465" i="2"/>
  <c r="O465" i="2"/>
  <c r="D466" i="2"/>
  <c r="O466" i="2"/>
  <c r="D467" i="2"/>
  <c r="O467" i="2"/>
  <c r="D468" i="2"/>
  <c r="O468" i="2"/>
  <c r="D469" i="2"/>
  <c r="O469" i="2"/>
  <c r="D470" i="2"/>
  <c r="O470" i="2"/>
  <c r="D471" i="2"/>
  <c r="O471" i="2"/>
  <c r="D472" i="2"/>
  <c r="O472" i="2"/>
  <c r="D473" i="2"/>
  <c r="O473" i="2"/>
  <c r="D474" i="2"/>
  <c r="O474" i="2"/>
  <c r="D475" i="2"/>
  <c r="O475" i="2"/>
  <c r="D476" i="2"/>
  <c r="O476" i="2"/>
  <c r="D477" i="2"/>
  <c r="O477" i="2"/>
  <c r="D478" i="2"/>
  <c r="O478" i="2"/>
  <c r="D479" i="2"/>
  <c r="O479" i="2"/>
  <c r="D480" i="2"/>
  <c r="O480" i="2"/>
  <c r="D481" i="2"/>
  <c r="O481" i="2"/>
  <c r="D482" i="2"/>
  <c r="O482" i="2"/>
  <c r="D483" i="2"/>
  <c r="O483" i="2"/>
  <c r="D484" i="2"/>
  <c r="O484" i="2"/>
  <c r="D485" i="2"/>
  <c r="O485" i="2"/>
  <c r="D486" i="2"/>
  <c r="O486" i="2"/>
  <c r="D487" i="2"/>
  <c r="O487" i="2"/>
  <c r="D488" i="2"/>
  <c r="O488" i="2"/>
  <c r="D489" i="2"/>
  <c r="O489" i="2"/>
  <c r="D490" i="2"/>
  <c r="O490" i="2"/>
  <c r="D491" i="2"/>
  <c r="O491" i="2"/>
  <c r="D492" i="2"/>
  <c r="O492" i="2"/>
  <c r="D493" i="2"/>
  <c r="O493" i="2"/>
  <c r="D494" i="2"/>
  <c r="O494" i="2"/>
  <c r="D495" i="2"/>
  <c r="O495" i="2"/>
  <c r="D496" i="2"/>
  <c r="O496" i="2"/>
  <c r="D497" i="2"/>
  <c r="O497" i="2"/>
  <c r="D498" i="2"/>
  <c r="O498" i="2"/>
  <c r="D499" i="2"/>
  <c r="O499" i="2"/>
  <c r="D500" i="2"/>
  <c r="O500" i="2"/>
  <c r="D501" i="2"/>
  <c r="O501" i="2"/>
  <c r="D502" i="2"/>
  <c r="O502" i="2"/>
  <c r="D503" i="2"/>
  <c r="O503" i="2"/>
  <c r="D504" i="2"/>
  <c r="O504" i="2"/>
  <c r="D505" i="2"/>
  <c r="O505" i="2"/>
  <c r="D506" i="2"/>
  <c r="O506" i="2"/>
  <c r="D507" i="2"/>
  <c r="O507" i="2"/>
  <c r="D508" i="2"/>
  <c r="O508" i="2"/>
  <c r="D509" i="2"/>
  <c r="O509" i="2"/>
  <c r="D510" i="2"/>
  <c r="O510" i="2"/>
  <c r="D511" i="2"/>
  <c r="O511" i="2"/>
  <c r="C512" i="2"/>
  <c r="D512" i="2"/>
  <c r="O512" i="2"/>
  <c r="D513" i="2"/>
  <c r="O513" i="2"/>
  <c r="D514" i="2"/>
  <c r="O514" i="2"/>
  <c r="D515" i="2"/>
  <c r="O515" i="2"/>
  <c r="C516" i="2"/>
  <c r="D516" i="2"/>
  <c r="O516" i="2"/>
  <c r="D517" i="2"/>
  <c r="O517" i="2"/>
  <c r="D518" i="2"/>
  <c r="O518" i="2"/>
  <c r="D519" i="2"/>
  <c r="O519" i="2"/>
  <c r="D520" i="2"/>
  <c r="O520" i="2"/>
  <c r="C521" i="2"/>
  <c r="D521" i="2"/>
  <c r="O521" i="2"/>
  <c r="D522" i="2"/>
  <c r="O522" i="2"/>
  <c r="D523" i="2"/>
  <c r="O523" i="2"/>
  <c r="D524" i="2"/>
  <c r="O524" i="2"/>
  <c r="D525" i="2"/>
  <c r="O525" i="2"/>
  <c r="D526" i="2"/>
  <c r="O526" i="2"/>
  <c r="D527" i="2"/>
  <c r="O527" i="2"/>
  <c r="D528" i="2"/>
  <c r="O528" i="2"/>
  <c r="D529" i="2"/>
  <c r="O529" i="2"/>
  <c r="D530" i="2"/>
  <c r="O530" i="2"/>
  <c r="D531" i="2"/>
  <c r="O531" i="2"/>
  <c r="D532" i="2"/>
  <c r="O532" i="2"/>
  <c r="D533" i="2"/>
  <c r="O533" i="2"/>
  <c r="D534" i="2"/>
  <c r="O534" i="2"/>
  <c r="D535" i="2"/>
  <c r="O535" i="2"/>
  <c r="D536" i="2"/>
  <c r="O536" i="2"/>
  <c r="D537" i="2"/>
  <c r="O537" i="2"/>
  <c r="D538" i="2"/>
  <c r="O538" i="2"/>
  <c r="D539" i="2"/>
  <c r="O539" i="2"/>
  <c r="D540" i="2"/>
  <c r="O540" i="2"/>
  <c r="D541" i="2"/>
  <c r="O541" i="2"/>
  <c r="D542" i="2"/>
  <c r="O542" i="2"/>
  <c r="D543" i="2"/>
  <c r="O543" i="2"/>
  <c r="D544" i="2"/>
  <c r="O544" i="2"/>
  <c r="D545" i="2"/>
  <c r="O545" i="2"/>
  <c r="D546" i="2"/>
  <c r="O546" i="2"/>
  <c r="D547" i="2"/>
  <c r="O547" i="2"/>
  <c r="D548" i="2"/>
  <c r="O548" i="2"/>
  <c r="D549" i="2"/>
  <c r="O549" i="2"/>
  <c r="C550" i="2"/>
  <c r="D550" i="2"/>
  <c r="O550" i="2"/>
  <c r="D551" i="2"/>
  <c r="O551" i="2"/>
  <c r="D552" i="2"/>
  <c r="O552" i="2"/>
  <c r="D553" i="2"/>
  <c r="O553" i="2"/>
  <c r="D554" i="2"/>
  <c r="O554" i="2"/>
  <c r="D555" i="2"/>
  <c r="O555" i="2"/>
  <c r="D556" i="2"/>
  <c r="O556" i="2"/>
  <c r="D557" i="2"/>
  <c r="O557" i="2"/>
  <c r="D558" i="2"/>
  <c r="O558" i="2"/>
  <c r="D559" i="2"/>
  <c r="O559" i="2"/>
  <c r="D560" i="2"/>
  <c r="O560" i="2"/>
  <c r="D561" i="2"/>
  <c r="O561" i="2"/>
  <c r="D562" i="2"/>
  <c r="O562" i="2"/>
  <c r="D563" i="2"/>
  <c r="O563" i="2"/>
  <c r="D564" i="2"/>
  <c r="O564" i="2"/>
  <c r="D565" i="2"/>
  <c r="O565" i="2"/>
  <c r="D566" i="2"/>
  <c r="O566" i="2"/>
  <c r="D567" i="2"/>
  <c r="O567" i="2"/>
  <c r="D568" i="2"/>
  <c r="O568" i="2"/>
  <c r="D569" i="2"/>
  <c r="O569" i="2"/>
  <c r="D570" i="2"/>
  <c r="O570" i="2"/>
  <c r="D571" i="2"/>
  <c r="O571" i="2"/>
  <c r="D572" i="2"/>
  <c r="O572" i="2"/>
  <c r="D573" i="2"/>
  <c r="O573" i="2"/>
  <c r="D574" i="2"/>
  <c r="O574" i="2"/>
  <c r="D575" i="2"/>
  <c r="O575" i="2"/>
  <c r="D576" i="2"/>
  <c r="O576" i="2"/>
  <c r="D577" i="2"/>
  <c r="O577" i="2"/>
  <c r="D578" i="2"/>
  <c r="O578" i="2"/>
  <c r="D579" i="2"/>
  <c r="O579" i="2"/>
  <c r="D580" i="2"/>
  <c r="O580" i="2"/>
  <c r="D581" i="2"/>
  <c r="O581" i="2"/>
  <c r="D582" i="2"/>
  <c r="O582" i="2"/>
  <c r="D583" i="2"/>
  <c r="O583" i="2"/>
  <c r="D584" i="2"/>
  <c r="O584" i="2"/>
  <c r="D585" i="2"/>
  <c r="O585" i="2"/>
  <c r="D586" i="2"/>
  <c r="O586" i="2"/>
  <c r="D587" i="2"/>
  <c r="O587" i="2"/>
  <c r="D588" i="2"/>
  <c r="O588" i="2"/>
  <c r="D589" i="2"/>
  <c r="O589" i="2"/>
  <c r="D590" i="2"/>
  <c r="O590" i="2"/>
  <c r="D591" i="2"/>
  <c r="O591" i="2"/>
  <c r="D592" i="2"/>
  <c r="O592" i="2"/>
  <c r="D593" i="2"/>
  <c r="O593" i="2"/>
  <c r="D594" i="2"/>
  <c r="O594" i="2"/>
  <c r="D595" i="2"/>
  <c r="O595" i="2"/>
  <c r="D596" i="2"/>
  <c r="O596" i="2"/>
  <c r="D597" i="2"/>
  <c r="O597" i="2"/>
  <c r="D598" i="2"/>
  <c r="O598" i="2"/>
  <c r="D599" i="2"/>
  <c r="O599" i="2"/>
  <c r="D600" i="2"/>
  <c r="O600" i="2"/>
  <c r="D601" i="2"/>
  <c r="O601" i="2"/>
  <c r="D602" i="2"/>
  <c r="O602" i="2"/>
  <c r="D603" i="2"/>
  <c r="O603" i="2"/>
  <c r="D604" i="2"/>
  <c r="O604" i="2"/>
  <c r="D605" i="2"/>
  <c r="O605" i="2"/>
  <c r="D606" i="2"/>
  <c r="O606" i="2"/>
  <c r="D607" i="2"/>
  <c r="O607" i="2"/>
  <c r="D608" i="2"/>
  <c r="O608" i="2"/>
  <c r="D609" i="2"/>
  <c r="O609" i="2"/>
  <c r="D610" i="2"/>
  <c r="O610" i="2"/>
  <c r="D611" i="2"/>
  <c r="O611" i="2"/>
  <c r="D612" i="2"/>
  <c r="O612" i="2"/>
  <c r="D613" i="2"/>
  <c r="O613" i="2"/>
  <c r="D614" i="2"/>
  <c r="O614" i="2"/>
  <c r="D615" i="2"/>
  <c r="O615" i="2"/>
  <c r="D616" i="2"/>
  <c r="O616" i="2"/>
  <c r="D617" i="2"/>
  <c r="O617" i="2"/>
  <c r="D618" i="2"/>
  <c r="O618" i="2"/>
  <c r="D619" i="2"/>
  <c r="O619" i="2"/>
  <c r="D620" i="2"/>
  <c r="O620" i="2"/>
  <c r="D621" i="2"/>
  <c r="O621" i="2"/>
  <c r="D622" i="2"/>
  <c r="O622" i="2"/>
  <c r="D623" i="2"/>
  <c r="O623" i="2"/>
  <c r="D624" i="2"/>
  <c r="O624" i="2"/>
  <c r="D625" i="2"/>
  <c r="O625" i="2"/>
  <c r="D626" i="2"/>
  <c r="O626" i="2"/>
  <c r="D627" i="2"/>
  <c r="O627" i="2"/>
  <c r="D628" i="2"/>
  <c r="O628" i="2"/>
  <c r="D629" i="2"/>
  <c r="O629" i="2"/>
  <c r="D630" i="2"/>
  <c r="O630" i="2"/>
  <c r="D631" i="2"/>
  <c r="O631" i="2"/>
  <c r="D632" i="2"/>
  <c r="C632" i="2" s="1"/>
  <c r="O632" i="2"/>
  <c r="N632" i="2" s="1"/>
  <c r="D633" i="2"/>
  <c r="C633" i="2" s="1"/>
  <c r="O633" i="2"/>
  <c r="N633" i="2" s="1"/>
  <c r="D634" i="2"/>
  <c r="C634" i="2" s="1"/>
  <c r="O634" i="2"/>
  <c r="N634" i="2" s="1"/>
  <c r="D635" i="2"/>
  <c r="C635" i="2" s="1"/>
  <c r="O635" i="2"/>
  <c r="N635" i="2" s="1"/>
  <c r="D636" i="2"/>
  <c r="C636" i="2" s="1"/>
  <c r="O636" i="2"/>
  <c r="N636" i="2" s="1"/>
  <c r="D637" i="2"/>
  <c r="C637" i="2" s="1"/>
  <c r="O637" i="2"/>
  <c r="N637" i="2" s="1"/>
  <c r="D638" i="2"/>
  <c r="C638" i="2" s="1"/>
  <c r="O638" i="2"/>
  <c r="N638" i="2" s="1"/>
  <c r="D639" i="2"/>
  <c r="C639" i="2" s="1"/>
  <c r="O639" i="2"/>
  <c r="N639" i="2" s="1"/>
  <c r="D640" i="2"/>
  <c r="C640" i="2" s="1"/>
  <c r="O640" i="2"/>
  <c r="N640" i="2" s="1"/>
  <c r="D641" i="2"/>
  <c r="C641" i="2" s="1"/>
  <c r="O641" i="2"/>
  <c r="N641" i="2" s="1"/>
  <c r="D642" i="2"/>
  <c r="C642" i="2" s="1"/>
  <c r="O642" i="2"/>
  <c r="N642" i="2" s="1"/>
  <c r="D643" i="2"/>
  <c r="C643" i="2" s="1"/>
  <c r="O643" i="2"/>
  <c r="N643" i="2" s="1"/>
  <c r="D644" i="2"/>
  <c r="C644" i="2" s="1"/>
  <c r="O644" i="2"/>
  <c r="N644" i="2" s="1"/>
  <c r="D645" i="2"/>
  <c r="C645" i="2" s="1"/>
  <c r="O645" i="2"/>
  <c r="N645" i="2" s="1"/>
  <c r="D646" i="2"/>
  <c r="C646" i="2" s="1"/>
  <c r="O646" i="2"/>
  <c r="N646" i="2" s="1"/>
  <c r="D647" i="2"/>
  <c r="C647" i="2" s="1"/>
  <c r="O647" i="2"/>
  <c r="N647" i="2" s="1"/>
  <c r="D648" i="2"/>
  <c r="C648" i="2" s="1"/>
  <c r="O648" i="2"/>
  <c r="N648" i="2" s="1"/>
  <c r="D649" i="2"/>
  <c r="C649" i="2" s="1"/>
  <c r="O649" i="2"/>
  <c r="N649" i="2" s="1"/>
  <c r="D650" i="2"/>
  <c r="C650" i="2" s="1"/>
  <c r="O650" i="2"/>
  <c r="N650" i="2" s="1"/>
  <c r="D651" i="2"/>
  <c r="C651" i="2" s="1"/>
  <c r="O651" i="2"/>
  <c r="N651" i="2" s="1"/>
  <c r="D652" i="2"/>
  <c r="C652" i="2" s="1"/>
  <c r="O652" i="2"/>
  <c r="N652" i="2" s="1"/>
  <c r="D653" i="2"/>
  <c r="C653" i="2" s="1"/>
  <c r="O653" i="2"/>
  <c r="N653" i="2" s="1"/>
  <c r="D654" i="2"/>
  <c r="C654" i="2" s="1"/>
  <c r="O654" i="2"/>
  <c r="N654" i="2" s="1"/>
  <c r="D655" i="2"/>
  <c r="C655" i="2" s="1"/>
  <c r="O655" i="2"/>
  <c r="N655" i="2" s="1"/>
  <c r="D656" i="2"/>
  <c r="C656" i="2" s="1"/>
  <c r="O656" i="2"/>
  <c r="N656" i="2" s="1"/>
  <c r="D657" i="2"/>
  <c r="C657" i="2" s="1"/>
  <c r="O657" i="2"/>
  <c r="N657" i="2" s="1"/>
  <c r="D658" i="2"/>
  <c r="C658" i="2" s="1"/>
  <c r="O658" i="2"/>
  <c r="N658" i="2" s="1"/>
  <c r="D659" i="2"/>
  <c r="C659" i="2" s="1"/>
  <c r="O659" i="2"/>
  <c r="N659" i="2" s="1"/>
  <c r="D660" i="2"/>
  <c r="C660" i="2" s="1"/>
  <c r="O660" i="2"/>
  <c r="N660" i="2" s="1"/>
  <c r="D661" i="2"/>
  <c r="C661" i="2" s="1"/>
  <c r="O661" i="2"/>
  <c r="N661" i="2" s="1"/>
  <c r="D662" i="2"/>
  <c r="C662" i="2" s="1"/>
  <c r="O662" i="2"/>
  <c r="N662" i="2" s="1"/>
  <c r="D663" i="2"/>
  <c r="C663" i="2" s="1"/>
  <c r="O663" i="2"/>
  <c r="N663" i="2" s="1"/>
  <c r="D664" i="2"/>
  <c r="C664" i="2" s="1"/>
  <c r="O664" i="2"/>
  <c r="N664" i="2" s="1"/>
  <c r="D665" i="2"/>
  <c r="C665" i="2" s="1"/>
  <c r="O665" i="2"/>
  <c r="N665" i="2" s="1"/>
  <c r="D666" i="2"/>
  <c r="C666" i="2" s="1"/>
  <c r="O666" i="2"/>
  <c r="N666" i="2" s="1"/>
  <c r="D667" i="2"/>
  <c r="C667" i="2" s="1"/>
  <c r="O667" i="2"/>
  <c r="N667" i="2" s="1"/>
  <c r="D668" i="2"/>
  <c r="C668" i="2" s="1"/>
  <c r="O668" i="2"/>
  <c r="N668" i="2" s="1"/>
  <c r="D669" i="2"/>
  <c r="C669" i="2" s="1"/>
  <c r="O669" i="2"/>
  <c r="N669" i="2" s="1"/>
  <c r="D670" i="2"/>
  <c r="C670" i="2" s="1"/>
  <c r="O670" i="2"/>
  <c r="N670" i="2" s="1"/>
  <c r="D671" i="2"/>
  <c r="C671" i="2" s="1"/>
  <c r="O671" i="2"/>
  <c r="N671" i="2" s="1"/>
  <c r="D672" i="2"/>
  <c r="C672" i="2" s="1"/>
  <c r="O672" i="2"/>
  <c r="N672" i="2" s="1"/>
  <c r="D673" i="2"/>
  <c r="C673" i="2" s="1"/>
  <c r="O673" i="2"/>
  <c r="N673" i="2" s="1"/>
  <c r="D674" i="2"/>
  <c r="C674" i="2" s="1"/>
  <c r="O674" i="2"/>
  <c r="N674" i="2" s="1"/>
  <c r="D675" i="2"/>
  <c r="C675" i="2" s="1"/>
  <c r="O675" i="2"/>
  <c r="N675" i="2" s="1"/>
  <c r="D676" i="2"/>
  <c r="C676" i="2" s="1"/>
  <c r="O676" i="2"/>
  <c r="N676" i="2" s="1"/>
  <c r="D677" i="2"/>
  <c r="C677" i="2" s="1"/>
  <c r="O677" i="2"/>
  <c r="N677" i="2" s="1"/>
  <c r="D678" i="2"/>
  <c r="C678" i="2" s="1"/>
  <c r="O678" i="2"/>
  <c r="N678" i="2" s="1"/>
  <c r="D679" i="2"/>
  <c r="C679" i="2" s="1"/>
  <c r="O679" i="2"/>
  <c r="N679" i="2" s="1"/>
  <c r="D680" i="2"/>
  <c r="C680" i="2" s="1"/>
  <c r="O680" i="2"/>
  <c r="N680" i="2" s="1"/>
  <c r="D681" i="2"/>
  <c r="C681" i="2" s="1"/>
  <c r="O681" i="2"/>
  <c r="N681" i="2" s="1"/>
  <c r="D682" i="2"/>
  <c r="C682" i="2" s="1"/>
  <c r="O682" i="2"/>
  <c r="N682" i="2" s="1"/>
  <c r="D683" i="2"/>
  <c r="C683" i="2" s="1"/>
  <c r="O683" i="2"/>
  <c r="N683" i="2" s="1"/>
  <c r="D684" i="2"/>
  <c r="C684" i="2" s="1"/>
  <c r="O684" i="2"/>
  <c r="N684" i="2" s="1"/>
  <c r="D685" i="2"/>
  <c r="C685" i="2" s="1"/>
  <c r="O685" i="2"/>
  <c r="N685" i="2" s="1"/>
  <c r="D686" i="2"/>
  <c r="C686" i="2" s="1"/>
  <c r="O686" i="2"/>
  <c r="N686" i="2" s="1"/>
  <c r="D687" i="2"/>
  <c r="C687" i="2" s="1"/>
  <c r="O687" i="2"/>
  <c r="N687" i="2" s="1"/>
  <c r="D688" i="2"/>
  <c r="C688" i="2" s="1"/>
  <c r="O688" i="2"/>
  <c r="N688" i="2" s="1"/>
  <c r="D689" i="2"/>
  <c r="C689" i="2" s="1"/>
  <c r="O689" i="2"/>
  <c r="N689" i="2" s="1"/>
  <c r="D690" i="2"/>
  <c r="C690" i="2" s="1"/>
  <c r="O690" i="2"/>
  <c r="N690" i="2" s="1"/>
  <c r="D691" i="2"/>
  <c r="C691" i="2" s="1"/>
  <c r="O691" i="2"/>
  <c r="N691" i="2" s="1"/>
  <c r="D692" i="2"/>
  <c r="C692" i="2" s="1"/>
  <c r="O692" i="2"/>
  <c r="N692" i="2" s="1"/>
  <c r="D693" i="2"/>
  <c r="C693" i="2" s="1"/>
  <c r="O693" i="2"/>
  <c r="N693" i="2" s="1"/>
  <c r="D694" i="2"/>
  <c r="C694" i="2" s="1"/>
  <c r="O694" i="2"/>
  <c r="N694" i="2" s="1"/>
  <c r="D695" i="2"/>
  <c r="C695" i="2" s="1"/>
  <c r="O695" i="2"/>
  <c r="N695" i="2" s="1"/>
  <c r="D696" i="2"/>
  <c r="C696" i="2" s="1"/>
  <c r="O696" i="2"/>
  <c r="N696" i="2" s="1"/>
  <c r="D697" i="2"/>
  <c r="C697" i="2" s="1"/>
  <c r="O697" i="2"/>
  <c r="N697" i="2" s="1"/>
  <c r="D698" i="2"/>
  <c r="C698" i="2" s="1"/>
  <c r="O698" i="2"/>
  <c r="N698" i="2" s="1"/>
  <c r="D699" i="2"/>
  <c r="C699" i="2" s="1"/>
  <c r="O699" i="2"/>
  <c r="N699" i="2" s="1"/>
  <c r="D700" i="2"/>
  <c r="C700" i="2" s="1"/>
  <c r="O700" i="2"/>
  <c r="N700" i="2" s="1"/>
  <c r="D701" i="2"/>
  <c r="C701" i="2" s="1"/>
  <c r="O701" i="2"/>
  <c r="N701" i="2" s="1"/>
  <c r="D702" i="2"/>
  <c r="C702" i="2" s="1"/>
  <c r="O702" i="2"/>
  <c r="N702" i="2" s="1"/>
  <c r="D703" i="2"/>
  <c r="C703" i="2" s="1"/>
  <c r="O703" i="2"/>
  <c r="N703" i="2" s="1"/>
  <c r="D704" i="2"/>
  <c r="C704" i="2" s="1"/>
  <c r="O704" i="2"/>
  <c r="N704" i="2" s="1"/>
  <c r="D705" i="2"/>
  <c r="C705" i="2" s="1"/>
  <c r="O705" i="2"/>
  <c r="N705" i="2" s="1"/>
  <c r="D706" i="2"/>
  <c r="C706" i="2" s="1"/>
  <c r="O706" i="2"/>
  <c r="N706" i="2" s="1"/>
  <c r="D707" i="2"/>
  <c r="C707" i="2" s="1"/>
  <c r="O707" i="2"/>
  <c r="N707" i="2" s="1"/>
  <c r="D708" i="2"/>
  <c r="C708" i="2" s="1"/>
  <c r="O708" i="2"/>
  <c r="N708" i="2" s="1"/>
  <c r="D709" i="2"/>
  <c r="C709" i="2" s="1"/>
  <c r="O709" i="2"/>
  <c r="N709" i="2" s="1"/>
  <c r="D710" i="2"/>
  <c r="C710" i="2" s="1"/>
  <c r="O710" i="2"/>
  <c r="N710" i="2" s="1"/>
  <c r="D711" i="2"/>
  <c r="C711" i="2" s="1"/>
  <c r="O711" i="2"/>
  <c r="N711" i="2" s="1"/>
  <c r="D712" i="2"/>
  <c r="C712" i="2" s="1"/>
  <c r="O712" i="2"/>
  <c r="N712" i="2" s="1"/>
  <c r="D713" i="2"/>
  <c r="C713" i="2" s="1"/>
  <c r="O713" i="2"/>
  <c r="N713" i="2" s="1"/>
  <c r="D714" i="2"/>
  <c r="C714" i="2" s="1"/>
  <c r="O714" i="2"/>
  <c r="N714" i="2" s="1"/>
  <c r="D715" i="2"/>
  <c r="C715" i="2" s="1"/>
  <c r="O715" i="2"/>
  <c r="N715" i="2" s="1"/>
  <c r="D716" i="2"/>
  <c r="C716" i="2" s="1"/>
  <c r="O716" i="2"/>
  <c r="N716" i="2" s="1"/>
  <c r="D717" i="2"/>
  <c r="C717" i="2" s="1"/>
  <c r="O717" i="2"/>
  <c r="N717" i="2" s="1"/>
  <c r="D718" i="2"/>
  <c r="C718" i="2" s="1"/>
  <c r="O718" i="2"/>
  <c r="N718" i="2" s="1"/>
  <c r="D719" i="2"/>
  <c r="C719" i="2" s="1"/>
  <c r="O719" i="2"/>
  <c r="N719" i="2" s="1"/>
  <c r="D720" i="2"/>
  <c r="C720" i="2" s="1"/>
  <c r="O720" i="2"/>
  <c r="N720" i="2" s="1"/>
  <c r="D721" i="2"/>
  <c r="C721" i="2" s="1"/>
  <c r="O721" i="2"/>
  <c r="N721" i="2" s="1"/>
  <c r="D722" i="2"/>
  <c r="C722" i="2" s="1"/>
  <c r="O722" i="2"/>
  <c r="N722" i="2" s="1"/>
  <c r="D723" i="2"/>
  <c r="C723" i="2" s="1"/>
  <c r="O723" i="2"/>
  <c r="N723" i="2" s="1"/>
  <c r="D724" i="2"/>
  <c r="C724" i="2" s="1"/>
  <c r="O724" i="2"/>
  <c r="N724" i="2" s="1"/>
  <c r="D725" i="2"/>
  <c r="C725" i="2" s="1"/>
  <c r="O725" i="2"/>
  <c r="N725" i="2" s="1"/>
  <c r="D726" i="2"/>
  <c r="C726" i="2" s="1"/>
  <c r="O726" i="2"/>
  <c r="N726" i="2" s="1"/>
  <c r="D727" i="2"/>
  <c r="C727" i="2" s="1"/>
  <c r="O727" i="2"/>
  <c r="N727" i="2" s="1"/>
  <c r="D728" i="2"/>
  <c r="C728" i="2" s="1"/>
  <c r="O728" i="2"/>
  <c r="N728" i="2" s="1"/>
  <c r="D729" i="2"/>
  <c r="C729" i="2" s="1"/>
  <c r="O729" i="2"/>
  <c r="N729" i="2" s="1"/>
  <c r="D730" i="2"/>
  <c r="C730" i="2" s="1"/>
  <c r="O730" i="2"/>
  <c r="N730" i="2" s="1"/>
  <c r="D731" i="2"/>
  <c r="C731" i="2" s="1"/>
  <c r="O731" i="2"/>
  <c r="N731" i="2" s="1"/>
  <c r="D732" i="2"/>
  <c r="C732" i="2" s="1"/>
  <c r="O732" i="2"/>
  <c r="N732" i="2" s="1"/>
  <c r="D733" i="2"/>
  <c r="C733" i="2" s="1"/>
  <c r="O733" i="2"/>
  <c r="N733" i="2" s="1"/>
  <c r="D734" i="2"/>
  <c r="C734" i="2" s="1"/>
  <c r="O734" i="2"/>
  <c r="N734" i="2" s="1"/>
  <c r="D735" i="2"/>
  <c r="C735" i="2" s="1"/>
  <c r="O735" i="2"/>
  <c r="N735" i="2" s="1"/>
  <c r="D736" i="2"/>
  <c r="C736" i="2" s="1"/>
  <c r="O736" i="2"/>
  <c r="N736" i="2" s="1"/>
  <c r="D737" i="2"/>
  <c r="C737" i="2" s="1"/>
  <c r="O737" i="2"/>
  <c r="N737" i="2" s="1"/>
  <c r="D738" i="2"/>
  <c r="C738" i="2" s="1"/>
  <c r="O738" i="2"/>
  <c r="N738" i="2" s="1"/>
  <c r="D739" i="2"/>
  <c r="C739" i="2" s="1"/>
  <c r="O739" i="2"/>
  <c r="N739" i="2" s="1"/>
  <c r="D740" i="2"/>
  <c r="C740" i="2" s="1"/>
  <c r="O740" i="2"/>
  <c r="N740" i="2" s="1"/>
  <c r="D741" i="2"/>
  <c r="C741" i="2" s="1"/>
  <c r="O741" i="2"/>
  <c r="N741" i="2" s="1"/>
  <c r="D742" i="2"/>
  <c r="C742" i="2" s="1"/>
  <c r="O742" i="2"/>
  <c r="N742" i="2" s="1"/>
  <c r="D743" i="2"/>
  <c r="C743" i="2" s="1"/>
  <c r="O743" i="2"/>
  <c r="N743" i="2" s="1"/>
  <c r="D744" i="2"/>
  <c r="C744" i="2" s="1"/>
  <c r="O744" i="2"/>
  <c r="N744" i="2" s="1"/>
  <c r="D745" i="2"/>
  <c r="C745" i="2" s="1"/>
  <c r="O745" i="2"/>
  <c r="N745" i="2" s="1"/>
  <c r="D746" i="2"/>
  <c r="C746" i="2" s="1"/>
  <c r="O746" i="2"/>
  <c r="N746" i="2" s="1"/>
  <c r="D747" i="2"/>
  <c r="C747" i="2" s="1"/>
  <c r="O747" i="2"/>
  <c r="N747" i="2" s="1"/>
  <c r="D748" i="2"/>
  <c r="C748" i="2" s="1"/>
  <c r="O748" i="2"/>
  <c r="N748" i="2" s="1"/>
  <c r="D749" i="2"/>
  <c r="C749" i="2" s="1"/>
  <c r="O749" i="2"/>
  <c r="N749" i="2" s="1"/>
  <c r="D750" i="2"/>
  <c r="C750" i="2" s="1"/>
  <c r="O750" i="2"/>
  <c r="N750" i="2" s="1"/>
  <c r="D751" i="2"/>
  <c r="C751" i="2" s="1"/>
  <c r="O751" i="2"/>
  <c r="N751" i="2" s="1"/>
  <c r="D752" i="2"/>
  <c r="C752" i="2" s="1"/>
  <c r="O752" i="2"/>
  <c r="N752" i="2" s="1"/>
  <c r="D753" i="2"/>
  <c r="C753" i="2" s="1"/>
  <c r="O753" i="2"/>
  <c r="N753" i="2" s="1"/>
  <c r="D754" i="2"/>
  <c r="C754" i="2" s="1"/>
  <c r="O754" i="2"/>
  <c r="N754" i="2" s="1"/>
  <c r="D755" i="2"/>
  <c r="C755" i="2" s="1"/>
  <c r="O755" i="2"/>
  <c r="N755" i="2" s="1"/>
  <c r="D756" i="2"/>
  <c r="C756" i="2" s="1"/>
  <c r="O756" i="2"/>
  <c r="N756" i="2" s="1"/>
  <c r="D757" i="2"/>
  <c r="C757" i="2" s="1"/>
  <c r="O757" i="2"/>
  <c r="N757" i="2" s="1"/>
  <c r="D758" i="2"/>
  <c r="C758" i="2" s="1"/>
  <c r="O758" i="2"/>
  <c r="N758" i="2" s="1"/>
  <c r="D759" i="2"/>
  <c r="C759" i="2" s="1"/>
  <c r="O759" i="2"/>
  <c r="N759" i="2" s="1"/>
  <c r="D760" i="2"/>
  <c r="C760" i="2" s="1"/>
  <c r="O760" i="2"/>
  <c r="N760" i="2" s="1"/>
  <c r="D761" i="2"/>
  <c r="C761" i="2" s="1"/>
  <c r="O761" i="2"/>
  <c r="N761" i="2" s="1"/>
  <c r="D762" i="2"/>
  <c r="C762" i="2" s="1"/>
  <c r="O762" i="2"/>
  <c r="N762" i="2" s="1"/>
  <c r="D763" i="2"/>
  <c r="C763" i="2" s="1"/>
  <c r="O763" i="2"/>
  <c r="N763" i="2" s="1"/>
  <c r="D764" i="2"/>
  <c r="C764" i="2" s="1"/>
  <c r="O764" i="2"/>
  <c r="N764" i="2" s="1"/>
  <c r="D765" i="2"/>
  <c r="C765" i="2" s="1"/>
  <c r="O765" i="2"/>
  <c r="N765" i="2" s="1"/>
  <c r="D766" i="2"/>
  <c r="C766" i="2" s="1"/>
  <c r="O766" i="2"/>
  <c r="N766" i="2" s="1"/>
  <c r="D767" i="2"/>
  <c r="C767" i="2" s="1"/>
  <c r="O767" i="2"/>
  <c r="N767" i="2" s="1"/>
  <c r="D768" i="2"/>
  <c r="C768" i="2" s="1"/>
  <c r="O768" i="2"/>
  <c r="N768" i="2" s="1"/>
  <c r="D769" i="2"/>
  <c r="C769" i="2" s="1"/>
  <c r="O769" i="2"/>
  <c r="N769" i="2" s="1"/>
  <c r="D770" i="2"/>
  <c r="C770" i="2" s="1"/>
  <c r="O770" i="2"/>
  <c r="N770" i="2" s="1"/>
  <c r="D771" i="2"/>
  <c r="C771" i="2" s="1"/>
  <c r="O771" i="2"/>
  <c r="N771" i="2" s="1"/>
  <c r="D772" i="2"/>
  <c r="C772" i="2" s="1"/>
  <c r="O772" i="2"/>
  <c r="N772" i="2" s="1"/>
  <c r="D773" i="2"/>
  <c r="C773" i="2" s="1"/>
  <c r="O773" i="2"/>
  <c r="N773" i="2" s="1"/>
  <c r="D774" i="2"/>
  <c r="C774" i="2" s="1"/>
  <c r="O774" i="2"/>
  <c r="N774" i="2" s="1"/>
  <c r="D775" i="2"/>
  <c r="C775" i="2" s="1"/>
  <c r="O775" i="2"/>
  <c r="N775" i="2" s="1"/>
  <c r="D776" i="2"/>
  <c r="C776" i="2" s="1"/>
  <c r="O776" i="2"/>
  <c r="N776" i="2" s="1"/>
  <c r="D777" i="2"/>
  <c r="C777" i="2" s="1"/>
  <c r="O777" i="2"/>
  <c r="N777" i="2" s="1"/>
  <c r="D778" i="2"/>
  <c r="C778" i="2" s="1"/>
  <c r="O778" i="2"/>
  <c r="N778" i="2" s="1"/>
  <c r="D779" i="2"/>
  <c r="C779" i="2" s="1"/>
  <c r="O779" i="2"/>
  <c r="N779" i="2" s="1"/>
  <c r="D780" i="2"/>
  <c r="C780" i="2" s="1"/>
  <c r="O780" i="2"/>
  <c r="N780" i="2" s="1"/>
  <c r="D781" i="2"/>
  <c r="C781" i="2" s="1"/>
  <c r="O781" i="2"/>
  <c r="N781" i="2" s="1"/>
  <c r="D782" i="2"/>
  <c r="C782" i="2" s="1"/>
  <c r="O782" i="2"/>
  <c r="N782" i="2" s="1"/>
  <c r="D783" i="2"/>
  <c r="C783" i="2" s="1"/>
  <c r="O783" i="2"/>
  <c r="N783" i="2" s="1"/>
  <c r="D784" i="2"/>
  <c r="C784" i="2" s="1"/>
  <c r="O784" i="2"/>
  <c r="N784" i="2" s="1"/>
  <c r="D785" i="2"/>
  <c r="C785" i="2" s="1"/>
  <c r="O785" i="2"/>
  <c r="N785" i="2" s="1"/>
  <c r="D786" i="2"/>
  <c r="C786" i="2" s="1"/>
  <c r="O786" i="2"/>
  <c r="N786" i="2" s="1"/>
  <c r="D787" i="2"/>
  <c r="C787" i="2" s="1"/>
  <c r="O787" i="2"/>
  <c r="N787" i="2" s="1"/>
  <c r="D788" i="2"/>
  <c r="C788" i="2" s="1"/>
  <c r="O788" i="2"/>
  <c r="N788" i="2" s="1"/>
  <c r="D789" i="2"/>
  <c r="C789" i="2" s="1"/>
  <c r="O789" i="2"/>
  <c r="N789" i="2" s="1"/>
  <c r="D790" i="2"/>
  <c r="C790" i="2" s="1"/>
  <c r="O790" i="2"/>
  <c r="N790" i="2" s="1"/>
  <c r="D791" i="2"/>
  <c r="C791" i="2" s="1"/>
  <c r="O791" i="2"/>
  <c r="N791" i="2" s="1"/>
  <c r="D792" i="2"/>
  <c r="C792" i="2" s="1"/>
  <c r="O792" i="2"/>
  <c r="N792" i="2" s="1"/>
  <c r="D793" i="2"/>
  <c r="C793" i="2" s="1"/>
  <c r="O793" i="2"/>
  <c r="N793" i="2" s="1"/>
  <c r="D794" i="2"/>
  <c r="C794" i="2" s="1"/>
  <c r="O794" i="2"/>
  <c r="N794" i="2" s="1"/>
  <c r="D795" i="2"/>
  <c r="C795" i="2" s="1"/>
  <c r="O795" i="2"/>
  <c r="N795" i="2" s="1"/>
  <c r="D796" i="2"/>
  <c r="C796" i="2" s="1"/>
  <c r="O796" i="2"/>
  <c r="N796" i="2" s="1"/>
  <c r="D797" i="2"/>
  <c r="C797" i="2" s="1"/>
  <c r="O797" i="2"/>
  <c r="N797" i="2" s="1"/>
  <c r="D798" i="2"/>
  <c r="C798" i="2" s="1"/>
  <c r="O798" i="2"/>
  <c r="N798" i="2" s="1"/>
  <c r="D799" i="2"/>
  <c r="C799" i="2" s="1"/>
  <c r="O799" i="2"/>
  <c r="N799" i="2" s="1"/>
  <c r="D800" i="2"/>
  <c r="C800" i="2" s="1"/>
  <c r="O800" i="2"/>
  <c r="N800" i="2" s="1"/>
  <c r="D801" i="2"/>
  <c r="C801" i="2" s="1"/>
  <c r="O801" i="2"/>
  <c r="N801" i="2" s="1"/>
  <c r="D802" i="2"/>
  <c r="C802" i="2" s="1"/>
  <c r="O802" i="2"/>
  <c r="N802" i="2" s="1"/>
  <c r="D803" i="2"/>
  <c r="C803" i="2" s="1"/>
  <c r="O803" i="2"/>
  <c r="N803" i="2" s="1"/>
  <c r="D804" i="2"/>
  <c r="C804" i="2" s="1"/>
  <c r="O804" i="2"/>
  <c r="N804" i="2" s="1"/>
  <c r="D805" i="2"/>
  <c r="C805" i="2" s="1"/>
  <c r="O805" i="2"/>
  <c r="N805" i="2" s="1"/>
  <c r="D806" i="2"/>
  <c r="C806" i="2" s="1"/>
  <c r="O806" i="2"/>
  <c r="N806" i="2" s="1"/>
  <c r="D807" i="2"/>
  <c r="C807" i="2" s="1"/>
  <c r="O807" i="2"/>
  <c r="N807" i="2" s="1"/>
  <c r="D808" i="2"/>
  <c r="C808" i="2" s="1"/>
  <c r="O808" i="2"/>
  <c r="N808" i="2" s="1"/>
  <c r="D809" i="2"/>
  <c r="C809" i="2" s="1"/>
  <c r="O809" i="2"/>
  <c r="N809" i="2" s="1"/>
  <c r="D810" i="2"/>
  <c r="C810" i="2" s="1"/>
  <c r="O810" i="2"/>
  <c r="N810" i="2" s="1"/>
  <c r="D811" i="2"/>
  <c r="C811" i="2" s="1"/>
  <c r="O811" i="2"/>
  <c r="N811" i="2" s="1"/>
  <c r="D812" i="2"/>
  <c r="C812" i="2" s="1"/>
  <c r="O812" i="2"/>
  <c r="N812" i="2" s="1"/>
  <c r="D813" i="2"/>
  <c r="C813" i="2" s="1"/>
  <c r="O813" i="2"/>
  <c r="N813" i="2" s="1"/>
  <c r="D814" i="2"/>
  <c r="C814" i="2" s="1"/>
  <c r="O814" i="2"/>
  <c r="N814" i="2" s="1"/>
  <c r="D815" i="2"/>
  <c r="C815" i="2" s="1"/>
  <c r="O815" i="2"/>
  <c r="N815" i="2" s="1"/>
  <c r="D816" i="2"/>
  <c r="C816" i="2" s="1"/>
  <c r="O816" i="2"/>
  <c r="N816" i="2" s="1"/>
  <c r="D817" i="2"/>
  <c r="C817" i="2" s="1"/>
  <c r="O817" i="2"/>
  <c r="N817" i="2" s="1"/>
  <c r="D818" i="2"/>
  <c r="C818" i="2" s="1"/>
  <c r="O818" i="2"/>
  <c r="N818" i="2" s="1"/>
  <c r="D819" i="2"/>
  <c r="C819" i="2" s="1"/>
  <c r="O819" i="2"/>
  <c r="N819" i="2" s="1"/>
  <c r="D820" i="2"/>
  <c r="C820" i="2" s="1"/>
  <c r="O820" i="2"/>
  <c r="N820" i="2" s="1"/>
  <c r="D821" i="2"/>
  <c r="C821" i="2" s="1"/>
  <c r="O821" i="2"/>
  <c r="N821" i="2" s="1"/>
  <c r="D822" i="2"/>
  <c r="C822" i="2" s="1"/>
  <c r="O822" i="2"/>
  <c r="N822" i="2" s="1"/>
  <c r="D823" i="2"/>
  <c r="C823" i="2" s="1"/>
  <c r="O823" i="2"/>
  <c r="N823" i="2" s="1"/>
  <c r="D824" i="2"/>
  <c r="C824" i="2" s="1"/>
  <c r="O824" i="2"/>
  <c r="N824" i="2" s="1"/>
  <c r="D825" i="2"/>
  <c r="C825" i="2" s="1"/>
  <c r="O825" i="2"/>
  <c r="N825" i="2" s="1"/>
  <c r="D826" i="2"/>
  <c r="C826" i="2" s="1"/>
  <c r="O826" i="2"/>
  <c r="N826" i="2" s="1"/>
  <c r="D827" i="2"/>
  <c r="C827" i="2" s="1"/>
  <c r="O827" i="2"/>
  <c r="N827" i="2" s="1"/>
  <c r="D828" i="2"/>
  <c r="C828" i="2" s="1"/>
  <c r="O828" i="2"/>
  <c r="N828" i="2" s="1"/>
  <c r="D829" i="2"/>
  <c r="C829" i="2" s="1"/>
  <c r="O829" i="2"/>
  <c r="N829" i="2" s="1"/>
  <c r="D830" i="2"/>
  <c r="C830" i="2" s="1"/>
  <c r="O830" i="2"/>
  <c r="N830" i="2" s="1"/>
  <c r="D831" i="2"/>
  <c r="C831" i="2" s="1"/>
  <c r="O831" i="2"/>
  <c r="N831" i="2" s="1"/>
  <c r="D832" i="2"/>
  <c r="C832" i="2" s="1"/>
  <c r="O832" i="2"/>
  <c r="N832" i="2" s="1"/>
  <c r="D833" i="2"/>
  <c r="C833" i="2" s="1"/>
  <c r="O833" i="2"/>
  <c r="N833" i="2" s="1"/>
  <c r="D834" i="2"/>
  <c r="C834" i="2" s="1"/>
  <c r="O834" i="2"/>
  <c r="N834" i="2" s="1"/>
  <c r="D835" i="2"/>
  <c r="C835" i="2" s="1"/>
  <c r="O835" i="2"/>
  <c r="N835" i="2" s="1"/>
  <c r="D836" i="2"/>
  <c r="C836" i="2" s="1"/>
  <c r="O836" i="2"/>
  <c r="N836" i="2" s="1"/>
  <c r="D837" i="2"/>
  <c r="C837" i="2" s="1"/>
  <c r="O837" i="2"/>
  <c r="N837" i="2" s="1"/>
  <c r="D838" i="2"/>
  <c r="C838" i="2" s="1"/>
  <c r="O838" i="2"/>
  <c r="N838" i="2" s="1"/>
  <c r="D839" i="2"/>
  <c r="C839" i="2" s="1"/>
  <c r="O839" i="2"/>
  <c r="N839" i="2" s="1"/>
  <c r="D840" i="2"/>
  <c r="C840" i="2" s="1"/>
  <c r="O840" i="2"/>
  <c r="N840" i="2" s="1"/>
  <c r="D841" i="2"/>
  <c r="C841" i="2" s="1"/>
  <c r="O841" i="2"/>
  <c r="N841" i="2" s="1"/>
  <c r="D842" i="2"/>
  <c r="C842" i="2" s="1"/>
  <c r="O842" i="2"/>
  <c r="N842" i="2" s="1"/>
  <c r="D843" i="2"/>
  <c r="C843" i="2" s="1"/>
  <c r="O843" i="2"/>
  <c r="N843" i="2" s="1"/>
  <c r="D844" i="2"/>
  <c r="C844" i="2" s="1"/>
  <c r="O844" i="2"/>
  <c r="N844" i="2" s="1"/>
  <c r="D845" i="2"/>
  <c r="C845" i="2" s="1"/>
  <c r="O845" i="2"/>
  <c r="N845" i="2" s="1"/>
  <c r="D846" i="2"/>
  <c r="C846" i="2" s="1"/>
  <c r="O846" i="2"/>
  <c r="N846" i="2" s="1"/>
  <c r="D847" i="2"/>
  <c r="C847" i="2" s="1"/>
  <c r="O847" i="2"/>
  <c r="N847" i="2" s="1"/>
  <c r="D848" i="2"/>
  <c r="C848" i="2" s="1"/>
  <c r="O848" i="2"/>
  <c r="N848" i="2" s="1"/>
  <c r="D849" i="2"/>
  <c r="C849" i="2" s="1"/>
  <c r="O849" i="2"/>
  <c r="N849" i="2" s="1"/>
  <c r="D850" i="2"/>
  <c r="C850" i="2" s="1"/>
  <c r="O850" i="2"/>
  <c r="N850" i="2" s="1"/>
  <c r="D851" i="2"/>
  <c r="C851" i="2" s="1"/>
  <c r="O851" i="2"/>
  <c r="N851" i="2" s="1"/>
  <c r="D852" i="2"/>
  <c r="C852" i="2" s="1"/>
  <c r="O852" i="2"/>
  <c r="N852" i="2" s="1"/>
  <c r="D853" i="2"/>
  <c r="C853" i="2" s="1"/>
  <c r="O853" i="2"/>
  <c r="N853" i="2" s="1"/>
  <c r="D854" i="2"/>
  <c r="C854" i="2" s="1"/>
  <c r="O854" i="2"/>
  <c r="N854" i="2" s="1"/>
  <c r="D855" i="2"/>
  <c r="C855" i="2" s="1"/>
  <c r="O855" i="2"/>
  <c r="N855" i="2" s="1"/>
  <c r="D856" i="2"/>
  <c r="C856" i="2" s="1"/>
  <c r="O856" i="2"/>
  <c r="N856" i="2" s="1"/>
  <c r="D857" i="2"/>
  <c r="C857" i="2" s="1"/>
  <c r="O857" i="2"/>
  <c r="N857" i="2" s="1"/>
  <c r="D858" i="2"/>
  <c r="C858" i="2" s="1"/>
  <c r="O858" i="2"/>
  <c r="N858" i="2" s="1"/>
  <c r="D859" i="2"/>
  <c r="C859" i="2" s="1"/>
  <c r="O859" i="2"/>
  <c r="N859" i="2" s="1"/>
  <c r="D860" i="2"/>
  <c r="C860" i="2" s="1"/>
  <c r="O860" i="2"/>
  <c r="N860" i="2" s="1"/>
  <c r="D861" i="2"/>
  <c r="C861" i="2" s="1"/>
  <c r="O861" i="2"/>
  <c r="N861" i="2" s="1"/>
  <c r="D862" i="2"/>
  <c r="C862" i="2" s="1"/>
  <c r="O862" i="2"/>
  <c r="N862" i="2" s="1"/>
  <c r="D863" i="2"/>
  <c r="C863" i="2" s="1"/>
  <c r="O863" i="2"/>
  <c r="N863" i="2" s="1"/>
  <c r="D864" i="2"/>
  <c r="C864" i="2" s="1"/>
  <c r="O864" i="2"/>
  <c r="N864" i="2" s="1"/>
  <c r="D865" i="2"/>
  <c r="C865" i="2" s="1"/>
  <c r="O865" i="2"/>
  <c r="N865" i="2" s="1"/>
  <c r="D866" i="2"/>
  <c r="C866" i="2" s="1"/>
  <c r="O866" i="2"/>
  <c r="N866" i="2" s="1"/>
  <c r="D867" i="2"/>
  <c r="C867" i="2" s="1"/>
  <c r="O867" i="2"/>
  <c r="N867" i="2" s="1"/>
  <c r="D868" i="2"/>
  <c r="C868" i="2" s="1"/>
  <c r="O868" i="2"/>
  <c r="N868" i="2" s="1"/>
  <c r="D869" i="2"/>
  <c r="C869" i="2" s="1"/>
  <c r="O869" i="2"/>
  <c r="N869" i="2" s="1"/>
  <c r="D870" i="2"/>
  <c r="C870" i="2" s="1"/>
  <c r="O870" i="2"/>
  <c r="N870" i="2" s="1"/>
  <c r="D871" i="2"/>
  <c r="C871" i="2" s="1"/>
  <c r="O871" i="2"/>
  <c r="N871" i="2" s="1"/>
  <c r="D872" i="2"/>
  <c r="C872" i="2" s="1"/>
  <c r="O872" i="2"/>
  <c r="N872" i="2" s="1"/>
  <c r="D873" i="2"/>
  <c r="C873" i="2" s="1"/>
  <c r="O873" i="2"/>
  <c r="N873" i="2" s="1"/>
  <c r="D874" i="2"/>
  <c r="C874" i="2" s="1"/>
  <c r="O874" i="2"/>
  <c r="N874" i="2" s="1"/>
  <c r="D875" i="2"/>
  <c r="C875" i="2" s="1"/>
  <c r="O875" i="2"/>
  <c r="N875" i="2" s="1"/>
  <c r="D876" i="2"/>
  <c r="C876" i="2" s="1"/>
  <c r="O876" i="2"/>
  <c r="N876" i="2" s="1"/>
  <c r="D877" i="2"/>
  <c r="C877" i="2" s="1"/>
  <c r="O877" i="2"/>
  <c r="N877" i="2" s="1"/>
  <c r="D878" i="2"/>
  <c r="C878" i="2" s="1"/>
  <c r="O878" i="2"/>
  <c r="N878" i="2" s="1"/>
  <c r="D879" i="2"/>
  <c r="C879" i="2" s="1"/>
  <c r="O879" i="2"/>
  <c r="N879" i="2" s="1"/>
  <c r="D880" i="2"/>
  <c r="C880" i="2" s="1"/>
  <c r="O880" i="2"/>
  <c r="N880" i="2" s="1"/>
  <c r="D881" i="2"/>
  <c r="C881" i="2" s="1"/>
  <c r="O881" i="2"/>
  <c r="N881" i="2" s="1"/>
  <c r="D882" i="2"/>
  <c r="C882" i="2" s="1"/>
  <c r="O882" i="2"/>
  <c r="N882" i="2" s="1"/>
  <c r="D883" i="2"/>
  <c r="C883" i="2" s="1"/>
  <c r="O883" i="2"/>
  <c r="N883" i="2" s="1"/>
  <c r="D884" i="2"/>
  <c r="C884" i="2" s="1"/>
  <c r="O884" i="2"/>
  <c r="N884" i="2" s="1"/>
  <c r="D885" i="2"/>
  <c r="C885" i="2" s="1"/>
  <c r="O885" i="2"/>
  <c r="N885" i="2" s="1"/>
  <c r="D886" i="2"/>
  <c r="C886" i="2" s="1"/>
  <c r="O886" i="2"/>
  <c r="N886" i="2" s="1"/>
  <c r="D887" i="2"/>
  <c r="C887" i="2" s="1"/>
  <c r="O887" i="2"/>
  <c r="N887" i="2" s="1"/>
  <c r="D888" i="2"/>
  <c r="C888" i="2" s="1"/>
  <c r="O888" i="2"/>
  <c r="N888" i="2" s="1"/>
  <c r="D889" i="2"/>
  <c r="C889" i="2" s="1"/>
  <c r="O889" i="2"/>
  <c r="N889" i="2" s="1"/>
  <c r="D890" i="2"/>
  <c r="C890" i="2" s="1"/>
  <c r="O890" i="2"/>
  <c r="N890" i="2" s="1"/>
  <c r="D891" i="2"/>
  <c r="C891" i="2" s="1"/>
  <c r="O891" i="2"/>
  <c r="N891" i="2" s="1"/>
  <c r="D892" i="2"/>
  <c r="C892" i="2" s="1"/>
  <c r="O892" i="2"/>
  <c r="N892" i="2" s="1"/>
  <c r="D893" i="2"/>
  <c r="C893" i="2" s="1"/>
  <c r="O893" i="2"/>
  <c r="N893" i="2" s="1"/>
  <c r="D894" i="2"/>
  <c r="C894" i="2" s="1"/>
  <c r="O894" i="2"/>
  <c r="N894" i="2" s="1"/>
  <c r="D895" i="2"/>
  <c r="C895" i="2" s="1"/>
  <c r="O895" i="2"/>
  <c r="N895" i="2" s="1"/>
  <c r="D896" i="2"/>
  <c r="C896" i="2" s="1"/>
  <c r="O896" i="2"/>
  <c r="N896" i="2" s="1"/>
  <c r="D897" i="2"/>
  <c r="C897" i="2" s="1"/>
  <c r="O897" i="2"/>
  <c r="N897" i="2" s="1"/>
  <c r="D898" i="2"/>
  <c r="C898" i="2" s="1"/>
  <c r="O898" i="2"/>
  <c r="N898" i="2" s="1"/>
  <c r="D899" i="2"/>
  <c r="C899" i="2" s="1"/>
  <c r="O899" i="2"/>
  <c r="N899" i="2" s="1"/>
  <c r="D900" i="2"/>
  <c r="C900" i="2" s="1"/>
  <c r="O900" i="2"/>
  <c r="N900" i="2" s="1"/>
  <c r="D901" i="2"/>
  <c r="C901" i="2" s="1"/>
  <c r="O901" i="2"/>
  <c r="N901" i="2" s="1"/>
  <c r="D902" i="2"/>
  <c r="C902" i="2" s="1"/>
  <c r="O902" i="2"/>
  <c r="N902" i="2" s="1"/>
  <c r="D903" i="2"/>
  <c r="C903" i="2" s="1"/>
  <c r="O903" i="2"/>
  <c r="N903" i="2" s="1"/>
  <c r="D904" i="2"/>
  <c r="C904" i="2" s="1"/>
  <c r="O904" i="2"/>
  <c r="N904" i="2" s="1"/>
  <c r="D905" i="2"/>
  <c r="C905" i="2" s="1"/>
  <c r="O905" i="2"/>
  <c r="N905" i="2" s="1"/>
  <c r="D906" i="2"/>
  <c r="C906" i="2" s="1"/>
  <c r="O906" i="2"/>
  <c r="N906" i="2" s="1"/>
  <c r="D907" i="2"/>
  <c r="C907" i="2" s="1"/>
  <c r="O907" i="2"/>
  <c r="N907" i="2" s="1"/>
  <c r="D908" i="2"/>
  <c r="C908" i="2" s="1"/>
  <c r="O908" i="2"/>
  <c r="N908" i="2" s="1"/>
  <c r="D909" i="2"/>
  <c r="C909" i="2" s="1"/>
  <c r="O909" i="2"/>
  <c r="N909" i="2" s="1"/>
  <c r="D910" i="2"/>
  <c r="C910" i="2" s="1"/>
  <c r="O910" i="2"/>
  <c r="N910" i="2" s="1"/>
  <c r="D911" i="2"/>
  <c r="C911" i="2" s="1"/>
  <c r="O911" i="2"/>
  <c r="N911" i="2" s="1"/>
  <c r="D912" i="2"/>
  <c r="C912" i="2" s="1"/>
  <c r="O912" i="2"/>
  <c r="N912" i="2" s="1"/>
  <c r="D913" i="2"/>
  <c r="C913" i="2" s="1"/>
  <c r="O913" i="2"/>
  <c r="N913" i="2" s="1"/>
  <c r="D914" i="2"/>
  <c r="C914" i="2" s="1"/>
  <c r="O914" i="2"/>
  <c r="N914" i="2" s="1"/>
  <c r="D915" i="2"/>
  <c r="C915" i="2" s="1"/>
  <c r="O915" i="2"/>
  <c r="N915" i="2" s="1"/>
  <c r="D916" i="2"/>
  <c r="C916" i="2" s="1"/>
  <c r="O916" i="2"/>
  <c r="N916" i="2" s="1"/>
  <c r="D917" i="2"/>
  <c r="C917" i="2" s="1"/>
  <c r="O917" i="2"/>
  <c r="N917" i="2" s="1"/>
  <c r="D918" i="2"/>
  <c r="C918" i="2" s="1"/>
  <c r="O918" i="2"/>
  <c r="N918" i="2" s="1"/>
  <c r="D919" i="2"/>
  <c r="C919" i="2" s="1"/>
  <c r="O919" i="2"/>
  <c r="N919" i="2" s="1"/>
  <c r="D920" i="2"/>
  <c r="C920" i="2" s="1"/>
  <c r="O920" i="2"/>
  <c r="N920" i="2" s="1"/>
  <c r="D921" i="2"/>
  <c r="C921" i="2" s="1"/>
  <c r="O921" i="2"/>
  <c r="N921" i="2" s="1"/>
  <c r="D922" i="2"/>
  <c r="C922" i="2" s="1"/>
  <c r="O922" i="2"/>
  <c r="N922" i="2" s="1"/>
  <c r="D923" i="2"/>
  <c r="C923" i="2" s="1"/>
  <c r="O923" i="2"/>
  <c r="N923" i="2" s="1"/>
  <c r="D924" i="2"/>
  <c r="C924" i="2" s="1"/>
  <c r="O924" i="2"/>
  <c r="N924" i="2" s="1"/>
  <c r="D925" i="2"/>
  <c r="C925" i="2" s="1"/>
  <c r="O925" i="2"/>
  <c r="N925" i="2" s="1"/>
  <c r="D926" i="2"/>
  <c r="C926" i="2" s="1"/>
  <c r="O926" i="2"/>
  <c r="N926" i="2" s="1"/>
  <c r="D927" i="2"/>
  <c r="C927" i="2" s="1"/>
  <c r="O927" i="2"/>
  <c r="N927" i="2" s="1"/>
  <c r="D928" i="2"/>
  <c r="C928" i="2" s="1"/>
  <c r="O928" i="2"/>
  <c r="N928" i="2" s="1"/>
  <c r="D929" i="2"/>
  <c r="C929" i="2" s="1"/>
  <c r="O929" i="2"/>
  <c r="N929" i="2" s="1"/>
  <c r="D930" i="2"/>
  <c r="C930" i="2" s="1"/>
  <c r="O930" i="2"/>
  <c r="N930" i="2" s="1"/>
  <c r="D931" i="2"/>
  <c r="C931" i="2" s="1"/>
  <c r="O931" i="2"/>
  <c r="N931" i="2" s="1"/>
  <c r="D932" i="2"/>
  <c r="C932" i="2" s="1"/>
  <c r="O932" i="2"/>
  <c r="N932" i="2" s="1"/>
  <c r="D933" i="2"/>
  <c r="C933" i="2" s="1"/>
  <c r="O933" i="2"/>
  <c r="N933" i="2" s="1"/>
  <c r="D934" i="2"/>
  <c r="C934" i="2" s="1"/>
  <c r="O934" i="2"/>
  <c r="N934" i="2" s="1"/>
  <c r="D935" i="2"/>
  <c r="C935" i="2" s="1"/>
  <c r="O935" i="2"/>
  <c r="N935" i="2" s="1"/>
  <c r="D936" i="2"/>
  <c r="C936" i="2" s="1"/>
  <c r="O936" i="2"/>
  <c r="N936" i="2" s="1"/>
  <c r="D937" i="2"/>
  <c r="C937" i="2" s="1"/>
  <c r="O937" i="2"/>
  <c r="N937" i="2" s="1"/>
  <c r="D938" i="2"/>
  <c r="C938" i="2" s="1"/>
  <c r="O938" i="2"/>
  <c r="N938" i="2" s="1"/>
  <c r="D939" i="2"/>
  <c r="C939" i="2" s="1"/>
  <c r="O939" i="2"/>
  <c r="N939" i="2" s="1"/>
  <c r="D940" i="2"/>
  <c r="C940" i="2" s="1"/>
  <c r="O940" i="2"/>
  <c r="N940" i="2" s="1"/>
  <c r="D941" i="2"/>
  <c r="C941" i="2" s="1"/>
  <c r="O941" i="2"/>
  <c r="N941" i="2" s="1"/>
  <c r="D942" i="2"/>
  <c r="C942" i="2" s="1"/>
  <c r="O942" i="2"/>
  <c r="N942" i="2" s="1"/>
  <c r="D943" i="2"/>
  <c r="C943" i="2" s="1"/>
  <c r="O943" i="2"/>
  <c r="N943" i="2" s="1"/>
  <c r="D944" i="2"/>
  <c r="C944" i="2" s="1"/>
  <c r="O944" i="2"/>
  <c r="N944" i="2" s="1"/>
  <c r="D945" i="2"/>
  <c r="C945" i="2" s="1"/>
  <c r="O945" i="2"/>
  <c r="N945" i="2" s="1"/>
  <c r="D946" i="2"/>
  <c r="C946" i="2" s="1"/>
  <c r="O946" i="2"/>
  <c r="N946" i="2" s="1"/>
  <c r="D947" i="2"/>
  <c r="C947" i="2" s="1"/>
  <c r="O947" i="2"/>
  <c r="N947" i="2" s="1"/>
  <c r="D948" i="2"/>
  <c r="C948" i="2" s="1"/>
  <c r="O948" i="2"/>
  <c r="N948" i="2" s="1"/>
  <c r="D949" i="2"/>
  <c r="C949" i="2" s="1"/>
  <c r="O949" i="2"/>
  <c r="N949" i="2" s="1"/>
  <c r="D950" i="2"/>
  <c r="C950" i="2" s="1"/>
  <c r="O950" i="2"/>
  <c r="N950" i="2" s="1"/>
  <c r="D951" i="2"/>
  <c r="C951" i="2" s="1"/>
  <c r="O951" i="2"/>
  <c r="N951" i="2" s="1"/>
  <c r="D952" i="2"/>
  <c r="C952" i="2" s="1"/>
  <c r="O952" i="2"/>
  <c r="N952" i="2" s="1"/>
  <c r="D953" i="2"/>
  <c r="C953" i="2" s="1"/>
  <c r="O953" i="2"/>
  <c r="N953" i="2" s="1"/>
  <c r="D954" i="2"/>
  <c r="C954" i="2" s="1"/>
  <c r="O954" i="2"/>
  <c r="N954" i="2" s="1"/>
  <c r="D955" i="2"/>
  <c r="C955" i="2" s="1"/>
  <c r="O955" i="2"/>
  <c r="N955" i="2" s="1"/>
  <c r="D956" i="2"/>
  <c r="C956" i="2" s="1"/>
  <c r="O956" i="2"/>
  <c r="N956" i="2" s="1"/>
  <c r="D957" i="2"/>
  <c r="C957" i="2" s="1"/>
  <c r="O957" i="2"/>
  <c r="N957" i="2" s="1"/>
  <c r="D958" i="2"/>
  <c r="C958" i="2" s="1"/>
  <c r="O958" i="2"/>
  <c r="N958" i="2" s="1"/>
  <c r="D959" i="2"/>
  <c r="C959" i="2" s="1"/>
  <c r="O959" i="2"/>
  <c r="N959" i="2" s="1"/>
  <c r="D960" i="2"/>
  <c r="C960" i="2" s="1"/>
  <c r="O960" i="2"/>
  <c r="N960" i="2" s="1"/>
  <c r="D961" i="2"/>
  <c r="C961" i="2" s="1"/>
  <c r="O961" i="2"/>
  <c r="N961" i="2" s="1"/>
  <c r="D962" i="2"/>
  <c r="C962" i="2" s="1"/>
  <c r="O962" i="2"/>
  <c r="N962" i="2" s="1"/>
  <c r="D963" i="2"/>
  <c r="C963" i="2" s="1"/>
  <c r="O963" i="2"/>
  <c r="N963" i="2" s="1"/>
  <c r="D964" i="2"/>
  <c r="C964" i="2" s="1"/>
  <c r="O964" i="2"/>
  <c r="N964" i="2" s="1"/>
  <c r="D965" i="2"/>
  <c r="C965" i="2" s="1"/>
  <c r="O965" i="2"/>
  <c r="N965" i="2" s="1"/>
  <c r="D966" i="2"/>
  <c r="C966" i="2" s="1"/>
  <c r="O966" i="2"/>
  <c r="N966" i="2" s="1"/>
  <c r="D967" i="2"/>
  <c r="C967" i="2" s="1"/>
  <c r="O967" i="2"/>
  <c r="N967" i="2" s="1"/>
  <c r="D968" i="2"/>
  <c r="C968" i="2" s="1"/>
  <c r="O968" i="2"/>
  <c r="N968" i="2" s="1"/>
  <c r="D969" i="2"/>
  <c r="C969" i="2" s="1"/>
  <c r="O969" i="2"/>
  <c r="N969" i="2" s="1"/>
  <c r="D970" i="2"/>
  <c r="C970" i="2" s="1"/>
  <c r="O970" i="2"/>
  <c r="N970" i="2" s="1"/>
  <c r="D971" i="2"/>
  <c r="C971" i="2" s="1"/>
  <c r="O971" i="2"/>
  <c r="N971" i="2" s="1"/>
  <c r="D972" i="2"/>
  <c r="C972" i="2" s="1"/>
  <c r="O972" i="2"/>
  <c r="N972" i="2" s="1"/>
  <c r="D973" i="2"/>
  <c r="C973" i="2" s="1"/>
  <c r="O973" i="2"/>
  <c r="N973" i="2" s="1"/>
  <c r="D974" i="2"/>
  <c r="C974" i="2" s="1"/>
  <c r="O974" i="2"/>
  <c r="N974" i="2" s="1"/>
  <c r="D975" i="2"/>
  <c r="C975" i="2" s="1"/>
  <c r="O975" i="2"/>
  <c r="N975" i="2" s="1"/>
  <c r="D976" i="2"/>
  <c r="C976" i="2" s="1"/>
  <c r="O976" i="2"/>
  <c r="N976" i="2" s="1"/>
  <c r="D977" i="2"/>
  <c r="C977" i="2" s="1"/>
  <c r="O977" i="2"/>
  <c r="N977" i="2" s="1"/>
  <c r="D978" i="2"/>
  <c r="C978" i="2" s="1"/>
  <c r="O978" i="2"/>
  <c r="N978" i="2" s="1"/>
  <c r="D979" i="2"/>
  <c r="C979" i="2" s="1"/>
  <c r="O979" i="2"/>
  <c r="N979" i="2" s="1"/>
  <c r="D980" i="2"/>
  <c r="C980" i="2" s="1"/>
  <c r="O980" i="2"/>
  <c r="N980" i="2" s="1"/>
  <c r="D981" i="2"/>
  <c r="C981" i="2" s="1"/>
  <c r="O981" i="2"/>
  <c r="N981" i="2" s="1"/>
  <c r="D982" i="2"/>
  <c r="C982" i="2" s="1"/>
  <c r="O982" i="2"/>
  <c r="N982" i="2" s="1"/>
  <c r="D983" i="2"/>
  <c r="C983" i="2" s="1"/>
  <c r="O983" i="2"/>
  <c r="N983" i="2" s="1"/>
  <c r="D984" i="2"/>
  <c r="C984" i="2" s="1"/>
  <c r="O984" i="2"/>
  <c r="N984" i="2" s="1"/>
  <c r="D985" i="2"/>
  <c r="C985" i="2" s="1"/>
  <c r="O985" i="2"/>
  <c r="N985" i="2" s="1"/>
  <c r="D986" i="2"/>
  <c r="C986" i="2" s="1"/>
  <c r="O986" i="2"/>
  <c r="N986" i="2" s="1"/>
  <c r="D987" i="2"/>
  <c r="C987" i="2" s="1"/>
  <c r="O987" i="2"/>
  <c r="N987" i="2" s="1"/>
  <c r="D988" i="2"/>
  <c r="C988" i="2" s="1"/>
  <c r="O988" i="2"/>
  <c r="N988" i="2" s="1"/>
  <c r="D989" i="2"/>
  <c r="C989" i="2" s="1"/>
  <c r="O989" i="2"/>
  <c r="N989" i="2" s="1"/>
  <c r="D990" i="2"/>
  <c r="C990" i="2" s="1"/>
  <c r="O990" i="2"/>
  <c r="N990" i="2" s="1"/>
  <c r="D991" i="2"/>
  <c r="C991" i="2" s="1"/>
  <c r="O991" i="2"/>
  <c r="N991" i="2" s="1"/>
  <c r="D992" i="2"/>
  <c r="C992" i="2" s="1"/>
  <c r="O992" i="2"/>
  <c r="N992" i="2" s="1"/>
  <c r="D993" i="2"/>
  <c r="C993" i="2" s="1"/>
  <c r="O993" i="2"/>
  <c r="N993" i="2" s="1"/>
  <c r="D994" i="2"/>
  <c r="C994" i="2" s="1"/>
  <c r="O994" i="2"/>
  <c r="N994" i="2" s="1"/>
  <c r="D995" i="2"/>
  <c r="C995" i="2" s="1"/>
  <c r="O995" i="2"/>
  <c r="N995" i="2" s="1"/>
  <c r="D996" i="2"/>
  <c r="C996" i="2" s="1"/>
  <c r="O996" i="2"/>
  <c r="N996" i="2" s="1"/>
  <c r="D997" i="2"/>
  <c r="C997" i="2" s="1"/>
  <c r="O997" i="2"/>
  <c r="N997" i="2" s="1"/>
  <c r="D998" i="2"/>
  <c r="C998" i="2" s="1"/>
  <c r="O998" i="2"/>
  <c r="N998" i="2" s="1"/>
  <c r="D999" i="2"/>
  <c r="C999" i="2" s="1"/>
  <c r="O999" i="2"/>
  <c r="N999" i="2" s="1"/>
  <c r="D1000" i="2"/>
  <c r="C1000" i="2" s="1"/>
  <c r="O1000" i="2"/>
  <c r="N1000" i="2" s="1"/>
  <c r="D1001" i="2"/>
  <c r="C1001" i="2" s="1"/>
  <c r="O1001" i="2"/>
  <c r="N1001" i="2" s="1"/>
  <c r="D1002" i="2"/>
  <c r="C1002" i="2" s="1"/>
  <c r="O1002" i="2"/>
  <c r="N1002" i="2" s="1"/>
  <c r="D1003" i="2"/>
  <c r="C1003" i="2" s="1"/>
  <c r="O1003" i="2"/>
  <c r="N1003" i="2" s="1"/>
  <c r="D1004" i="2"/>
  <c r="C1004" i="2" s="1"/>
  <c r="O1004" i="2"/>
  <c r="N1004" i="2" s="1"/>
  <c r="D1005" i="2"/>
  <c r="C1005" i="2" s="1"/>
  <c r="O1005" i="2"/>
  <c r="N1005" i="2" s="1"/>
  <c r="D1006" i="2"/>
  <c r="C1006" i="2" s="1"/>
  <c r="O1006" i="2"/>
  <c r="N1006" i="2" s="1"/>
  <c r="D1007" i="2"/>
  <c r="C1007" i="2" s="1"/>
  <c r="O1007" i="2"/>
  <c r="N1007" i="2" s="1"/>
  <c r="D1008" i="2"/>
  <c r="C1008" i="2" s="1"/>
  <c r="O1008" i="2"/>
  <c r="N1008" i="2" s="1"/>
  <c r="D1009" i="2"/>
  <c r="C1009" i="2" s="1"/>
  <c r="O1009" i="2"/>
  <c r="N1009" i="2" s="1"/>
  <c r="D1010" i="2"/>
  <c r="C1010" i="2" s="1"/>
  <c r="O1010" i="2"/>
  <c r="N1010" i="2" s="1"/>
  <c r="D1011" i="2"/>
  <c r="C1011" i="2" s="1"/>
  <c r="O1011" i="2"/>
  <c r="N1011" i="2" s="1"/>
  <c r="D1012" i="2"/>
  <c r="C1012" i="2" s="1"/>
  <c r="O1012" i="2"/>
  <c r="N1012" i="2" s="1"/>
  <c r="D1013" i="2"/>
  <c r="C1013" i="2" s="1"/>
  <c r="O1013" i="2"/>
  <c r="N1013" i="2" s="1"/>
  <c r="D1014" i="2"/>
  <c r="C1014" i="2" s="1"/>
  <c r="O1014" i="2"/>
  <c r="N1014" i="2" s="1"/>
  <c r="D1015" i="2"/>
  <c r="C1015" i="2" s="1"/>
  <c r="O1015" i="2"/>
  <c r="N1015" i="2" s="1"/>
  <c r="D1016" i="2"/>
  <c r="C1016" i="2" s="1"/>
  <c r="O1016" i="2"/>
  <c r="N1016" i="2" s="1"/>
  <c r="D1017" i="2"/>
  <c r="C1017" i="2" s="1"/>
  <c r="O1017" i="2"/>
  <c r="N1017" i="2" s="1"/>
  <c r="D1018" i="2"/>
  <c r="C1018" i="2" s="1"/>
  <c r="O1018" i="2"/>
  <c r="N1018" i="2" s="1"/>
  <c r="D1019" i="2"/>
  <c r="C1019" i="2" s="1"/>
  <c r="O1019" i="2"/>
  <c r="N1019" i="2" s="1"/>
  <c r="D1020" i="2"/>
  <c r="C1020" i="2" s="1"/>
  <c r="O1020" i="2"/>
  <c r="N1020" i="2" s="1"/>
  <c r="D1021" i="2"/>
  <c r="C1021" i="2" s="1"/>
  <c r="O1021" i="2"/>
  <c r="N1021" i="2" s="1"/>
  <c r="D1022" i="2"/>
  <c r="C1022" i="2" s="1"/>
  <c r="O1022" i="2"/>
  <c r="N1022" i="2" s="1"/>
  <c r="D1023" i="2"/>
  <c r="C1023" i="2" s="1"/>
  <c r="O1023" i="2"/>
  <c r="N1023" i="2" s="1"/>
  <c r="D1024" i="2"/>
  <c r="C1024" i="2" s="1"/>
  <c r="O1024" i="2"/>
  <c r="N1024" i="2" s="1"/>
  <c r="D1025" i="2"/>
  <c r="C1025" i="2" s="1"/>
  <c r="O1025" i="2"/>
  <c r="N1025" i="2" s="1"/>
  <c r="D1026" i="2"/>
  <c r="C1026" i="2" s="1"/>
  <c r="O1026" i="2"/>
  <c r="N1026" i="2" s="1"/>
  <c r="D1027" i="2"/>
  <c r="C1027" i="2" s="1"/>
  <c r="O1027" i="2"/>
  <c r="N1027" i="2" s="1"/>
  <c r="D1028" i="2"/>
  <c r="C1028" i="2" s="1"/>
  <c r="O1028" i="2"/>
  <c r="N1028" i="2" s="1"/>
  <c r="D1029" i="2"/>
  <c r="C1029" i="2" s="1"/>
  <c r="O1029" i="2"/>
  <c r="N1029" i="2" s="1"/>
  <c r="D1030" i="2"/>
  <c r="C1030" i="2" s="1"/>
  <c r="O1030" i="2"/>
  <c r="N1030" i="2" s="1"/>
  <c r="D1031" i="2"/>
  <c r="C1031" i="2" s="1"/>
  <c r="O1031" i="2"/>
  <c r="N1031" i="2" s="1"/>
  <c r="D1032" i="2"/>
  <c r="C1032" i="2" s="1"/>
  <c r="O1032" i="2"/>
  <c r="N1032" i="2" s="1"/>
  <c r="D1033" i="2"/>
  <c r="C1033" i="2" s="1"/>
  <c r="O1033" i="2"/>
  <c r="N1033" i="2" s="1"/>
  <c r="D1034" i="2"/>
  <c r="C1034" i="2" s="1"/>
  <c r="O1034" i="2"/>
  <c r="N1034" i="2" s="1"/>
  <c r="D1035" i="2"/>
  <c r="C1035" i="2" s="1"/>
  <c r="O1035" i="2"/>
  <c r="N1035" i="2" s="1"/>
  <c r="D1036" i="2"/>
  <c r="C1036" i="2" s="1"/>
  <c r="O1036" i="2"/>
  <c r="N1036" i="2" s="1"/>
  <c r="D1037" i="2"/>
  <c r="C1037" i="2" s="1"/>
  <c r="O1037" i="2"/>
  <c r="N1037" i="2" s="1"/>
  <c r="D1038" i="2"/>
  <c r="C1038" i="2" s="1"/>
  <c r="O1038" i="2"/>
  <c r="N1038" i="2" s="1"/>
  <c r="D1039" i="2"/>
  <c r="C1039" i="2" s="1"/>
  <c r="O1039" i="2"/>
  <c r="N1039" i="2" s="1"/>
  <c r="D1040" i="2"/>
  <c r="C1040" i="2" s="1"/>
  <c r="O1040" i="2"/>
  <c r="N1040" i="2" s="1"/>
  <c r="D1041" i="2"/>
  <c r="C1041" i="2" s="1"/>
  <c r="O1041" i="2"/>
  <c r="N1041" i="2" s="1"/>
  <c r="D1042" i="2"/>
  <c r="C1042" i="2" s="1"/>
  <c r="O1042" i="2"/>
  <c r="N1042" i="2" s="1"/>
  <c r="D1043" i="2"/>
  <c r="C1043" i="2" s="1"/>
  <c r="O1043" i="2"/>
  <c r="N1043" i="2" s="1"/>
  <c r="D1044" i="2"/>
  <c r="C1044" i="2" s="1"/>
  <c r="O1044" i="2"/>
  <c r="N1044" i="2" s="1"/>
  <c r="D1045" i="2"/>
  <c r="C1045" i="2" s="1"/>
  <c r="O1045" i="2"/>
  <c r="N1045" i="2" s="1"/>
  <c r="D1046" i="2"/>
  <c r="C1046" i="2" s="1"/>
  <c r="O1046" i="2"/>
  <c r="N1046" i="2" s="1"/>
  <c r="D1047" i="2"/>
  <c r="C1047" i="2" s="1"/>
  <c r="O1047" i="2"/>
  <c r="N1047" i="2" s="1"/>
  <c r="D1048" i="2"/>
  <c r="C1048" i="2" s="1"/>
  <c r="O1048" i="2"/>
  <c r="N1048" i="2" s="1"/>
  <c r="D1049" i="2"/>
  <c r="C1049" i="2" s="1"/>
  <c r="O1049" i="2"/>
  <c r="N1049" i="2" s="1"/>
  <c r="D1050" i="2"/>
  <c r="C1050" i="2" s="1"/>
  <c r="O1050" i="2"/>
  <c r="N1050" i="2" s="1"/>
  <c r="D1051" i="2"/>
  <c r="C1051" i="2" s="1"/>
  <c r="O1051" i="2"/>
  <c r="N1051" i="2" s="1"/>
  <c r="D1052" i="2"/>
  <c r="C1052" i="2" s="1"/>
  <c r="O1052" i="2"/>
  <c r="N1052" i="2" s="1"/>
  <c r="D1053" i="2"/>
  <c r="C1053" i="2" s="1"/>
  <c r="O1053" i="2"/>
  <c r="N1053" i="2" s="1"/>
  <c r="D1054" i="2"/>
  <c r="C1054" i="2" s="1"/>
  <c r="O1054" i="2"/>
  <c r="N1054" i="2" s="1"/>
  <c r="D1055" i="2"/>
  <c r="C1055" i="2" s="1"/>
  <c r="O1055" i="2"/>
  <c r="N1055" i="2" s="1"/>
  <c r="D1056" i="2"/>
  <c r="C1056" i="2" s="1"/>
  <c r="O1056" i="2"/>
  <c r="N1056" i="2" s="1"/>
  <c r="D1057" i="2"/>
  <c r="C1057" i="2" s="1"/>
  <c r="O1057" i="2"/>
  <c r="N1057" i="2" s="1"/>
  <c r="D1058" i="2"/>
  <c r="C1058" i="2" s="1"/>
  <c r="O1058" i="2"/>
  <c r="N1058" i="2" s="1"/>
  <c r="D1059" i="2"/>
  <c r="C1059" i="2" s="1"/>
  <c r="O1059" i="2"/>
  <c r="N1059" i="2" s="1"/>
  <c r="D1060" i="2"/>
  <c r="C1060" i="2" s="1"/>
  <c r="O1060" i="2"/>
  <c r="N1060" i="2" s="1"/>
  <c r="D1061" i="2"/>
  <c r="C1061" i="2" s="1"/>
  <c r="O1061" i="2"/>
  <c r="N1061" i="2" s="1"/>
  <c r="D1062" i="2"/>
  <c r="C1062" i="2" s="1"/>
  <c r="O1062" i="2"/>
  <c r="N1062" i="2" s="1"/>
  <c r="D1063" i="2"/>
  <c r="C1063" i="2" s="1"/>
  <c r="O1063" i="2"/>
  <c r="N1063" i="2" s="1"/>
  <c r="D1064" i="2"/>
  <c r="C1064" i="2" s="1"/>
  <c r="O1064" i="2"/>
  <c r="N1064" i="2" s="1"/>
  <c r="D1065" i="2"/>
  <c r="C1065" i="2" s="1"/>
  <c r="O1065" i="2"/>
  <c r="N1065" i="2" s="1"/>
  <c r="D1066" i="2"/>
  <c r="C1066" i="2" s="1"/>
  <c r="O1066" i="2"/>
  <c r="N1066" i="2" s="1"/>
  <c r="D1067" i="2"/>
  <c r="C1067" i="2" s="1"/>
  <c r="O1067" i="2"/>
  <c r="N1067" i="2" s="1"/>
  <c r="D1068" i="2"/>
  <c r="C1068" i="2" s="1"/>
  <c r="O1068" i="2"/>
  <c r="N1068" i="2" s="1"/>
  <c r="D1069" i="2"/>
  <c r="C1069" i="2" s="1"/>
  <c r="O1069" i="2"/>
  <c r="N1069" i="2" s="1"/>
  <c r="D1070" i="2"/>
  <c r="C1070" i="2" s="1"/>
  <c r="O1070" i="2"/>
  <c r="N1070" i="2" s="1"/>
  <c r="D1071" i="2"/>
  <c r="C1071" i="2" s="1"/>
  <c r="O1071" i="2"/>
  <c r="N1071" i="2" s="1"/>
  <c r="D1072" i="2"/>
  <c r="C1072" i="2" s="1"/>
  <c r="O1072" i="2"/>
  <c r="N1072" i="2" s="1"/>
  <c r="D1073" i="2"/>
  <c r="C1073" i="2" s="1"/>
  <c r="O1073" i="2"/>
  <c r="N1073" i="2" s="1"/>
  <c r="D1074" i="2"/>
  <c r="C1074" i="2" s="1"/>
  <c r="O1074" i="2"/>
  <c r="N1074" i="2" s="1"/>
  <c r="D1075" i="2"/>
  <c r="C1075" i="2" s="1"/>
  <c r="O1075" i="2"/>
  <c r="N1075" i="2" s="1"/>
  <c r="D1076" i="2"/>
  <c r="C1076" i="2" s="1"/>
  <c r="O1076" i="2"/>
  <c r="N1076" i="2" s="1"/>
  <c r="D1077" i="2"/>
  <c r="C1077" i="2" s="1"/>
  <c r="O1077" i="2"/>
  <c r="N1077" i="2" s="1"/>
  <c r="D1078" i="2"/>
  <c r="C1078" i="2" s="1"/>
  <c r="O1078" i="2"/>
  <c r="N1078" i="2" s="1"/>
  <c r="D1079" i="2"/>
  <c r="C1079" i="2" s="1"/>
  <c r="O1079" i="2"/>
  <c r="N1079" i="2" s="1"/>
  <c r="D1080" i="2"/>
  <c r="C1080" i="2" s="1"/>
  <c r="O1080" i="2"/>
  <c r="N1080" i="2" s="1"/>
  <c r="D1081" i="2"/>
  <c r="C1081" i="2" s="1"/>
  <c r="O1081" i="2"/>
  <c r="N1081" i="2" s="1"/>
  <c r="D1082" i="2"/>
  <c r="C1082" i="2" s="1"/>
  <c r="O1082" i="2"/>
  <c r="N1082" i="2" s="1"/>
  <c r="D1083" i="2"/>
  <c r="C1083" i="2" s="1"/>
  <c r="O1083" i="2"/>
  <c r="N1083" i="2" s="1"/>
  <c r="D1084" i="2"/>
  <c r="C1084" i="2" s="1"/>
  <c r="O1084" i="2"/>
  <c r="N1084" i="2" s="1"/>
  <c r="D1085" i="2"/>
  <c r="C1085" i="2" s="1"/>
  <c r="O1085" i="2"/>
  <c r="N1085" i="2" s="1"/>
  <c r="D1086" i="2"/>
  <c r="C1086" i="2" s="1"/>
  <c r="O1086" i="2"/>
  <c r="N1086" i="2" s="1"/>
  <c r="D1087" i="2"/>
  <c r="C1087" i="2" s="1"/>
  <c r="O1087" i="2"/>
  <c r="N1087" i="2" s="1"/>
  <c r="D1088" i="2"/>
  <c r="C1088" i="2" s="1"/>
  <c r="O1088" i="2"/>
  <c r="N1088" i="2" s="1"/>
  <c r="D1089" i="2"/>
  <c r="C1089" i="2" s="1"/>
  <c r="O1089" i="2"/>
  <c r="N1089" i="2" s="1"/>
  <c r="D1090" i="2"/>
  <c r="C1090" i="2" s="1"/>
  <c r="O1090" i="2"/>
  <c r="N1090" i="2" s="1"/>
  <c r="D1091" i="2"/>
  <c r="C1091" i="2" s="1"/>
  <c r="O1091" i="2"/>
  <c r="N1091" i="2" s="1"/>
  <c r="D1092" i="2"/>
  <c r="C1092" i="2" s="1"/>
  <c r="O1092" i="2"/>
  <c r="N1092" i="2" s="1"/>
  <c r="D1093" i="2"/>
  <c r="C1093" i="2" s="1"/>
  <c r="O1093" i="2"/>
  <c r="N1093" i="2" s="1"/>
  <c r="D1094" i="2"/>
  <c r="C1094" i="2" s="1"/>
  <c r="O1094" i="2"/>
  <c r="N1094" i="2" s="1"/>
  <c r="D1095" i="2"/>
  <c r="C1095" i="2" s="1"/>
  <c r="O1095" i="2"/>
  <c r="N1095" i="2" s="1"/>
  <c r="D1096" i="2"/>
  <c r="C1096" i="2" s="1"/>
  <c r="O1096" i="2"/>
  <c r="N1096" i="2" s="1"/>
  <c r="D1097" i="2"/>
  <c r="C1097" i="2" s="1"/>
  <c r="O1097" i="2"/>
  <c r="N1097" i="2" s="1"/>
  <c r="D1098" i="2"/>
  <c r="C1098" i="2" s="1"/>
  <c r="O1098" i="2"/>
  <c r="N1098" i="2" s="1"/>
  <c r="D1099" i="2"/>
  <c r="C1099" i="2" s="1"/>
  <c r="O1099" i="2"/>
  <c r="N1099" i="2" s="1"/>
  <c r="D1100" i="2"/>
  <c r="C1100" i="2" s="1"/>
  <c r="O1100" i="2"/>
  <c r="N1100" i="2" s="1"/>
  <c r="D1101" i="2"/>
  <c r="C1101" i="2" s="1"/>
  <c r="O1101" i="2"/>
  <c r="N1101" i="2" s="1"/>
  <c r="D1102" i="2"/>
  <c r="C1102" i="2" s="1"/>
  <c r="O1102" i="2"/>
  <c r="N1102" i="2" s="1"/>
  <c r="D1103" i="2"/>
  <c r="C1103" i="2" s="1"/>
  <c r="O1103" i="2"/>
  <c r="N1103" i="2" s="1"/>
  <c r="D1104" i="2"/>
  <c r="C1104" i="2" s="1"/>
  <c r="O1104" i="2"/>
  <c r="N1104" i="2" s="1"/>
  <c r="D1105" i="2"/>
  <c r="C1105" i="2" s="1"/>
  <c r="O1105" i="2"/>
  <c r="N1105" i="2" s="1"/>
  <c r="D1106" i="2"/>
  <c r="C1106" i="2" s="1"/>
  <c r="O1106" i="2"/>
  <c r="N1106" i="2" s="1"/>
  <c r="D1107" i="2"/>
  <c r="C1107" i="2" s="1"/>
  <c r="O1107" i="2"/>
  <c r="N1107" i="2" s="1"/>
  <c r="D1108" i="2"/>
  <c r="C1108" i="2" s="1"/>
  <c r="O1108" i="2"/>
  <c r="N1108" i="2" s="1"/>
  <c r="D1109" i="2"/>
  <c r="C1109" i="2" s="1"/>
  <c r="O1109" i="2"/>
  <c r="N1109" i="2" s="1"/>
  <c r="D1110" i="2"/>
  <c r="C1110" i="2" s="1"/>
  <c r="O1110" i="2"/>
  <c r="N1110" i="2" s="1"/>
  <c r="D1111" i="2"/>
  <c r="C1111" i="2" s="1"/>
  <c r="O1111" i="2"/>
  <c r="N1111" i="2" s="1"/>
  <c r="D1112" i="2"/>
  <c r="C1112" i="2" s="1"/>
  <c r="O1112" i="2"/>
  <c r="N1112" i="2" s="1"/>
  <c r="D1113" i="2"/>
  <c r="C1113" i="2" s="1"/>
  <c r="O1113" i="2"/>
  <c r="N1113" i="2" s="1"/>
  <c r="D1114" i="2"/>
  <c r="C1114" i="2" s="1"/>
  <c r="O1114" i="2"/>
  <c r="N1114" i="2" s="1"/>
  <c r="D1115" i="2"/>
  <c r="C1115" i="2" s="1"/>
  <c r="O1115" i="2"/>
  <c r="N1115" i="2" s="1"/>
  <c r="D1116" i="2"/>
  <c r="C1116" i="2" s="1"/>
  <c r="O1116" i="2"/>
  <c r="N1116" i="2" s="1"/>
  <c r="D1117" i="2"/>
  <c r="C1117" i="2" s="1"/>
  <c r="O1117" i="2"/>
  <c r="N1117" i="2" s="1"/>
  <c r="D1118" i="2"/>
  <c r="C1118" i="2" s="1"/>
  <c r="O1118" i="2"/>
  <c r="N1118" i="2" s="1"/>
  <c r="D1119" i="2"/>
  <c r="C1119" i="2" s="1"/>
  <c r="O1119" i="2"/>
  <c r="N1119" i="2" s="1"/>
  <c r="D1120" i="2"/>
  <c r="C1120" i="2" s="1"/>
  <c r="O1120" i="2"/>
  <c r="N1120" i="2" s="1"/>
  <c r="D1121" i="2"/>
  <c r="C1121" i="2" s="1"/>
  <c r="O1121" i="2"/>
  <c r="N1121" i="2" s="1"/>
  <c r="D1122" i="2"/>
  <c r="C1122" i="2" s="1"/>
  <c r="O1122" i="2"/>
  <c r="N1122" i="2" s="1"/>
  <c r="D1123" i="2"/>
  <c r="C1123" i="2" s="1"/>
  <c r="O1123" i="2"/>
  <c r="N1123" i="2" s="1"/>
  <c r="D1124" i="2"/>
  <c r="C1124" i="2" s="1"/>
  <c r="O1124" i="2"/>
  <c r="N1124" i="2" s="1"/>
  <c r="D1125" i="2"/>
  <c r="C1125" i="2" s="1"/>
  <c r="O1125" i="2"/>
  <c r="N1125" i="2" s="1"/>
  <c r="D1126" i="2"/>
  <c r="C1126" i="2" s="1"/>
  <c r="O1126" i="2"/>
  <c r="N1126" i="2" s="1"/>
  <c r="D1127" i="2"/>
  <c r="C1127" i="2" s="1"/>
  <c r="O1127" i="2"/>
  <c r="N1127" i="2" s="1"/>
  <c r="D1128" i="2"/>
  <c r="C1128" i="2" s="1"/>
  <c r="O1128" i="2"/>
  <c r="N1128" i="2" s="1"/>
  <c r="D1129" i="2"/>
  <c r="C1129" i="2" s="1"/>
  <c r="O1129" i="2"/>
  <c r="N1129" i="2" s="1"/>
  <c r="D1130" i="2"/>
  <c r="C1130" i="2" s="1"/>
  <c r="O1130" i="2"/>
  <c r="N1130" i="2" s="1"/>
  <c r="D1131" i="2"/>
  <c r="C1131" i="2" s="1"/>
  <c r="O1131" i="2"/>
  <c r="N1131" i="2" s="1"/>
  <c r="D1132" i="2"/>
  <c r="C1132" i="2" s="1"/>
  <c r="O1132" i="2"/>
  <c r="N1132" i="2" s="1"/>
  <c r="D1133" i="2"/>
  <c r="C1133" i="2" s="1"/>
  <c r="O1133" i="2"/>
  <c r="N1133" i="2" s="1"/>
  <c r="D1134" i="2"/>
  <c r="C1134" i="2" s="1"/>
  <c r="O1134" i="2"/>
  <c r="N1134" i="2" s="1"/>
  <c r="D1135" i="2"/>
  <c r="C1135" i="2" s="1"/>
  <c r="O1135" i="2"/>
  <c r="N1135" i="2" s="1"/>
  <c r="D1136" i="2"/>
  <c r="C1136" i="2" s="1"/>
  <c r="O1136" i="2"/>
  <c r="N1136" i="2" s="1"/>
  <c r="D1137" i="2"/>
  <c r="C1137" i="2" s="1"/>
  <c r="O1137" i="2"/>
  <c r="N1137" i="2" s="1"/>
  <c r="D1138" i="2"/>
  <c r="C1138" i="2" s="1"/>
  <c r="O1138" i="2"/>
  <c r="N1138" i="2" s="1"/>
  <c r="D1139" i="2"/>
  <c r="C1139" i="2" s="1"/>
  <c r="O1139" i="2"/>
  <c r="N1139" i="2" s="1"/>
  <c r="D1140" i="2"/>
  <c r="C1140" i="2" s="1"/>
  <c r="O1140" i="2"/>
  <c r="N1140" i="2" s="1"/>
  <c r="D1141" i="2"/>
  <c r="C1141" i="2" s="1"/>
  <c r="O1141" i="2"/>
  <c r="N1141" i="2" s="1"/>
  <c r="D1142" i="2"/>
  <c r="C1142" i="2" s="1"/>
  <c r="O1142" i="2"/>
  <c r="N1142" i="2" s="1"/>
  <c r="D1143" i="2"/>
  <c r="C1143" i="2" s="1"/>
  <c r="O1143" i="2"/>
  <c r="N1143" i="2" s="1"/>
  <c r="D1144" i="2"/>
  <c r="C1144" i="2" s="1"/>
  <c r="O1144" i="2"/>
  <c r="N1144" i="2" s="1"/>
  <c r="D1145" i="2"/>
  <c r="C1145" i="2" s="1"/>
  <c r="O1145" i="2"/>
  <c r="N1145" i="2" s="1"/>
  <c r="D1146" i="2"/>
  <c r="C1146" i="2" s="1"/>
  <c r="O1146" i="2"/>
  <c r="N1146" i="2" s="1"/>
  <c r="D1147" i="2"/>
  <c r="C1147" i="2" s="1"/>
  <c r="O1147" i="2"/>
  <c r="N1147" i="2" s="1"/>
  <c r="D1148" i="2"/>
  <c r="C1148" i="2" s="1"/>
  <c r="O1148" i="2"/>
  <c r="N1148" i="2" s="1"/>
  <c r="D1149" i="2"/>
  <c r="C1149" i="2" s="1"/>
  <c r="O1149" i="2"/>
  <c r="N1149" i="2" s="1"/>
  <c r="D1150" i="2"/>
  <c r="C1150" i="2" s="1"/>
  <c r="O1150" i="2"/>
  <c r="N1150" i="2" s="1"/>
  <c r="D1151" i="2"/>
  <c r="C1151" i="2" s="1"/>
  <c r="O1151" i="2"/>
  <c r="N1151" i="2" s="1"/>
  <c r="D1152" i="2"/>
  <c r="C1152" i="2" s="1"/>
  <c r="O1152" i="2"/>
  <c r="N1152" i="2" s="1"/>
  <c r="D1153" i="2"/>
  <c r="C1153" i="2" s="1"/>
  <c r="O1153" i="2"/>
  <c r="N1153" i="2" s="1"/>
  <c r="D1154" i="2"/>
  <c r="C1154" i="2" s="1"/>
  <c r="O1154" i="2"/>
  <c r="N1154" i="2" s="1"/>
  <c r="D1155" i="2"/>
  <c r="C1155" i="2" s="1"/>
  <c r="O1155" i="2"/>
  <c r="N1155" i="2" s="1"/>
  <c r="D1156" i="2"/>
  <c r="C1156" i="2" s="1"/>
  <c r="O1156" i="2"/>
  <c r="N1156" i="2" s="1"/>
  <c r="D1157" i="2"/>
  <c r="C1157" i="2" s="1"/>
  <c r="O1157" i="2"/>
  <c r="N1157" i="2" s="1"/>
  <c r="D1158" i="2"/>
  <c r="C1158" i="2" s="1"/>
  <c r="O1158" i="2"/>
  <c r="N1158" i="2" s="1"/>
  <c r="D1159" i="2"/>
  <c r="C1159" i="2" s="1"/>
  <c r="O1159" i="2"/>
  <c r="N1159" i="2" s="1"/>
  <c r="D1160" i="2"/>
  <c r="C1160" i="2" s="1"/>
  <c r="O1160" i="2"/>
  <c r="N1160" i="2" s="1"/>
  <c r="D1161" i="2"/>
  <c r="C1161" i="2" s="1"/>
  <c r="O1161" i="2"/>
  <c r="N1161" i="2" s="1"/>
  <c r="D1162" i="2"/>
  <c r="C1162" i="2" s="1"/>
  <c r="O1162" i="2"/>
  <c r="N1162" i="2" s="1"/>
  <c r="D1163" i="2"/>
  <c r="C1163" i="2" s="1"/>
  <c r="O1163" i="2"/>
  <c r="N1163" i="2" s="1"/>
  <c r="D1164" i="2"/>
  <c r="C1164" i="2" s="1"/>
  <c r="O1164" i="2"/>
  <c r="N1164" i="2" s="1"/>
  <c r="D1165" i="2"/>
  <c r="C1165" i="2" s="1"/>
  <c r="O1165" i="2"/>
  <c r="N1165" i="2" s="1"/>
  <c r="D1166" i="2"/>
  <c r="C1166" i="2" s="1"/>
  <c r="O1166" i="2"/>
  <c r="N1166" i="2" s="1"/>
  <c r="D1167" i="2"/>
  <c r="C1167" i="2" s="1"/>
  <c r="O1167" i="2"/>
  <c r="N1167" i="2" s="1"/>
  <c r="D1168" i="2"/>
  <c r="C1168" i="2" s="1"/>
  <c r="O1168" i="2"/>
  <c r="N1168" i="2" s="1"/>
  <c r="D1169" i="2"/>
  <c r="C1169" i="2" s="1"/>
  <c r="O1169" i="2"/>
  <c r="N1169" i="2" s="1"/>
  <c r="D1170" i="2"/>
  <c r="C1170" i="2" s="1"/>
  <c r="O1170" i="2"/>
  <c r="N1170" i="2" s="1"/>
  <c r="D1171" i="2"/>
  <c r="C1171" i="2" s="1"/>
  <c r="O1171" i="2"/>
  <c r="N1171" i="2" s="1"/>
  <c r="D1172" i="2"/>
  <c r="C1172" i="2" s="1"/>
  <c r="O1172" i="2"/>
  <c r="N1172" i="2" s="1"/>
  <c r="D1173" i="2"/>
  <c r="C1173" i="2" s="1"/>
  <c r="O1173" i="2"/>
  <c r="N1173" i="2" s="1"/>
  <c r="D1174" i="2"/>
  <c r="C1174" i="2" s="1"/>
  <c r="O1174" i="2"/>
  <c r="N1174" i="2" s="1"/>
  <c r="D1175" i="2"/>
  <c r="C1175" i="2" s="1"/>
  <c r="O1175" i="2"/>
  <c r="N1175" i="2" s="1"/>
  <c r="D1176" i="2"/>
  <c r="C1176" i="2" s="1"/>
  <c r="O1176" i="2"/>
  <c r="N1176" i="2" s="1"/>
  <c r="D1177" i="2"/>
  <c r="C1177" i="2" s="1"/>
  <c r="O1177" i="2"/>
  <c r="N1177" i="2" s="1"/>
  <c r="D1178" i="2"/>
  <c r="C1178" i="2" s="1"/>
  <c r="O1178" i="2"/>
  <c r="N1178" i="2" s="1"/>
  <c r="D1179" i="2"/>
  <c r="C1179" i="2" s="1"/>
  <c r="O1179" i="2"/>
  <c r="N1179" i="2" s="1"/>
  <c r="D1180" i="2"/>
  <c r="C1180" i="2" s="1"/>
  <c r="O1180" i="2"/>
  <c r="N1180" i="2" s="1"/>
  <c r="D1181" i="2"/>
  <c r="C1181" i="2" s="1"/>
  <c r="O1181" i="2"/>
  <c r="N1181" i="2" s="1"/>
  <c r="D1182" i="2"/>
  <c r="C1182" i="2" s="1"/>
  <c r="O1182" i="2"/>
  <c r="N1182" i="2" s="1"/>
  <c r="D1183" i="2"/>
  <c r="C1183" i="2" s="1"/>
  <c r="O1183" i="2"/>
  <c r="N1183" i="2" s="1"/>
  <c r="D1184" i="2"/>
  <c r="C1184" i="2" s="1"/>
  <c r="O1184" i="2"/>
  <c r="N1184" i="2" s="1"/>
  <c r="D1185" i="2"/>
  <c r="C1185" i="2" s="1"/>
  <c r="O1185" i="2"/>
  <c r="N1185" i="2" s="1"/>
  <c r="D1186" i="2"/>
  <c r="C1186" i="2" s="1"/>
  <c r="O1186" i="2"/>
  <c r="N1186" i="2" s="1"/>
  <c r="D1187" i="2"/>
  <c r="C1187" i="2" s="1"/>
  <c r="O1187" i="2"/>
  <c r="N1187" i="2" s="1"/>
  <c r="D1188" i="2"/>
  <c r="C1188" i="2" s="1"/>
  <c r="O1188" i="2"/>
  <c r="N1188" i="2" s="1"/>
  <c r="D1189" i="2"/>
  <c r="C1189" i="2" s="1"/>
  <c r="O1189" i="2"/>
  <c r="N1189" i="2" s="1"/>
  <c r="D1190" i="2"/>
  <c r="C1190" i="2" s="1"/>
  <c r="O1190" i="2"/>
  <c r="N1190" i="2" s="1"/>
  <c r="D1191" i="2"/>
  <c r="C1191" i="2" s="1"/>
  <c r="O1191" i="2"/>
  <c r="N1191" i="2" s="1"/>
  <c r="D1192" i="2"/>
  <c r="C1192" i="2" s="1"/>
  <c r="O1192" i="2"/>
  <c r="N1192" i="2" s="1"/>
  <c r="D1193" i="2"/>
  <c r="C1193" i="2" s="1"/>
  <c r="O1193" i="2"/>
  <c r="N1193" i="2" s="1"/>
  <c r="D1194" i="2"/>
  <c r="C1194" i="2" s="1"/>
  <c r="O1194" i="2"/>
  <c r="N1194" i="2" s="1"/>
  <c r="D1195" i="2"/>
  <c r="C1195" i="2" s="1"/>
  <c r="O1195" i="2"/>
  <c r="N1195" i="2" s="1"/>
  <c r="D1196" i="2"/>
  <c r="C1196" i="2" s="1"/>
  <c r="O1196" i="2"/>
  <c r="N1196" i="2" s="1"/>
  <c r="D1197" i="2"/>
  <c r="C1197" i="2" s="1"/>
  <c r="O1197" i="2"/>
  <c r="N1197" i="2" s="1"/>
  <c r="D1198" i="2"/>
  <c r="C1198" i="2" s="1"/>
  <c r="O1198" i="2"/>
  <c r="N1198" i="2" s="1"/>
  <c r="D1199" i="2"/>
  <c r="C1199" i="2" s="1"/>
  <c r="O1199" i="2"/>
  <c r="N1199" i="2" s="1"/>
  <c r="D1200" i="2"/>
  <c r="C1200" i="2" s="1"/>
  <c r="O1200" i="2"/>
  <c r="N1200" i="2" s="1"/>
  <c r="D1201" i="2"/>
  <c r="C1201" i="2" s="1"/>
  <c r="O1201" i="2"/>
  <c r="N1201" i="2" s="1"/>
  <c r="D1202" i="2"/>
  <c r="C1202" i="2" s="1"/>
  <c r="O1202" i="2"/>
  <c r="N1202" i="2" s="1"/>
  <c r="D1203" i="2"/>
  <c r="C1203" i="2" s="1"/>
  <c r="O1203" i="2"/>
  <c r="N1203" i="2" s="1"/>
  <c r="D1204" i="2"/>
  <c r="C1204" i="2" s="1"/>
  <c r="O1204" i="2"/>
  <c r="N1204" i="2" s="1"/>
  <c r="D1205" i="2"/>
  <c r="C1205" i="2" s="1"/>
  <c r="O1205" i="2"/>
  <c r="N1205" i="2" s="1"/>
  <c r="D1206" i="2"/>
  <c r="C1206" i="2" s="1"/>
  <c r="O1206" i="2"/>
  <c r="N1206" i="2" s="1"/>
  <c r="D1207" i="2"/>
  <c r="C1207" i="2" s="1"/>
  <c r="O1207" i="2"/>
  <c r="N1207" i="2" s="1"/>
  <c r="D1208" i="2"/>
  <c r="C1208" i="2" s="1"/>
  <c r="O1208" i="2"/>
  <c r="N1208" i="2" s="1"/>
  <c r="D1209" i="2"/>
  <c r="C1209" i="2" s="1"/>
  <c r="O1209" i="2"/>
  <c r="N1209" i="2" s="1"/>
  <c r="D1210" i="2"/>
  <c r="C1210" i="2" s="1"/>
  <c r="O1210" i="2"/>
  <c r="N1210" i="2" s="1"/>
  <c r="D1211" i="2"/>
  <c r="C1211" i="2" s="1"/>
  <c r="O1211" i="2"/>
  <c r="N1211" i="2" s="1"/>
  <c r="D1212" i="2"/>
  <c r="C1212" i="2" s="1"/>
  <c r="O1212" i="2"/>
  <c r="N1212" i="2" s="1"/>
  <c r="D1213" i="2"/>
  <c r="C1213" i="2" s="1"/>
  <c r="O1213" i="2"/>
  <c r="N1213" i="2" s="1"/>
  <c r="D1214" i="2"/>
  <c r="C1214" i="2" s="1"/>
  <c r="O1214" i="2"/>
  <c r="N1214" i="2" s="1"/>
  <c r="D1215" i="2"/>
  <c r="C1215" i="2" s="1"/>
  <c r="O1215" i="2"/>
  <c r="N1215" i="2" s="1"/>
  <c r="D1216" i="2"/>
  <c r="C1216" i="2" s="1"/>
  <c r="O1216" i="2"/>
  <c r="N1216" i="2" s="1"/>
  <c r="D1217" i="2"/>
  <c r="C1217" i="2" s="1"/>
  <c r="O1217" i="2"/>
  <c r="N1217" i="2" s="1"/>
  <c r="D1218" i="2"/>
  <c r="C1218" i="2" s="1"/>
  <c r="O1218" i="2"/>
  <c r="N1218" i="2" s="1"/>
  <c r="D1219" i="2"/>
  <c r="C1219" i="2" s="1"/>
  <c r="O1219" i="2"/>
  <c r="N1219" i="2" s="1"/>
  <c r="D1220" i="2"/>
  <c r="C1220" i="2" s="1"/>
  <c r="O1220" i="2"/>
  <c r="N1220" i="2" s="1"/>
  <c r="D1221" i="2"/>
  <c r="C1221" i="2" s="1"/>
  <c r="O1221" i="2"/>
  <c r="N1221" i="2" s="1"/>
  <c r="D1222" i="2"/>
  <c r="C1222" i="2" s="1"/>
  <c r="O1222" i="2"/>
  <c r="N1222" i="2" s="1"/>
  <c r="D1223" i="2"/>
  <c r="C1223" i="2" s="1"/>
  <c r="O1223" i="2"/>
  <c r="N1223" i="2" s="1"/>
  <c r="D1224" i="2"/>
  <c r="C1224" i="2" s="1"/>
  <c r="O1224" i="2"/>
  <c r="N1224" i="2" s="1"/>
  <c r="D1225" i="2"/>
  <c r="C1225" i="2" s="1"/>
  <c r="O1225" i="2"/>
  <c r="N1225" i="2" s="1"/>
  <c r="D1226" i="2"/>
  <c r="C1226" i="2" s="1"/>
  <c r="O1226" i="2"/>
  <c r="N1226" i="2" s="1"/>
  <c r="D1227" i="2"/>
  <c r="C1227" i="2" s="1"/>
  <c r="O1227" i="2"/>
  <c r="N1227" i="2" s="1"/>
  <c r="D1228" i="2"/>
  <c r="C1228" i="2" s="1"/>
  <c r="O1228" i="2"/>
  <c r="N1228" i="2" s="1"/>
  <c r="D1229" i="2"/>
  <c r="C1229" i="2" s="1"/>
  <c r="O1229" i="2"/>
  <c r="N1229" i="2" s="1"/>
  <c r="D1230" i="2"/>
  <c r="C1230" i="2" s="1"/>
  <c r="O1230" i="2"/>
  <c r="N1230" i="2" s="1"/>
  <c r="D1231" i="2"/>
  <c r="C1231" i="2" s="1"/>
  <c r="O1231" i="2"/>
  <c r="N1231" i="2" s="1"/>
  <c r="D1232" i="2"/>
  <c r="C1232" i="2" s="1"/>
  <c r="O1232" i="2"/>
  <c r="N1232" i="2" s="1"/>
  <c r="D1233" i="2"/>
  <c r="C1233" i="2" s="1"/>
  <c r="O1233" i="2"/>
  <c r="N1233" i="2" s="1"/>
  <c r="D1234" i="2"/>
  <c r="C1234" i="2" s="1"/>
  <c r="O1234" i="2"/>
  <c r="N1234" i="2" s="1"/>
  <c r="D1235" i="2"/>
  <c r="C1235" i="2" s="1"/>
  <c r="O1235" i="2"/>
  <c r="N1235" i="2" s="1"/>
  <c r="D1236" i="2"/>
  <c r="C1236" i="2" s="1"/>
  <c r="O1236" i="2"/>
  <c r="N1236" i="2" s="1"/>
  <c r="D1237" i="2"/>
  <c r="C1237" i="2" s="1"/>
  <c r="O1237" i="2"/>
  <c r="N1237" i="2" s="1"/>
  <c r="D1238" i="2"/>
  <c r="C1238" i="2" s="1"/>
  <c r="O1238" i="2"/>
  <c r="N1238" i="2" s="1"/>
  <c r="D1239" i="2"/>
  <c r="C1239" i="2" s="1"/>
  <c r="O1239" i="2"/>
  <c r="N1239" i="2" s="1"/>
  <c r="D1240" i="2"/>
  <c r="C1240" i="2" s="1"/>
  <c r="O1240" i="2"/>
  <c r="N1240" i="2" s="1"/>
  <c r="D1241" i="2"/>
  <c r="C1241" i="2" s="1"/>
  <c r="O1241" i="2"/>
  <c r="N1241" i="2" s="1"/>
  <c r="D1242" i="2"/>
  <c r="C1242" i="2" s="1"/>
  <c r="O1242" i="2"/>
  <c r="N1242" i="2" s="1"/>
  <c r="D1243" i="2"/>
  <c r="C1243" i="2" s="1"/>
  <c r="O1243" i="2"/>
  <c r="N1243" i="2" s="1"/>
  <c r="D1244" i="2"/>
  <c r="C1244" i="2" s="1"/>
  <c r="O1244" i="2"/>
  <c r="N1244" i="2" s="1"/>
  <c r="D1245" i="2"/>
  <c r="C1245" i="2" s="1"/>
  <c r="O1245" i="2"/>
  <c r="N1245" i="2" s="1"/>
  <c r="D1246" i="2"/>
  <c r="C1246" i="2" s="1"/>
  <c r="O1246" i="2"/>
  <c r="N1246" i="2" s="1"/>
  <c r="D1247" i="2"/>
  <c r="C1247" i="2" s="1"/>
  <c r="O1247" i="2"/>
  <c r="N1247" i="2" s="1"/>
  <c r="D1248" i="2"/>
  <c r="C1248" i="2" s="1"/>
  <c r="O1248" i="2"/>
  <c r="N1248" i="2" s="1"/>
  <c r="D1249" i="2"/>
  <c r="C1249" i="2" s="1"/>
  <c r="O1249" i="2"/>
  <c r="N1249" i="2" s="1"/>
  <c r="D1250" i="2"/>
  <c r="C1250" i="2" s="1"/>
  <c r="O1250" i="2"/>
  <c r="N1250" i="2" s="1"/>
  <c r="D1251" i="2"/>
  <c r="C1251" i="2" s="1"/>
  <c r="O1251" i="2"/>
  <c r="N1251" i="2" s="1"/>
  <c r="D1252" i="2"/>
  <c r="C1252" i="2" s="1"/>
  <c r="O1252" i="2"/>
  <c r="N1252" i="2" s="1"/>
  <c r="D1253" i="2"/>
  <c r="C1253" i="2" s="1"/>
  <c r="O1253" i="2"/>
  <c r="N1253" i="2" s="1"/>
  <c r="D1254" i="2"/>
  <c r="C1254" i="2" s="1"/>
  <c r="O1254" i="2"/>
  <c r="N1254" i="2" s="1"/>
  <c r="D1255" i="2"/>
  <c r="C1255" i="2" s="1"/>
  <c r="O1255" i="2"/>
  <c r="N1255" i="2" s="1"/>
  <c r="D1256" i="2"/>
  <c r="C1256" i="2" s="1"/>
  <c r="O1256" i="2"/>
  <c r="N1256" i="2" s="1"/>
  <c r="D1257" i="2"/>
  <c r="C1257" i="2" s="1"/>
  <c r="O1257" i="2"/>
  <c r="N1257" i="2" s="1"/>
  <c r="D1258" i="2"/>
  <c r="C1258" i="2" s="1"/>
  <c r="O1258" i="2"/>
  <c r="N1258" i="2" s="1"/>
  <c r="D1259" i="2"/>
  <c r="C1259" i="2" s="1"/>
  <c r="O1259" i="2"/>
  <c r="N1259" i="2" s="1"/>
  <c r="D1260" i="2"/>
  <c r="C1260" i="2" s="1"/>
  <c r="O1260" i="2"/>
  <c r="N1260" i="2" s="1"/>
  <c r="D1261" i="2"/>
  <c r="C1261" i="2" s="1"/>
  <c r="O1261" i="2"/>
  <c r="N1261" i="2" s="1"/>
  <c r="D1262" i="2"/>
  <c r="C1262" i="2" s="1"/>
  <c r="O1262" i="2"/>
  <c r="N1262" i="2" s="1"/>
  <c r="D1263" i="2"/>
  <c r="C1263" i="2" s="1"/>
  <c r="O1263" i="2"/>
  <c r="N1263" i="2" s="1"/>
  <c r="D1264" i="2"/>
  <c r="C1264" i="2" s="1"/>
  <c r="O1264" i="2"/>
  <c r="N1264" i="2" s="1"/>
  <c r="D1265" i="2"/>
  <c r="C1265" i="2" s="1"/>
  <c r="O1265" i="2"/>
  <c r="N1265" i="2" s="1"/>
  <c r="D1266" i="2"/>
  <c r="C1266" i="2" s="1"/>
  <c r="O1266" i="2"/>
  <c r="N1266" i="2" s="1"/>
  <c r="D1267" i="2"/>
  <c r="C1267" i="2" s="1"/>
  <c r="O1267" i="2"/>
  <c r="N1267" i="2" s="1"/>
  <c r="D1268" i="2"/>
  <c r="C1268" i="2" s="1"/>
  <c r="O1268" i="2"/>
  <c r="N1268" i="2" s="1"/>
  <c r="D1269" i="2"/>
  <c r="C1269" i="2" s="1"/>
  <c r="O1269" i="2"/>
  <c r="N1269" i="2" s="1"/>
  <c r="D1270" i="2"/>
  <c r="C1270" i="2" s="1"/>
  <c r="O1270" i="2"/>
  <c r="N1270" i="2" s="1"/>
  <c r="D1271" i="2"/>
  <c r="C1271" i="2" s="1"/>
  <c r="O1271" i="2"/>
  <c r="N1271" i="2" s="1"/>
  <c r="D1272" i="2"/>
  <c r="C1272" i="2" s="1"/>
  <c r="O1272" i="2"/>
  <c r="N1272" i="2" s="1"/>
  <c r="D1273" i="2"/>
  <c r="C1273" i="2" s="1"/>
  <c r="O1273" i="2"/>
  <c r="N1273" i="2" s="1"/>
  <c r="D1274" i="2"/>
  <c r="C1274" i="2" s="1"/>
  <c r="O1274" i="2"/>
  <c r="N1274" i="2" s="1"/>
  <c r="D1275" i="2"/>
  <c r="C1275" i="2" s="1"/>
  <c r="O1275" i="2"/>
  <c r="N1275" i="2" s="1"/>
  <c r="D1276" i="2"/>
  <c r="C1276" i="2" s="1"/>
  <c r="O1276" i="2"/>
  <c r="N1276" i="2" s="1"/>
  <c r="D1277" i="2"/>
  <c r="C1277" i="2" s="1"/>
  <c r="O1277" i="2"/>
  <c r="N1277" i="2" s="1"/>
  <c r="D1278" i="2"/>
  <c r="C1278" i="2" s="1"/>
  <c r="O1278" i="2"/>
  <c r="N1278" i="2" s="1"/>
  <c r="D1279" i="2"/>
  <c r="C1279" i="2" s="1"/>
  <c r="O1279" i="2"/>
  <c r="N1279" i="2" s="1"/>
  <c r="D1280" i="2"/>
  <c r="C1280" i="2" s="1"/>
  <c r="O1280" i="2"/>
  <c r="N1280" i="2" s="1"/>
  <c r="D1281" i="2"/>
  <c r="C1281" i="2" s="1"/>
  <c r="O1281" i="2"/>
  <c r="N1281" i="2" s="1"/>
  <c r="D1282" i="2"/>
  <c r="C1282" i="2" s="1"/>
  <c r="O1282" i="2"/>
  <c r="N1282" i="2" s="1"/>
  <c r="D1283" i="2"/>
  <c r="C1283" i="2" s="1"/>
  <c r="O1283" i="2"/>
  <c r="N1283" i="2" s="1"/>
  <c r="D1284" i="2"/>
  <c r="C1284" i="2" s="1"/>
  <c r="O1284" i="2"/>
  <c r="N1284" i="2" s="1"/>
  <c r="D1285" i="2"/>
  <c r="C1285" i="2" s="1"/>
  <c r="O1285" i="2"/>
  <c r="N1285" i="2" s="1"/>
  <c r="D1286" i="2"/>
  <c r="C1286" i="2" s="1"/>
  <c r="O1286" i="2"/>
  <c r="N1286" i="2" s="1"/>
  <c r="D1287" i="2"/>
  <c r="C1287" i="2" s="1"/>
  <c r="O1287" i="2"/>
  <c r="N1287" i="2" s="1"/>
  <c r="D1288" i="2"/>
  <c r="C1288" i="2" s="1"/>
  <c r="O1288" i="2"/>
  <c r="N1288" i="2" s="1"/>
  <c r="D1289" i="2"/>
  <c r="C1289" i="2" s="1"/>
  <c r="O1289" i="2"/>
  <c r="N1289" i="2" s="1"/>
  <c r="D1290" i="2"/>
  <c r="C1290" i="2" s="1"/>
  <c r="O1290" i="2"/>
  <c r="N1290" i="2" s="1"/>
  <c r="D1291" i="2"/>
  <c r="C1291" i="2" s="1"/>
  <c r="O1291" i="2"/>
  <c r="N1291" i="2" s="1"/>
  <c r="D1292" i="2"/>
  <c r="C1292" i="2" s="1"/>
  <c r="O1292" i="2"/>
  <c r="N1292" i="2" s="1"/>
  <c r="D1293" i="2"/>
  <c r="C1293" i="2" s="1"/>
  <c r="O1293" i="2"/>
  <c r="N1293" i="2" s="1"/>
  <c r="D1294" i="2"/>
  <c r="C1294" i="2" s="1"/>
  <c r="O1294" i="2"/>
  <c r="N1294" i="2" s="1"/>
  <c r="D1295" i="2"/>
  <c r="C1295" i="2" s="1"/>
  <c r="O1295" i="2"/>
  <c r="N1295" i="2" s="1"/>
  <c r="D1296" i="2"/>
  <c r="C1296" i="2" s="1"/>
  <c r="O1296" i="2"/>
  <c r="N1296" i="2" s="1"/>
  <c r="D1297" i="2"/>
  <c r="C1297" i="2" s="1"/>
  <c r="O1297" i="2"/>
  <c r="N1297" i="2" s="1"/>
  <c r="D1298" i="2"/>
  <c r="C1298" i="2" s="1"/>
  <c r="O1298" i="2"/>
  <c r="N1298" i="2" s="1"/>
  <c r="D1299" i="2"/>
  <c r="C1299" i="2" s="1"/>
  <c r="O1299" i="2"/>
  <c r="N1299" i="2" s="1"/>
  <c r="D1300" i="2"/>
  <c r="C1300" i="2" s="1"/>
  <c r="O1300" i="2"/>
  <c r="N1300" i="2" s="1"/>
  <c r="D1301" i="2"/>
  <c r="C1301" i="2" s="1"/>
  <c r="O1301" i="2"/>
  <c r="N1301" i="2" s="1"/>
  <c r="D1302" i="2"/>
  <c r="C1302" i="2" s="1"/>
  <c r="O1302" i="2"/>
  <c r="N1302" i="2" s="1"/>
  <c r="D1303" i="2"/>
  <c r="C1303" i="2" s="1"/>
  <c r="O1303" i="2"/>
  <c r="N1303" i="2" s="1"/>
  <c r="D1304" i="2"/>
  <c r="C1304" i="2" s="1"/>
  <c r="O1304" i="2"/>
  <c r="N1304" i="2" s="1"/>
  <c r="D1305" i="2"/>
  <c r="C1305" i="2" s="1"/>
  <c r="O1305" i="2"/>
  <c r="N1305" i="2" s="1"/>
  <c r="D1306" i="2"/>
  <c r="C1306" i="2" s="1"/>
  <c r="O1306" i="2"/>
  <c r="N1306" i="2" s="1"/>
  <c r="D1307" i="2"/>
  <c r="C1307" i="2" s="1"/>
  <c r="O1307" i="2"/>
  <c r="N1307" i="2" s="1"/>
  <c r="D1308" i="2"/>
  <c r="C1308" i="2" s="1"/>
  <c r="O1308" i="2"/>
  <c r="N1308" i="2" s="1"/>
  <c r="D1309" i="2"/>
  <c r="C1309" i="2" s="1"/>
  <c r="O1309" i="2"/>
  <c r="N1309" i="2" s="1"/>
  <c r="D1310" i="2"/>
  <c r="C1310" i="2" s="1"/>
  <c r="O1310" i="2"/>
  <c r="N1310" i="2" s="1"/>
  <c r="D1311" i="2"/>
  <c r="C1311" i="2" s="1"/>
  <c r="O1311" i="2"/>
  <c r="N1311" i="2" s="1"/>
  <c r="D1312" i="2"/>
  <c r="C1312" i="2" s="1"/>
  <c r="O1312" i="2"/>
  <c r="N1312" i="2" s="1"/>
  <c r="D1313" i="2"/>
  <c r="C1313" i="2" s="1"/>
  <c r="O1313" i="2"/>
  <c r="N1313" i="2" s="1"/>
  <c r="D1314" i="2"/>
  <c r="C1314" i="2" s="1"/>
  <c r="O1314" i="2"/>
  <c r="N1314" i="2" s="1"/>
  <c r="D1315" i="2"/>
  <c r="C1315" i="2" s="1"/>
  <c r="O1315" i="2"/>
  <c r="N1315" i="2" s="1"/>
  <c r="D1316" i="2"/>
  <c r="C1316" i="2" s="1"/>
  <c r="O1316" i="2"/>
  <c r="N1316" i="2" s="1"/>
  <c r="D1317" i="2"/>
  <c r="C1317" i="2" s="1"/>
  <c r="O1317" i="2"/>
  <c r="N1317" i="2" s="1"/>
  <c r="D1318" i="2"/>
  <c r="C1318" i="2" s="1"/>
  <c r="O1318" i="2"/>
  <c r="N1318" i="2" s="1"/>
  <c r="D1319" i="2"/>
  <c r="C1319" i="2" s="1"/>
  <c r="O1319" i="2"/>
  <c r="N1319" i="2" s="1"/>
  <c r="D1320" i="2"/>
  <c r="C1320" i="2" s="1"/>
  <c r="O1320" i="2"/>
  <c r="N1320" i="2" s="1"/>
  <c r="D1321" i="2"/>
  <c r="C1321" i="2" s="1"/>
  <c r="O1321" i="2"/>
  <c r="N1321" i="2" s="1"/>
  <c r="D1322" i="2"/>
  <c r="C1322" i="2" s="1"/>
  <c r="O1322" i="2"/>
  <c r="N1322" i="2" s="1"/>
  <c r="D1323" i="2"/>
  <c r="C1323" i="2" s="1"/>
  <c r="O1323" i="2"/>
  <c r="N1323" i="2" s="1"/>
  <c r="D1324" i="2"/>
  <c r="C1324" i="2" s="1"/>
  <c r="O1324" i="2"/>
  <c r="N1324" i="2" s="1"/>
  <c r="D1325" i="2"/>
  <c r="C1325" i="2" s="1"/>
  <c r="O1325" i="2"/>
  <c r="N1325" i="2" s="1"/>
  <c r="D1326" i="2"/>
  <c r="C1326" i="2" s="1"/>
  <c r="O1326" i="2"/>
  <c r="N1326" i="2" s="1"/>
  <c r="D1327" i="2"/>
  <c r="C1327" i="2" s="1"/>
  <c r="O1327" i="2"/>
  <c r="N1327" i="2" s="1"/>
  <c r="D1328" i="2"/>
  <c r="C1328" i="2" s="1"/>
  <c r="O1328" i="2"/>
  <c r="N1328" i="2" s="1"/>
  <c r="D1329" i="2"/>
  <c r="C1329" i="2" s="1"/>
  <c r="O1329" i="2"/>
  <c r="N1329" i="2" s="1"/>
  <c r="D1330" i="2"/>
  <c r="C1330" i="2" s="1"/>
  <c r="O1330" i="2"/>
  <c r="N1330" i="2" s="1"/>
  <c r="D1331" i="2"/>
  <c r="C1331" i="2" s="1"/>
  <c r="O1331" i="2"/>
  <c r="N1331" i="2" s="1"/>
  <c r="D1332" i="2"/>
  <c r="C1332" i="2" s="1"/>
  <c r="O1332" i="2"/>
  <c r="N1332" i="2" s="1"/>
  <c r="D1333" i="2"/>
  <c r="C1333" i="2" s="1"/>
  <c r="O1333" i="2"/>
  <c r="N1333" i="2" s="1"/>
  <c r="D1334" i="2"/>
  <c r="C1334" i="2" s="1"/>
  <c r="O1334" i="2"/>
  <c r="N1334" i="2" s="1"/>
  <c r="D1335" i="2"/>
  <c r="C1335" i="2" s="1"/>
  <c r="O1335" i="2"/>
  <c r="N1335" i="2" s="1"/>
  <c r="D1336" i="2"/>
  <c r="C1336" i="2" s="1"/>
  <c r="O1336" i="2"/>
  <c r="N1336" i="2" s="1"/>
  <c r="D1337" i="2"/>
  <c r="C1337" i="2" s="1"/>
  <c r="O1337" i="2"/>
  <c r="N1337" i="2" s="1"/>
  <c r="D1338" i="2"/>
  <c r="C1338" i="2" s="1"/>
  <c r="O1338" i="2"/>
  <c r="N1338" i="2" s="1"/>
  <c r="D1339" i="2"/>
  <c r="C1339" i="2" s="1"/>
  <c r="O1339" i="2"/>
  <c r="N1339" i="2" s="1"/>
  <c r="D1340" i="2"/>
  <c r="C1340" i="2" s="1"/>
  <c r="O1340" i="2"/>
  <c r="N1340" i="2" s="1"/>
  <c r="D1341" i="2"/>
  <c r="C1341" i="2" s="1"/>
  <c r="O1341" i="2"/>
  <c r="N1341" i="2" s="1"/>
  <c r="D1342" i="2"/>
  <c r="C1342" i="2" s="1"/>
  <c r="O1342" i="2"/>
  <c r="N1342" i="2" s="1"/>
  <c r="D1343" i="2"/>
  <c r="C1343" i="2" s="1"/>
  <c r="O1343" i="2"/>
  <c r="N1343" i="2" s="1"/>
  <c r="D1344" i="2"/>
  <c r="C1344" i="2" s="1"/>
  <c r="O1344" i="2"/>
  <c r="N1344" i="2" s="1"/>
  <c r="D1345" i="2"/>
  <c r="C1345" i="2" s="1"/>
  <c r="O1345" i="2"/>
  <c r="N1345" i="2" s="1"/>
  <c r="D1346" i="2"/>
  <c r="C1346" i="2" s="1"/>
  <c r="O1346" i="2"/>
  <c r="N1346" i="2" s="1"/>
  <c r="D1347" i="2"/>
  <c r="C1347" i="2" s="1"/>
  <c r="O1347" i="2"/>
  <c r="N1347" i="2" s="1"/>
  <c r="D1348" i="2"/>
  <c r="C1348" i="2" s="1"/>
  <c r="O1348" i="2"/>
  <c r="N1348" i="2" s="1"/>
  <c r="D1349" i="2"/>
  <c r="C1349" i="2" s="1"/>
  <c r="O1349" i="2"/>
  <c r="N1349" i="2" s="1"/>
  <c r="D1350" i="2"/>
  <c r="C1350" i="2" s="1"/>
  <c r="O1350" i="2"/>
  <c r="N1350" i="2" s="1"/>
  <c r="D1351" i="2"/>
  <c r="C1351" i="2" s="1"/>
  <c r="O1351" i="2"/>
  <c r="N1351" i="2" s="1"/>
  <c r="D1352" i="2"/>
  <c r="C1352" i="2" s="1"/>
  <c r="O1352" i="2"/>
  <c r="N1352" i="2" s="1"/>
  <c r="D1353" i="2"/>
  <c r="C1353" i="2" s="1"/>
  <c r="O1353" i="2"/>
  <c r="N1353" i="2" s="1"/>
  <c r="D1354" i="2"/>
  <c r="C1354" i="2" s="1"/>
  <c r="O1354" i="2"/>
  <c r="N1354" i="2" s="1"/>
  <c r="D1355" i="2"/>
  <c r="C1355" i="2" s="1"/>
  <c r="O1355" i="2"/>
  <c r="N1355" i="2" s="1"/>
  <c r="D1356" i="2"/>
  <c r="C1356" i="2" s="1"/>
  <c r="O1356" i="2"/>
  <c r="N1356" i="2" s="1"/>
  <c r="D1357" i="2"/>
  <c r="C1357" i="2" s="1"/>
  <c r="O1357" i="2"/>
  <c r="N1357" i="2" s="1"/>
  <c r="D1358" i="2"/>
  <c r="C1358" i="2" s="1"/>
  <c r="O1358" i="2"/>
  <c r="N1358" i="2" s="1"/>
  <c r="D1359" i="2"/>
  <c r="C1359" i="2" s="1"/>
  <c r="O1359" i="2"/>
  <c r="N1359" i="2" s="1"/>
  <c r="D1360" i="2"/>
  <c r="C1360" i="2" s="1"/>
  <c r="O1360" i="2"/>
  <c r="N1360" i="2" s="1"/>
  <c r="D1361" i="2"/>
  <c r="C1361" i="2" s="1"/>
  <c r="O1361" i="2"/>
  <c r="N1361" i="2" s="1"/>
  <c r="D1362" i="2"/>
  <c r="C1362" i="2" s="1"/>
  <c r="O1362" i="2"/>
  <c r="N1362" i="2" s="1"/>
  <c r="D1363" i="2"/>
  <c r="C1363" i="2" s="1"/>
  <c r="O1363" i="2"/>
  <c r="N1363" i="2" s="1"/>
  <c r="D1364" i="2"/>
  <c r="C1364" i="2" s="1"/>
  <c r="O1364" i="2"/>
  <c r="N1364" i="2" s="1"/>
  <c r="D1365" i="2"/>
  <c r="C1365" i="2" s="1"/>
  <c r="O1365" i="2"/>
  <c r="N1365" i="2" s="1"/>
  <c r="D1366" i="2"/>
  <c r="C1366" i="2" s="1"/>
  <c r="O1366" i="2"/>
  <c r="N1366" i="2" s="1"/>
  <c r="D1367" i="2"/>
  <c r="C1367" i="2" s="1"/>
  <c r="O1367" i="2"/>
  <c r="N1367" i="2" s="1"/>
  <c r="D1368" i="2"/>
  <c r="C1368" i="2" s="1"/>
  <c r="O1368" i="2"/>
  <c r="N1368" i="2" s="1"/>
  <c r="D1369" i="2"/>
  <c r="C1369" i="2" s="1"/>
  <c r="O1369" i="2"/>
  <c r="N1369" i="2" s="1"/>
  <c r="D1370" i="2"/>
  <c r="C1370" i="2" s="1"/>
  <c r="O1370" i="2"/>
  <c r="N1370" i="2" s="1"/>
  <c r="D1371" i="2"/>
  <c r="C1371" i="2" s="1"/>
  <c r="O1371" i="2"/>
  <c r="N1371" i="2" s="1"/>
  <c r="D1372" i="2"/>
  <c r="C1372" i="2" s="1"/>
  <c r="O1372" i="2"/>
  <c r="N1372" i="2" s="1"/>
  <c r="D1373" i="2"/>
  <c r="C1373" i="2" s="1"/>
  <c r="O1373" i="2"/>
  <c r="N1373" i="2" s="1"/>
  <c r="D1374" i="2"/>
  <c r="C1374" i="2" s="1"/>
  <c r="O1374" i="2"/>
  <c r="N1374" i="2" s="1"/>
  <c r="D1375" i="2"/>
  <c r="C1375" i="2" s="1"/>
  <c r="O1375" i="2"/>
  <c r="N1375" i="2" s="1"/>
  <c r="D1376" i="2"/>
  <c r="C1376" i="2" s="1"/>
  <c r="O1376" i="2"/>
  <c r="N1376" i="2" s="1"/>
  <c r="D1377" i="2"/>
  <c r="C1377" i="2" s="1"/>
  <c r="O1377" i="2"/>
  <c r="N1377" i="2" s="1"/>
  <c r="D1378" i="2"/>
  <c r="C1378" i="2" s="1"/>
  <c r="O1378" i="2"/>
  <c r="N1378" i="2" s="1"/>
  <c r="D1379" i="2"/>
  <c r="C1379" i="2" s="1"/>
  <c r="O1379" i="2"/>
  <c r="N1379" i="2" s="1"/>
  <c r="D1380" i="2"/>
  <c r="C1380" i="2" s="1"/>
  <c r="O1380" i="2"/>
  <c r="N1380" i="2" s="1"/>
  <c r="D1381" i="2"/>
  <c r="C1381" i="2" s="1"/>
  <c r="O1381" i="2"/>
  <c r="N1381" i="2" s="1"/>
  <c r="D1382" i="2"/>
  <c r="C1382" i="2" s="1"/>
  <c r="O1382" i="2"/>
  <c r="N1382" i="2" s="1"/>
  <c r="D1383" i="2"/>
  <c r="C1383" i="2" s="1"/>
  <c r="O1383" i="2"/>
  <c r="N1383" i="2" s="1"/>
  <c r="D1384" i="2"/>
  <c r="C1384" i="2" s="1"/>
  <c r="O1384" i="2"/>
  <c r="N1384" i="2" s="1"/>
  <c r="D1385" i="2"/>
  <c r="C1385" i="2" s="1"/>
  <c r="O1385" i="2"/>
  <c r="N1385" i="2" s="1"/>
  <c r="D1386" i="2"/>
  <c r="C1386" i="2" s="1"/>
  <c r="O1386" i="2"/>
  <c r="N1386" i="2" s="1"/>
  <c r="D1387" i="2"/>
  <c r="C1387" i="2" s="1"/>
  <c r="O1387" i="2"/>
  <c r="N1387" i="2" s="1"/>
  <c r="D1388" i="2"/>
  <c r="C1388" i="2" s="1"/>
  <c r="O1388" i="2"/>
  <c r="N1388" i="2" s="1"/>
  <c r="D1389" i="2"/>
  <c r="C1389" i="2" s="1"/>
  <c r="O1389" i="2"/>
  <c r="N1389" i="2" s="1"/>
  <c r="D1390" i="2"/>
  <c r="C1390" i="2" s="1"/>
  <c r="O1390" i="2"/>
  <c r="N1390" i="2" s="1"/>
  <c r="D1391" i="2"/>
  <c r="C1391" i="2" s="1"/>
  <c r="O1391" i="2"/>
  <c r="N1391" i="2" s="1"/>
  <c r="D1392" i="2"/>
  <c r="C1392" i="2" s="1"/>
  <c r="O1392" i="2"/>
  <c r="N1392" i="2" s="1"/>
  <c r="D1393" i="2"/>
  <c r="C1393" i="2" s="1"/>
  <c r="O1393" i="2"/>
  <c r="N1393" i="2" s="1"/>
  <c r="D1394" i="2"/>
  <c r="C1394" i="2" s="1"/>
  <c r="O1394" i="2"/>
  <c r="N1394" i="2" s="1"/>
  <c r="D1395" i="2"/>
  <c r="C1395" i="2" s="1"/>
  <c r="O1395" i="2"/>
  <c r="N1395" i="2" s="1"/>
  <c r="D1396" i="2"/>
  <c r="C1396" i="2" s="1"/>
  <c r="O1396" i="2"/>
  <c r="N1396" i="2" s="1"/>
  <c r="D1397" i="2"/>
  <c r="C1397" i="2" s="1"/>
  <c r="O1397" i="2"/>
  <c r="N1397" i="2" s="1"/>
  <c r="D1398" i="2"/>
  <c r="C1398" i="2" s="1"/>
  <c r="O1398" i="2"/>
  <c r="N1398" i="2" s="1"/>
  <c r="D1399" i="2"/>
  <c r="C1399" i="2" s="1"/>
  <c r="O1399" i="2"/>
  <c r="N1399" i="2" s="1"/>
  <c r="D1400" i="2"/>
  <c r="C1400" i="2" s="1"/>
  <c r="O1400" i="2"/>
  <c r="N1400" i="2" s="1"/>
  <c r="D1401" i="2"/>
  <c r="C1401" i="2" s="1"/>
  <c r="O1401" i="2"/>
  <c r="N1401" i="2" s="1"/>
  <c r="D1402" i="2"/>
  <c r="C1402" i="2" s="1"/>
  <c r="O1402" i="2"/>
  <c r="N1402" i="2" s="1"/>
  <c r="D1403" i="2"/>
  <c r="C1403" i="2" s="1"/>
  <c r="O1403" i="2"/>
  <c r="N1403" i="2" s="1"/>
  <c r="D1404" i="2"/>
  <c r="C1404" i="2" s="1"/>
  <c r="O1404" i="2"/>
  <c r="N1404" i="2" s="1"/>
  <c r="D1405" i="2"/>
  <c r="C1405" i="2" s="1"/>
  <c r="O1405" i="2"/>
  <c r="N1405" i="2" s="1"/>
  <c r="D1406" i="2"/>
  <c r="C1406" i="2" s="1"/>
  <c r="O1406" i="2"/>
  <c r="N1406" i="2" s="1"/>
  <c r="D1407" i="2"/>
  <c r="C1407" i="2" s="1"/>
  <c r="O1407" i="2"/>
  <c r="N1407" i="2" s="1"/>
  <c r="D1408" i="2"/>
  <c r="C1408" i="2" s="1"/>
  <c r="O1408" i="2"/>
  <c r="N1408" i="2" s="1"/>
  <c r="D1409" i="2"/>
  <c r="C1409" i="2" s="1"/>
  <c r="O1409" i="2"/>
  <c r="N1409" i="2" s="1"/>
  <c r="D1410" i="2"/>
  <c r="C1410" i="2" s="1"/>
  <c r="O1410" i="2"/>
  <c r="N1410" i="2" s="1"/>
  <c r="D1411" i="2"/>
  <c r="C1411" i="2" s="1"/>
  <c r="O1411" i="2"/>
  <c r="N1411" i="2" s="1"/>
  <c r="D1412" i="2"/>
  <c r="C1412" i="2" s="1"/>
  <c r="O1412" i="2"/>
  <c r="N1412" i="2" s="1"/>
  <c r="D1413" i="2"/>
  <c r="C1413" i="2" s="1"/>
  <c r="O1413" i="2"/>
  <c r="N1413" i="2" s="1"/>
  <c r="D1414" i="2"/>
  <c r="C1414" i="2" s="1"/>
  <c r="O1414" i="2"/>
  <c r="N1414" i="2" s="1"/>
  <c r="O189"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89" i="2"/>
  <c r="O390" i="2"/>
  <c r="O391" i="2"/>
  <c r="O392" i="2"/>
  <c r="O393" i="2"/>
  <c r="O394" i="2"/>
  <c r="O395" i="2"/>
  <c r="O396" i="2"/>
  <c r="O397" i="2"/>
  <c r="O398" i="2"/>
  <c r="O399" i="2"/>
  <c r="O400" i="2"/>
  <c r="O401" i="2"/>
  <c r="O402" i="2"/>
  <c r="O403" i="2"/>
  <c r="O404" i="2"/>
  <c r="O405" i="2"/>
  <c r="O406" i="2"/>
  <c r="O407" i="2"/>
  <c r="O408" i="2"/>
  <c r="O409" i="2"/>
  <c r="O410" i="2"/>
  <c r="O411" i="2"/>
  <c r="O412" i="2"/>
  <c r="O413" i="2"/>
  <c r="O414" i="2"/>
  <c r="O415" i="2"/>
  <c r="O416" i="2"/>
  <c r="O417" i="2"/>
  <c r="O418" i="2"/>
  <c r="O419" i="2"/>
  <c r="O420" i="2"/>
  <c r="O421" i="2"/>
  <c r="O422"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9"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AA18" i="8"/>
  <c r="AC18" i="8"/>
  <c r="AG18" i="8" s="1"/>
  <c r="AE18" i="8"/>
  <c r="AE22" i="8" s="1"/>
  <c r="AF18" i="8"/>
  <c r="AB19" i="8"/>
  <c r="AC19" i="8" s="1"/>
  <c r="AF19" i="8"/>
  <c r="AG19" i="8"/>
  <c r="AB20" i="8"/>
  <c r="AE20" i="8"/>
  <c r="AF20" i="8"/>
  <c r="AG20" i="8"/>
  <c r="AA21" i="8"/>
  <c r="AB21" i="8"/>
  <c r="AC21" i="8" s="1"/>
  <c r="AG21" i="8" s="1"/>
  <c r="K22" i="8"/>
  <c r="K23" i="8"/>
  <c r="K24" i="8"/>
  <c r="K25" i="8"/>
  <c r="K26" i="8"/>
  <c r="K27" i="8"/>
  <c r="K28" i="8"/>
  <c r="K29" i="8"/>
  <c r="K30" i="8"/>
  <c r="K31" i="8"/>
  <c r="K32" i="8"/>
  <c r="K33" i="8"/>
  <c r="K34" i="8"/>
  <c r="K35" i="8"/>
  <c r="K36" i="8"/>
  <c r="K37" i="8"/>
  <c r="K38" i="8"/>
  <c r="K39" i="8"/>
  <c r="K40" i="8"/>
  <c r="K41" i="8"/>
  <c r="K42" i="8"/>
  <c r="D183" i="2"/>
  <c r="O183" i="2"/>
  <c r="K43" i="8"/>
  <c r="D184" i="2"/>
  <c r="O184" i="2"/>
  <c r="K44" i="8"/>
  <c r="D185" i="2"/>
  <c r="O185" i="2"/>
  <c r="K45" i="8"/>
  <c r="D186" i="2"/>
  <c r="O186" i="2"/>
  <c r="K46" i="8"/>
  <c r="D187" i="2"/>
  <c r="O187" i="2"/>
  <c r="K47" i="8"/>
  <c r="D188" i="2"/>
  <c r="O188" i="2"/>
  <c r="K48" i="8"/>
  <c r="K49" i="8"/>
  <c r="O190" i="2"/>
  <c r="K50" i="8"/>
  <c r="D191" i="2"/>
  <c r="O191" i="2"/>
  <c r="K51" i="8"/>
  <c r="D192" i="2"/>
  <c r="O192" i="2"/>
  <c r="K52" i="8"/>
  <c r="D193" i="2"/>
  <c r="O193" i="2"/>
  <c r="K53" i="8"/>
  <c r="D194" i="2"/>
  <c r="O194" i="2"/>
  <c r="K54" i="8"/>
  <c r="D195" i="2"/>
  <c r="O195" i="2"/>
  <c r="K55" i="8"/>
  <c r="D196" i="2"/>
  <c r="O196" i="2"/>
  <c r="K56" i="8"/>
  <c r="AA56" i="8"/>
  <c r="AE56" i="8"/>
  <c r="AC56" i="8"/>
  <c r="AG56" i="8" s="1"/>
  <c r="AF56" i="8"/>
  <c r="D197" i="2"/>
  <c r="O197" i="2"/>
  <c r="K57" i="8"/>
  <c r="AB57" i="8"/>
  <c r="AC57" i="8"/>
  <c r="AF57" i="8"/>
  <c r="AG57" i="8"/>
  <c r="D198" i="2"/>
  <c r="O198" i="2"/>
  <c r="K58" i="8"/>
  <c r="AB58" i="8"/>
  <c r="AC58" i="8" s="1"/>
  <c r="AE58" i="8"/>
  <c r="AF58" i="8"/>
  <c r="AG58" i="8"/>
  <c r="D199" i="2"/>
  <c r="O199" i="2"/>
  <c r="K59" i="8"/>
  <c r="AA59" i="8"/>
  <c r="AB59" i="8"/>
  <c r="D200" i="2"/>
  <c r="O200" i="2"/>
  <c r="K60" i="8"/>
  <c r="D201" i="2"/>
  <c r="O201" i="2"/>
  <c r="K61" i="8"/>
  <c r="D202" i="2"/>
  <c r="O202" i="2"/>
  <c r="K62" i="8"/>
  <c r="D203" i="2"/>
  <c r="O203" i="2"/>
  <c r="K63" i="8"/>
  <c r="D204" i="2"/>
  <c r="O204" i="2"/>
  <c r="K64" i="8"/>
  <c r="D205" i="2"/>
  <c r="O205" i="2"/>
  <c r="K65" i="8"/>
  <c r="D206" i="2"/>
  <c r="O206" i="2"/>
  <c r="K66" i="8"/>
  <c r="D207" i="2"/>
  <c r="O207" i="2"/>
  <c r="K67" i="8"/>
  <c r="D208" i="2"/>
  <c r="O208" i="2"/>
  <c r="K68" i="8"/>
  <c r="D209" i="2"/>
  <c r="O209" i="2"/>
  <c r="K69" i="8"/>
  <c r="D210" i="2"/>
  <c r="O210" i="2"/>
  <c r="K70" i="8"/>
  <c r="D211" i="2"/>
  <c r="O211" i="2"/>
  <c r="K71" i="8"/>
  <c r="D212" i="2"/>
  <c r="O212" i="2"/>
  <c r="K72" i="8"/>
  <c r="D213" i="2"/>
  <c r="O213" i="2"/>
  <c r="K73" i="8"/>
  <c r="D214" i="2"/>
  <c r="O214" i="2"/>
  <c r="K74" i="8"/>
  <c r="D215" i="2"/>
  <c r="O215" i="2"/>
  <c r="K75" i="8"/>
  <c r="D216" i="2"/>
  <c r="O216" i="2"/>
  <c r="K76" i="8"/>
  <c r="D217" i="2"/>
  <c r="O217" i="2"/>
  <c r="K77" i="8"/>
  <c r="D218" i="2"/>
  <c r="O218" i="2"/>
  <c r="K78" i="8"/>
  <c r="D219" i="2"/>
  <c r="O219" i="2"/>
  <c r="K79" i="8"/>
  <c r="D220" i="2"/>
  <c r="O220" i="2"/>
  <c r="K80" i="8"/>
  <c r="D221" i="2"/>
  <c r="O221" i="2"/>
  <c r="K81" i="8"/>
  <c r="D222" i="2"/>
  <c r="O222" i="2"/>
  <c r="K82" i="8"/>
  <c r="D223" i="2"/>
  <c r="O223" i="2"/>
  <c r="K83" i="8"/>
  <c r="D224" i="2"/>
  <c r="O224" i="2"/>
  <c r="K84" i="8"/>
  <c r="D225" i="2"/>
  <c r="O225" i="2"/>
  <c r="K85" i="8"/>
  <c r="D226" i="2"/>
  <c r="O226" i="2"/>
  <c r="K86" i="8"/>
  <c r="D227" i="2"/>
  <c r="O227" i="2"/>
  <c r="K87" i="8"/>
  <c r="D228" i="2"/>
  <c r="O228" i="2"/>
  <c r="K88" i="8"/>
  <c r="D229" i="2"/>
  <c r="O229" i="2"/>
  <c r="K89" i="8"/>
  <c r="D230" i="2"/>
  <c r="O230" i="2"/>
  <c r="K90" i="8"/>
  <c r="D231" i="2"/>
  <c r="O231" i="2"/>
  <c r="K91" i="8"/>
  <c r="D232" i="2"/>
  <c r="O232" i="2"/>
  <c r="K92" i="8"/>
  <c r="D233" i="2"/>
  <c r="O233" i="2"/>
  <c r="K93" i="8"/>
  <c r="D234" i="2"/>
  <c r="O234" i="2"/>
  <c r="K94" i="8"/>
  <c r="D235" i="2"/>
  <c r="O235" i="2"/>
  <c r="K95" i="8"/>
  <c r="D236" i="2"/>
  <c r="O236" i="2"/>
  <c r="K96" i="8"/>
  <c r="D237" i="2"/>
  <c r="O237" i="2"/>
  <c r="K97" i="8"/>
  <c r="D238" i="2"/>
  <c r="O238" i="2"/>
  <c r="K98" i="8"/>
  <c r="D239" i="2"/>
  <c r="O239" i="2"/>
  <c r="K99" i="8"/>
  <c r="D240" i="2"/>
  <c r="O240" i="2"/>
  <c r="K100" i="8"/>
  <c r="D241" i="2"/>
  <c r="O241" i="2"/>
  <c r="K101" i="8"/>
  <c r="D242" i="2"/>
  <c r="O242" i="2"/>
  <c r="K102" i="8"/>
  <c r="D243" i="2"/>
  <c r="O243" i="2"/>
  <c r="K103" i="8"/>
  <c r="D244" i="2"/>
  <c r="O244" i="2"/>
  <c r="K104" i="8"/>
  <c r="K105" i="8"/>
  <c r="K106" i="8"/>
  <c r="K107" i="8"/>
  <c r="K108" i="8"/>
  <c r="AA108" i="8"/>
  <c r="AC108" i="8"/>
  <c r="AG108" i="8" s="1"/>
  <c r="AE108" i="8"/>
  <c r="AF108" i="8"/>
  <c r="K109" i="8"/>
  <c r="AB109" i="8"/>
  <c r="AF109" i="8"/>
  <c r="AG109" i="8"/>
  <c r="K110" i="8"/>
  <c r="AB110" i="8"/>
  <c r="AC110" i="8" s="1"/>
  <c r="AE110" i="8"/>
  <c r="AF110" i="8"/>
  <c r="AG110" i="8"/>
  <c r="K111" i="8"/>
  <c r="AA111" i="8"/>
  <c r="K112" i="8"/>
  <c r="K113" i="8"/>
  <c r="K114" i="8"/>
  <c r="K115" i="8"/>
  <c r="K116" i="8"/>
  <c r="K117" i="8"/>
  <c r="K118" i="8"/>
  <c r="K119" i="8"/>
  <c r="K120" i="8"/>
  <c r="K121" i="8"/>
  <c r="K122" i="8"/>
  <c r="K123" i="8"/>
  <c r="K124" i="8"/>
  <c r="K125" i="8"/>
  <c r="K126" i="8"/>
  <c r="K127" i="8"/>
  <c r="K128" i="8"/>
  <c r="K129" i="8"/>
  <c r="K130" i="8"/>
  <c r="K131" i="8"/>
  <c r="K132" i="8"/>
  <c r="K133" i="8"/>
  <c r="K134" i="8"/>
  <c r="K135" i="8"/>
  <c r="K136" i="8"/>
  <c r="K137" i="8"/>
  <c r="K138" i="8"/>
  <c r="K139" i="8"/>
  <c r="K140" i="8"/>
  <c r="K141" i="8"/>
  <c r="K142" i="8"/>
  <c r="K143" i="8"/>
  <c r="K144" i="8"/>
  <c r="K145" i="8"/>
  <c r="K146" i="8"/>
  <c r="K147" i="8"/>
  <c r="K148" i="8"/>
  <c r="K149" i="8"/>
  <c r="K150" i="8"/>
  <c r="K151" i="8"/>
  <c r="K152" i="8"/>
  <c r="K153" i="8"/>
  <c r="K154" i="8"/>
  <c r="K155" i="8"/>
  <c r="K156" i="8"/>
  <c r="K157" i="8"/>
  <c r="K158" i="8"/>
  <c r="K159" i="8"/>
  <c r="K160" i="8"/>
  <c r="K161" i="8"/>
  <c r="K162" i="8"/>
  <c r="K163" i="8"/>
  <c r="K164" i="8"/>
  <c r="AA164" i="8"/>
  <c r="AC164" i="8"/>
  <c r="AG164" i="8"/>
  <c r="AF164" i="8"/>
  <c r="K165" i="8"/>
  <c r="AB165" i="8"/>
  <c r="AC165" i="8" s="1"/>
  <c r="AF165" i="8"/>
  <c r="AG165" i="8"/>
  <c r="K166" i="8"/>
  <c r="AB166" i="8"/>
  <c r="AC166" i="8"/>
  <c r="AE166" i="8"/>
  <c r="AF166" i="8"/>
  <c r="AG166" i="8"/>
  <c r="K167" i="8"/>
  <c r="AA167" i="8"/>
  <c r="AB167" i="8" s="1"/>
  <c r="K168" i="8"/>
  <c r="K169" i="8"/>
  <c r="K170" i="8"/>
  <c r="K171" i="8"/>
  <c r="K172" i="8"/>
  <c r="K173" i="8"/>
  <c r="K174" i="8"/>
  <c r="K175" i="8"/>
  <c r="K176" i="8"/>
  <c r="K177" i="8"/>
  <c r="K178" i="8"/>
  <c r="K179" i="8"/>
  <c r="K180" i="8"/>
  <c r="K181" i="8"/>
  <c r="K182" i="8"/>
  <c r="K183" i="8"/>
  <c r="K184" i="8"/>
  <c r="K185" i="8"/>
  <c r="K186" i="8"/>
  <c r="K187" i="8"/>
  <c r="K188" i="8"/>
  <c r="K189" i="8"/>
  <c r="K190" i="8"/>
  <c r="K191" i="8"/>
  <c r="K192" i="8"/>
  <c r="K193" i="8"/>
  <c r="K194" i="8"/>
  <c r="K195" i="8"/>
  <c r="K196" i="8"/>
  <c r="K197" i="8"/>
  <c r="K198" i="8"/>
  <c r="K199" i="8"/>
  <c r="K200" i="8"/>
  <c r="K201" i="8"/>
  <c r="K202" i="8"/>
  <c r="K203" i="8"/>
  <c r="K204" i="8"/>
  <c r="K205" i="8"/>
  <c r="K206" i="8"/>
  <c r="K207" i="8"/>
  <c r="K208" i="8"/>
  <c r="K209" i="8"/>
  <c r="K210" i="8"/>
  <c r="K211" i="8"/>
  <c r="K212" i="8"/>
  <c r="K213" i="8"/>
  <c r="K214" i="8"/>
  <c r="K215" i="8"/>
  <c r="K216" i="8"/>
  <c r="AA216" i="8"/>
  <c r="AE216" i="8" s="1"/>
  <c r="AC216" i="8"/>
  <c r="AG216" i="8"/>
  <c r="AF216" i="8"/>
  <c r="K217" i="8"/>
  <c r="AB217" i="8"/>
  <c r="AF217" i="8"/>
  <c r="AG217" i="8"/>
  <c r="K218" i="8"/>
  <c r="AB218" i="8"/>
  <c r="AC218" i="8" s="1"/>
  <c r="AE218" i="8"/>
  <c r="AF218" i="8"/>
  <c r="AG218" i="8"/>
  <c r="K219" i="8"/>
  <c r="AA219" i="8"/>
  <c r="AB219" i="8"/>
  <c r="K220" i="8"/>
  <c r="K221" i="8"/>
  <c r="K222" i="8"/>
  <c r="K223" i="8"/>
  <c r="K224" i="8"/>
  <c r="K225" i="8"/>
  <c r="K226" i="8"/>
  <c r="K227" i="8"/>
  <c r="K228" i="8"/>
  <c r="K229" i="8"/>
  <c r="K230" i="8"/>
  <c r="K231" i="8"/>
  <c r="K232" i="8"/>
  <c r="K233" i="8"/>
  <c r="K234" i="8"/>
  <c r="K235" i="8"/>
  <c r="K236" i="8"/>
  <c r="K237" i="8"/>
  <c r="K238" i="8"/>
  <c r="K239" i="8"/>
  <c r="K240" i="8"/>
  <c r="K241" i="8"/>
  <c r="K242" i="8"/>
  <c r="K243" i="8"/>
  <c r="K244" i="8"/>
  <c r="K245" i="8"/>
  <c r="K246" i="8"/>
  <c r="K247" i="8"/>
  <c r="K248" i="8"/>
  <c r="K249" i="8"/>
  <c r="K250" i="8"/>
  <c r="K251" i="8"/>
  <c r="K252" i="8"/>
  <c r="K253" i="8"/>
  <c r="K254" i="8"/>
  <c r="K255" i="8"/>
  <c r="K256" i="8"/>
  <c r="K257" i="8"/>
  <c r="K258" i="8"/>
  <c r="K259" i="8"/>
  <c r="K260" i="8"/>
  <c r="K261" i="8"/>
  <c r="K262" i="8"/>
  <c r="K263" i="8"/>
  <c r="K264" i="8"/>
  <c r="K265" i="8"/>
  <c r="K266" i="8"/>
  <c r="K267" i="8"/>
  <c r="K268" i="8"/>
  <c r="AA268" i="8"/>
  <c r="AC268" i="8"/>
  <c r="AG268" i="8" s="1"/>
  <c r="AF268" i="8"/>
  <c r="K269" i="8"/>
  <c r="AB269" i="8"/>
  <c r="AC269" i="8" s="1"/>
  <c r="AF269" i="8"/>
  <c r="AG269" i="8"/>
  <c r="K270" i="8"/>
  <c r="AB270" i="8"/>
  <c r="AC270" i="8" s="1"/>
  <c r="AE270" i="8"/>
  <c r="AF270" i="8"/>
  <c r="AG270" i="8"/>
  <c r="K271" i="8"/>
  <c r="AA271" i="8"/>
  <c r="K272" i="8"/>
  <c r="K273" i="8"/>
  <c r="K274" i="8"/>
  <c r="K275" i="8"/>
  <c r="K276" i="8"/>
  <c r="K277" i="8"/>
  <c r="K278" i="8"/>
  <c r="K279" i="8"/>
  <c r="K280" i="8"/>
  <c r="K281" i="8"/>
  <c r="K282" i="8"/>
  <c r="K283" i="8"/>
  <c r="K284" i="8"/>
  <c r="K285" i="8"/>
  <c r="K286" i="8"/>
  <c r="K287" i="8"/>
  <c r="K288" i="8"/>
  <c r="K289" i="8"/>
  <c r="K290" i="8"/>
  <c r="K291" i="8"/>
  <c r="K292" i="8"/>
  <c r="K293" i="8"/>
  <c r="K294" i="8"/>
  <c r="K295" i="8"/>
  <c r="K296" i="8"/>
  <c r="K297" i="8"/>
  <c r="K298" i="8"/>
  <c r="K299" i="8"/>
  <c r="K300" i="8"/>
  <c r="K301" i="8"/>
  <c r="K302" i="8"/>
  <c r="K303" i="8"/>
  <c r="K304" i="8"/>
  <c r="K305" i="8"/>
  <c r="K306" i="8"/>
  <c r="K307" i="8"/>
  <c r="K308" i="8"/>
  <c r="K309" i="8"/>
  <c r="K310" i="8"/>
  <c r="K311" i="8"/>
  <c r="K312" i="8"/>
  <c r="K313" i="8"/>
  <c r="K314" i="8"/>
  <c r="K315" i="8"/>
  <c r="K316" i="8"/>
  <c r="K317" i="8"/>
  <c r="K318" i="8"/>
  <c r="K319" i="8"/>
  <c r="K320" i="8"/>
  <c r="AC320" i="8"/>
  <c r="AG320" i="8" s="1"/>
  <c r="AE320" i="8"/>
  <c r="AE324" i="8" s="1"/>
  <c r="AF320" i="8"/>
  <c r="K321" i="8"/>
  <c r="AB321" i="8"/>
  <c r="AF321" i="8"/>
  <c r="AG321" i="8"/>
  <c r="K322" i="8"/>
  <c r="AB322" i="8"/>
  <c r="AC322" i="8" s="1"/>
  <c r="AE322" i="8"/>
  <c r="AF322" i="8"/>
  <c r="AG322" i="8"/>
  <c r="K323" i="8"/>
  <c r="AB323" i="8"/>
  <c r="K324" i="8"/>
  <c r="AA324" i="8"/>
  <c r="M325" i="8" s="1"/>
  <c r="C465" i="2" s="1"/>
  <c r="K325" i="8"/>
  <c r="K326" i="8"/>
  <c r="M326" i="8"/>
  <c r="C466" i="2" s="1"/>
  <c r="K327" i="8"/>
  <c r="K328" i="8"/>
  <c r="K329" i="8"/>
  <c r="K330" i="8"/>
  <c r="M330" i="8"/>
  <c r="C470" i="2" s="1"/>
  <c r="K331" i="8"/>
  <c r="K332" i="8"/>
  <c r="K333" i="8"/>
  <c r="K334" i="8"/>
  <c r="K335" i="8"/>
  <c r="M335" i="8"/>
  <c r="C475" i="2" s="1"/>
  <c r="K336" i="8"/>
  <c r="K337" i="8"/>
  <c r="K338" i="8"/>
  <c r="K339" i="8"/>
  <c r="M339" i="8"/>
  <c r="C479" i="2" s="1"/>
  <c r="K340" i="8"/>
  <c r="K341" i="8"/>
  <c r="K342" i="8"/>
  <c r="K343" i="8"/>
  <c r="M343" i="8"/>
  <c r="C483" i="2" s="1"/>
  <c r="K344" i="8"/>
  <c r="M344" i="8"/>
  <c r="C484" i="2" s="1"/>
  <c r="K345" i="8"/>
  <c r="K346" i="8"/>
  <c r="K347" i="8"/>
  <c r="K348" i="8"/>
  <c r="M348" i="8"/>
  <c r="C488" i="2" s="1"/>
  <c r="K349" i="8"/>
  <c r="M349" i="8"/>
  <c r="C489" i="2" s="1"/>
  <c r="K350" i="8"/>
  <c r="M358" i="8"/>
  <c r="C498" i="2" s="1"/>
  <c r="AA22" i="8"/>
  <c r="M41" i="8" s="1"/>
  <c r="C181" i="2" s="1"/>
  <c r="M30" i="8"/>
  <c r="C170" i="2" s="1"/>
  <c r="M360" i="8"/>
  <c r="C500" i="2" s="1"/>
  <c r="M356" i="8"/>
  <c r="C496" i="2" s="1"/>
  <c r="M352" i="8"/>
  <c r="C492" i="2" s="1"/>
  <c r="AE111" i="8"/>
  <c r="AE112" i="8" s="1"/>
  <c r="AA60" i="8"/>
  <c r="M86" i="8" s="1"/>
  <c r="C226" i="2" s="1"/>
  <c r="AE219" i="8"/>
  <c r="M359" i="8"/>
  <c r="C499" i="2" s="1"/>
  <c r="M357" i="8"/>
  <c r="C497" i="2" s="1"/>
  <c r="M355" i="8"/>
  <c r="C495" i="2" s="1"/>
  <c r="M353" i="8"/>
  <c r="C493" i="2" s="1"/>
  <c r="AE21" i="8"/>
  <c r="M90" i="8"/>
  <c r="C230" i="2" s="1"/>
  <c r="M72" i="8"/>
  <c r="C212" i="2" s="1"/>
  <c r="M67" i="8"/>
  <c r="C207" i="2" s="1"/>
  <c r="D190" i="2"/>
  <c r="AC323" i="8"/>
  <c r="AG323" i="8" s="1"/>
  <c r="AF323" i="8"/>
  <c r="M309" i="8"/>
  <c r="C449" i="2" s="1"/>
  <c r="M311" i="8"/>
  <c r="C451" i="2" s="1"/>
  <c r="M313" i="8"/>
  <c r="C453" i="2" s="1"/>
  <c r="M315" i="8"/>
  <c r="C455" i="2"/>
  <c r="M317" i="8"/>
  <c r="C457" i="2" s="1"/>
  <c r="M319" i="8"/>
  <c r="C459" i="2" s="1"/>
  <c r="M322" i="8"/>
  <c r="C462" i="2"/>
  <c r="M323" i="8"/>
  <c r="C463" i="2" s="1"/>
  <c r="M310" i="8"/>
  <c r="C450" i="2" s="1"/>
  <c r="M312" i="8"/>
  <c r="C452" i="2" s="1"/>
  <c r="M314" i="8"/>
  <c r="C454" i="2" s="1"/>
  <c r="D107" i="3" s="1"/>
  <c r="M316" i="8"/>
  <c r="C456" i="2" s="1"/>
  <c r="M318" i="8"/>
  <c r="C458" i="2" s="1"/>
  <c r="M320" i="8"/>
  <c r="C460" i="2"/>
  <c r="M321" i="8"/>
  <c r="C461" i="2" s="1"/>
  <c r="D108" i="3" s="1"/>
  <c r="C96" i="4" s="1"/>
  <c r="M324" i="8"/>
  <c r="C464" i="2" s="1"/>
  <c r="AE323" i="8"/>
  <c r="AC59" i="8"/>
  <c r="AG59" i="8"/>
  <c r="AF59" i="8"/>
  <c r="AB60" i="8"/>
  <c r="O51" i="8" s="1"/>
  <c r="AF21" i="8"/>
  <c r="AC60" i="8"/>
  <c r="AE59" i="8"/>
  <c r="M56" i="8"/>
  <c r="C196" i="2" s="1"/>
  <c r="O37" i="3"/>
  <c r="L25" i="4" s="1"/>
  <c r="P7" i="4"/>
  <c r="N7" i="4"/>
  <c r="L7" i="4"/>
  <c r="N6" i="2"/>
  <c r="N148" i="2"/>
  <c r="N147" i="2"/>
  <c r="N146" i="2"/>
  <c r="N145" i="2"/>
  <c r="N144" i="2"/>
  <c r="N143" i="2"/>
  <c r="N142" i="2"/>
  <c r="N141" i="2"/>
  <c r="N140" i="2"/>
  <c r="N139" i="2"/>
  <c r="N138" i="2"/>
  <c r="N137" i="2"/>
  <c r="O34" i="3" s="1"/>
  <c r="N136" i="2"/>
  <c r="N135" i="2"/>
  <c r="N134" i="2"/>
  <c r="N133" i="2"/>
  <c r="N132" i="2"/>
  <c r="N131" i="2"/>
  <c r="N130" i="2"/>
  <c r="N129" i="2"/>
  <c r="N128" i="2"/>
  <c r="N127" i="2"/>
  <c r="N126" i="2"/>
  <c r="N125" i="2"/>
  <c r="N124" i="2"/>
  <c r="N123" i="2"/>
  <c r="N122" i="2"/>
  <c r="N121" i="2"/>
  <c r="N120" i="2"/>
  <c r="N119" i="2"/>
  <c r="N118" i="2"/>
  <c r="N117" i="2"/>
  <c r="N116" i="2"/>
  <c r="N115" i="2"/>
  <c r="N114" i="2"/>
  <c r="N113" i="2"/>
  <c r="N112" i="2"/>
  <c r="N111" i="2"/>
  <c r="N110" i="2"/>
  <c r="N109" i="2"/>
  <c r="N108" i="2"/>
  <c r="N107" i="2"/>
  <c r="N106" i="2"/>
  <c r="N105" i="2"/>
  <c r="N104" i="2"/>
  <c r="N103" i="2"/>
  <c r="N102" i="2"/>
  <c r="N101" i="2"/>
  <c r="N100" i="2"/>
  <c r="N99" i="2"/>
  <c r="N98" i="2"/>
  <c r="O25" i="3" s="1"/>
  <c r="N97" i="2"/>
  <c r="N96" i="2"/>
  <c r="N95" i="2"/>
  <c r="N94" i="2"/>
  <c r="N93" i="2"/>
  <c r="N92" i="2"/>
  <c r="N91" i="2"/>
  <c r="N90" i="2"/>
  <c r="N89" i="2"/>
  <c r="N88" i="2"/>
  <c r="N87" i="2"/>
  <c r="N86" i="2"/>
  <c r="N85" i="2"/>
  <c r="N84" i="2"/>
  <c r="N83" i="2"/>
  <c r="N82" i="2"/>
  <c r="N81" i="2"/>
  <c r="N80" i="2"/>
  <c r="N79" i="2"/>
  <c r="N78" i="2"/>
  <c r="N77" i="2"/>
  <c r="N76" i="2"/>
  <c r="N75" i="2"/>
  <c r="N74" i="2"/>
  <c r="N73" i="2"/>
  <c r="N72" i="2"/>
  <c r="N71" i="2"/>
  <c r="N70" i="2"/>
  <c r="N69" i="2"/>
  <c r="N68" i="2"/>
  <c r="N67" i="2"/>
  <c r="N66" i="2"/>
  <c r="N65" i="2"/>
  <c r="N64" i="2"/>
  <c r="N63" i="2"/>
  <c r="N62" i="2"/>
  <c r="N61" i="2"/>
  <c r="N60" i="2"/>
  <c r="N59" i="2"/>
  <c r="N58" i="2"/>
  <c r="N57" i="2"/>
  <c r="N56" i="2"/>
  <c r="N55" i="2"/>
  <c r="N54" i="2"/>
  <c r="N53" i="2"/>
  <c r="N52" i="2"/>
  <c r="N51" i="2"/>
  <c r="N50" i="2"/>
  <c r="N49" i="2"/>
  <c r="N48" i="2"/>
  <c r="N47" i="2"/>
  <c r="N46" i="2"/>
  <c r="N45" i="2"/>
  <c r="N44" i="2"/>
  <c r="N43" i="2"/>
  <c r="N42" i="2"/>
  <c r="N41" i="2"/>
  <c r="N40" i="2"/>
  <c r="N39" i="2"/>
  <c r="N38" i="2"/>
  <c r="N37" i="2"/>
  <c r="N36" i="2"/>
  <c r="N35" i="2"/>
  <c r="N34" i="2"/>
  <c r="N33" i="2"/>
  <c r="N32" i="2"/>
  <c r="N31" i="2"/>
  <c r="N30" i="2"/>
  <c r="N29" i="2"/>
  <c r="N28" i="2"/>
  <c r="N27" i="2"/>
  <c r="N26" i="2"/>
  <c r="N25" i="2"/>
  <c r="N24" i="2"/>
  <c r="N23" i="2"/>
  <c r="N22" i="2"/>
  <c r="N21" i="2"/>
  <c r="N20" i="2"/>
  <c r="N19" i="2"/>
  <c r="N18" i="2"/>
  <c r="N17" i="2"/>
  <c r="N16" i="2"/>
  <c r="N15" i="2"/>
  <c r="N14" i="2"/>
  <c r="N13" i="2"/>
  <c r="N12" i="2"/>
  <c r="N11" i="2"/>
  <c r="N10" i="2"/>
  <c r="N9" i="2"/>
  <c r="N8" i="2"/>
  <c r="N7" i="2"/>
  <c r="S309" i="8"/>
  <c r="S351" i="8"/>
  <c r="S354" i="8"/>
  <c r="S325" i="8"/>
  <c r="Q49" i="8"/>
  <c r="N189" i="2" s="1"/>
  <c r="Q73" i="8"/>
  <c r="N213" i="2" s="1"/>
  <c r="Q54" i="8"/>
  <c r="N194" i="2" s="1"/>
  <c r="Q64" i="8"/>
  <c r="N204" i="2" s="1"/>
  <c r="Q78" i="8"/>
  <c r="N218" i="2" s="1"/>
  <c r="Q86" i="8"/>
  <c r="N226" i="2" s="1"/>
  <c r="Q96" i="8"/>
  <c r="N236" i="2" s="1"/>
  <c r="O48" i="8"/>
  <c r="O50" i="8"/>
  <c r="O52" i="8"/>
  <c r="O54" i="8"/>
  <c r="O56" i="8"/>
  <c r="O57" i="8"/>
  <c r="O60" i="8"/>
  <c r="O62" i="8"/>
  <c r="O64" i="8"/>
  <c r="O66" i="8"/>
  <c r="O68" i="8"/>
  <c r="O70" i="8"/>
  <c r="O72" i="8"/>
  <c r="O74" i="8"/>
  <c r="O76" i="8"/>
  <c r="O78" i="8"/>
  <c r="O80" i="8"/>
  <c r="O82" i="8"/>
  <c r="O84" i="8"/>
  <c r="O86" i="8"/>
  <c r="O88" i="8"/>
  <c r="O90" i="8"/>
  <c r="O92" i="8"/>
  <c r="O94" i="8"/>
  <c r="O96" i="8"/>
  <c r="O98" i="8"/>
  <c r="O49" i="8"/>
  <c r="O53" i="8"/>
  <c r="O55" i="8"/>
  <c r="O58" i="8"/>
  <c r="O59" i="8"/>
  <c r="O61" i="8"/>
  <c r="O63" i="8"/>
  <c r="O65" i="8"/>
  <c r="O67" i="8"/>
  <c r="O69" i="8"/>
  <c r="O71" i="8"/>
  <c r="O73" i="8"/>
  <c r="O75" i="8"/>
  <c r="O77" i="8"/>
  <c r="O79" i="8"/>
  <c r="O81" i="8"/>
  <c r="O83" i="8"/>
  <c r="O85" i="8"/>
  <c r="O87" i="8"/>
  <c r="O89" i="8"/>
  <c r="O91" i="8"/>
  <c r="O93" i="8"/>
  <c r="O95" i="8"/>
  <c r="O97" i="8"/>
  <c r="O99" i="8"/>
  <c r="D37" i="3"/>
  <c r="C25" i="4" s="1"/>
  <c r="C115" i="2"/>
  <c r="C116" i="2"/>
  <c r="C117" i="2"/>
  <c r="C118" i="2"/>
  <c r="C119" i="2"/>
  <c r="C120" i="2"/>
  <c r="C121" i="2"/>
  <c r="C122" i="2"/>
  <c r="C123" i="2"/>
  <c r="C124" i="2"/>
  <c r="C125" i="2"/>
  <c r="C126" i="2"/>
  <c r="C127" i="2"/>
  <c r="C128" i="2"/>
  <c r="C148" i="2"/>
  <c r="C147" i="2"/>
  <c r="C146" i="2"/>
  <c r="C145" i="2"/>
  <c r="C144" i="2"/>
  <c r="C143" i="2"/>
  <c r="C142" i="2"/>
  <c r="C136" i="2"/>
  <c r="C137" i="2"/>
  <c r="C138" i="2"/>
  <c r="C139" i="2"/>
  <c r="C140" i="2"/>
  <c r="C141" i="2"/>
  <c r="C135" i="2"/>
  <c r="C134" i="2"/>
  <c r="C133" i="2"/>
  <c r="C132" i="2"/>
  <c r="C130" i="2"/>
  <c r="C131" i="2"/>
  <c r="C129"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66" i="2"/>
  <c r="C67" i="2"/>
  <c r="C68" i="2"/>
  <c r="C69" i="2"/>
  <c r="C70" i="2"/>
  <c r="C71" i="2"/>
  <c r="C72" i="2"/>
  <c r="C73" i="2"/>
  <c r="C74" i="2"/>
  <c r="C62" i="2"/>
  <c r="C63" i="2"/>
  <c r="C64" i="2"/>
  <c r="C65" i="2"/>
  <c r="C58" i="2"/>
  <c r="C59" i="2"/>
  <c r="C60" i="2"/>
  <c r="C61" i="2"/>
  <c r="C54" i="2"/>
  <c r="C55" i="2"/>
  <c r="C56" i="2"/>
  <c r="C57"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G7" i="4"/>
  <c r="E7" i="4"/>
  <c r="C7" i="4"/>
  <c r="AA220" i="8"/>
  <c r="AE268" i="8"/>
  <c r="S16" i="8"/>
  <c r="F323" i="3"/>
  <c r="H322" i="3"/>
  <c r="H320" i="3"/>
  <c r="G308" i="4" s="1"/>
  <c r="F319" i="3"/>
  <c r="E307" i="4" s="1"/>
  <c r="C303" i="4"/>
  <c r="F314" i="3"/>
  <c r="E302" i="4" s="1"/>
  <c r="H312" i="3"/>
  <c r="G300" i="4" s="1"/>
  <c r="H311" i="3"/>
  <c r="G299" i="4" s="1"/>
  <c r="H307" i="3"/>
  <c r="G295" i="4" s="1"/>
  <c r="J306" i="3"/>
  <c r="H304" i="3"/>
  <c r="G292" i="4" s="1"/>
  <c r="H303" i="3"/>
  <c r="G291" i="4" s="1"/>
  <c r="F301" i="3"/>
  <c r="E289" i="4" s="1"/>
  <c r="H299" i="3"/>
  <c r="G287" i="4" s="1"/>
  <c r="H296" i="3"/>
  <c r="G284" i="4" s="1"/>
  <c r="F295" i="3"/>
  <c r="E283" i="4" s="1"/>
  <c r="C281" i="4"/>
  <c r="H291" i="3"/>
  <c r="G279" i="4" s="1"/>
  <c r="F290" i="3"/>
  <c r="E278" i="4" s="1"/>
  <c r="F287" i="3"/>
  <c r="E275" i="4" s="1"/>
  <c r="H283" i="3"/>
  <c r="G271" i="4" s="1"/>
  <c r="C267" i="4"/>
  <c r="F277" i="3"/>
  <c r="E265" i="4" s="1"/>
  <c r="J275" i="3"/>
  <c r="H271" i="3"/>
  <c r="G259" i="4" s="1"/>
  <c r="J263" i="3"/>
  <c r="J261" i="3"/>
  <c r="H259" i="3"/>
  <c r="G247" i="4" s="1"/>
  <c r="F256" i="3"/>
  <c r="E244" i="4" s="1"/>
  <c r="H255" i="3"/>
  <c r="G243" i="4" s="1"/>
  <c r="C241" i="4"/>
  <c r="H252" i="3"/>
  <c r="G240" i="4" s="1"/>
  <c r="H251" i="3"/>
  <c r="G239" i="4" s="1"/>
  <c r="F248" i="3"/>
  <c r="E236" i="4" s="1"/>
  <c r="C235" i="4"/>
  <c r="H243" i="3"/>
  <c r="G231" i="4" s="1"/>
  <c r="S317" i="3"/>
  <c r="P305" i="4" s="1"/>
  <c r="L300" i="4"/>
  <c r="S311" i="3"/>
  <c r="P299" i="4" s="1"/>
  <c r="U301" i="3"/>
  <c r="AE479" i="8"/>
  <c r="AB479" i="8"/>
  <c r="F242" i="3"/>
  <c r="E230" i="4" s="1"/>
  <c r="F238" i="3"/>
  <c r="E226" i="4" s="1"/>
  <c r="H234" i="3"/>
  <c r="G222" i="4" s="1"/>
  <c r="AE427" i="8"/>
  <c r="AB427" i="8"/>
  <c r="AB428" i="8" s="1"/>
  <c r="O460" i="8" s="1"/>
  <c r="L286" i="4"/>
  <c r="Q297" i="3"/>
  <c r="N285" i="4" s="1"/>
  <c r="L283" i="4"/>
  <c r="U298" i="3"/>
  <c r="L278" i="4"/>
  <c r="S289" i="3"/>
  <c r="P277" i="4" s="1"/>
  <c r="Q287" i="3"/>
  <c r="N275" i="4" s="1"/>
  <c r="U296" i="3"/>
  <c r="S282" i="3"/>
  <c r="P270" i="4" s="1"/>
  <c r="Q281" i="3"/>
  <c r="N269" i="4" s="1"/>
  <c r="Q279" i="3"/>
  <c r="N267" i="4" s="1"/>
  <c r="L265" i="4"/>
  <c r="Q274" i="3"/>
  <c r="N262" i="4" s="1"/>
  <c r="L261" i="4"/>
  <c r="L259" i="4"/>
  <c r="U269" i="3"/>
  <c r="L254" i="4"/>
  <c r="S261" i="3"/>
  <c r="P249" i="4" s="1"/>
  <c r="Q258" i="3"/>
  <c r="N246" i="4" s="1"/>
  <c r="Q257" i="3"/>
  <c r="N245" i="4" s="1"/>
  <c r="L243" i="4"/>
  <c r="U253" i="3"/>
  <c r="L233" i="4"/>
  <c r="L232" i="4"/>
  <c r="Q242" i="3"/>
  <c r="N230" i="4" s="1"/>
  <c r="Q239" i="3"/>
  <c r="N227" i="4" s="1"/>
  <c r="Q237" i="3"/>
  <c r="N225" i="4" s="1"/>
  <c r="M401" i="8"/>
  <c r="C541" i="2" s="1"/>
  <c r="M409" i="8"/>
  <c r="C549" i="2" s="1"/>
  <c r="M395" i="8"/>
  <c r="C535" i="2" s="1"/>
  <c r="M367" i="8"/>
  <c r="C507" i="2" s="1"/>
  <c r="M375" i="8"/>
  <c r="C515" i="2" s="1"/>
  <c r="M383" i="8"/>
  <c r="C523" i="2" s="1"/>
  <c r="M391" i="8"/>
  <c r="C531" i="2" s="1"/>
  <c r="M366" i="8"/>
  <c r="C506" i="2"/>
  <c r="M390" i="8"/>
  <c r="C530" i="2" s="1"/>
  <c r="M408" i="8"/>
  <c r="C548" i="2" s="1"/>
  <c r="M400" i="8"/>
  <c r="C540" i="2"/>
  <c r="M392" i="8"/>
  <c r="C532" i="2" s="1"/>
  <c r="M403" i="8"/>
  <c r="C543" i="2"/>
  <c r="M411" i="8"/>
  <c r="C551" i="2" s="1"/>
  <c r="M386" i="8"/>
  <c r="C526" i="2" s="1"/>
  <c r="M388" i="8"/>
  <c r="C528" i="2" s="1"/>
  <c r="M369" i="8"/>
  <c r="C509" i="2"/>
  <c r="M377" i="8"/>
  <c r="C517" i="2" s="1"/>
  <c r="M385" i="8"/>
  <c r="C525" i="2" s="1"/>
  <c r="M393" i="8"/>
  <c r="C533" i="2" s="1"/>
  <c r="M368" i="8"/>
  <c r="C508" i="2" s="1"/>
  <c r="M382" i="8"/>
  <c r="C522" i="2" s="1"/>
  <c r="M406" i="8"/>
  <c r="C546" i="2" s="1"/>
  <c r="M398" i="8"/>
  <c r="C538" i="2" s="1"/>
  <c r="M384" i="8"/>
  <c r="C524" i="2" s="1"/>
  <c r="AA428" i="8"/>
  <c r="AE424" i="8"/>
  <c r="AE428" i="8" s="1"/>
  <c r="M399" i="8"/>
  <c r="C539" i="2" s="1"/>
  <c r="M389" i="8"/>
  <c r="C529" i="2" s="1"/>
  <c r="M373" i="8"/>
  <c r="C513" i="2" s="1"/>
  <c r="M397" i="8"/>
  <c r="C537" i="2"/>
  <c r="AC374" i="8"/>
  <c r="AG424" i="8"/>
  <c r="AB334" i="8"/>
  <c r="AA335" i="8"/>
  <c r="L222" i="4"/>
  <c r="S314" i="3"/>
  <c r="P302" i="4" s="1"/>
  <c r="Q314" i="3"/>
  <c r="N302" i="4" s="1"/>
  <c r="F296" i="3"/>
  <c r="E284" i="4" s="1"/>
  <c r="S247" i="3"/>
  <c r="P235" i="4" s="1"/>
  <c r="L299" i="4"/>
  <c r="Q311" i="3"/>
  <c r="N299" i="4" s="1"/>
  <c r="F257" i="3"/>
  <c r="E245" i="4" s="1"/>
  <c r="H257" i="3"/>
  <c r="G245" i="4" s="1"/>
  <c r="J257" i="3"/>
  <c r="C245" i="4"/>
  <c r="F289" i="3"/>
  <c r="E277" i="4" s="1"/>
  <c r="H289" i="3"/>
  <c r="G277" i="4" s="1"/>
  <c r="C277" i="4"/>
  <c r="F305" i="3"/>
  <c r="E293" i="4" s="1"/>
  <c r="H305" i="3"/>
  <c r="G293" i="4" s="1"/>
  <c r="J305" i="3"/>
  <c r="C293" i="4"/>
  <c r="Q294" i="3"/>
  <c r="N282" i="4" s="1"/>
  <c r="AC479" i="8"/>
  <c r="AF479" i="8"/>
  <c r="Q306" i="3"/>
  <c r="N294" i="4" s="1"/>
  <c r="S306" i="3"/>
  <c r="P294" i="4" s="1"/>
  <c r="L294" i="4"/>
  <c r="F252" i="3"/>
  <c r="E240" i="4" s="1"/>
  <c r="J252" i="3"/>
  <c r="C256" i="4"/>
  <c r="C280" i="4"/>
  <c r="F304" i="3"/>
  <c r="E292" i="4" s="1"/>
  <c r="S368" i="8"/>
  <c r="S395" i="8"/>
  <c r="S398" i="8"/>
  <c r="S381" i="8"/>
  <c r="L251" i="4"/>
  <c r="L275" i="4"/>
  <c r="S299" i="3"/>
  <c r="P287" i="4" s="1"/>
  <c r="L307" i="4"/>
  <c r="Q319" i="3"/>
  <c r="N307" i="4" s="1"/>
  <c r="F249" i="3"/>
  <c r="E237" i="4" s="1"/>
  <c r="H249" i="3"/>
  <c r="G237" i="4" s="1"/>
  <c r="C237" i="4"/>
  <c r="C249" i="4"/>
  <c r="H297" i="3"/>
  <c r="G285" i="4" s="1"/>
  <c r="F297" i="3"/>
  <c r="E285" i="4" s="1"/>
  <c r="C285" i="4"/>
  <c r="J297" i="3"/>
  <c r="C297" i="4"/>
  <c r="F321" i="3"/>
  <c r="E309" i="4" s="1"/>
  <c r="H321" i="3"/>
  <c r="G309" i="4" s="1"/>
  <c r="C309" i="4"/>
  <c r="L224" i="4"/>
  <c r="S240" i="3"/>
  <c r="P228" i="4" s="1"/>
  <c r="L228" i="4"/>
  <c r="Q240" i="3"/>
  <c r="N228" i="4" s="1"/>
  <c r="Q244" i="3"/>
  <c r="N232" i="4" s="1"/>
  <c r="L236" i="4"/>
  <c r="Q248" i="3"/>
  <c r="N236" i="4" s="1"/>
  <c r="S248" i="3"/>
  <c r="P236" i="4" s="1"/>
  <c r="Q252" i="3"/>
  <c r="N240" i="4" s="1"/>
  <c r="Q256" i="3"/>
  <c r="N244" i="4" s="1"/>
  <c r="L244" i="4"/>
  <c r="S256" i="3"/>
  <c r="P244" i="4" s="1"/>
  <c r="Q264" i="3"/>
  <c r="N252" i="4" s="1"/>
  <c r="L252" i="4"/>
  <c r="S264" i="3"/>
  <c r="P252" i="4" s="1"/>
  <c r="L260" i="4"/>
  <c r="Q272" i="3"/>
  <c r="N260" i="4" s="1"/>
  <c r="S272" i="3"/>
  <c r="P260" i="4" s="1"/>
  <c r="U280" i="3"/>
  <c r="Q280" i="3"/>
  <c r="N268" i="4" s="1"/>
  <c r="S280" i="3"/>
  <c r="P268" i="4" s="1"/>
  <c r="L268" i="4"/>
  <c r="S284" i="3"/>
  <c r="P272" i="4" s="1"/>
  <c r="L276" i="4"/>
  <c r="Q288" i="3"/>
  <c r="N276" i="4" s="1"/>
  <c r="S288" i="3"/>
  <c r="P276" i="4" s="1"/>
  <c r="L280" i="4"/>
  <c r="L284" i="4"/>
  <c r="Q296" i="3"/>
  <c r="N284" i="4" s="1"/>
  <c r="S296" i="3"/>
  <c r="P284" i="4" s="1"/>
  <c r="S300" i="3"/>
  <c r="P288" i="4" s="1"/>
  <c r="C222" i="4"/>
  <c r="H242" i="3"/>
  <c r="G230" i="4" s="1"/>
  <c r="S312" i="3"/>
  <c r="P300" i="4" s="1"/>
  <c r="F246" i="3"/>
  <c r="E234" i="4" s="1"/>
  <c r="C234" i="4"/>
  <c r="F254" i="3"/>
  <c r="E242" i="4" s="1"/>
  <c r="H254" i="3"/>
  <c r="G242" i="4" s="1"/>
  <c r="C242" i="4"/>
  <c r="J254" i="3"/>
  <c r="H262" i="3"/>
  <c r="G250" i="4" s="1"/>
  <c r="J262" i="3"/>
  <c r="C250" i="4"/>
  <c r="F262" i="3"/>
  <c r="E250" i="4" s="1"/>
  <c r="H270" i="3"/>
  <c r="G258" i="4" s="1"/>
  <c r="C258" i="4"/>
  <c r="F270" i="3"/>
  <c r="E258" i="4" s="1"/>
  <c r="F278" i="3"/>
  <c r="E266" i="4" s="1"/>
  <c r="H278" i="3"/>
  <c r="G266" i="4" s="1"/>
  <c r="C266" i="4"/>
  <c r="J278" i="3"/>
  <c r="F286" i="3"/>
  <c r="E274" i="4" s="1"/>
  <c r="C274" i="4"/>
  <c r="F294" i="3"/>
  <c r="E282" i="4" s="1"/>
  <c r="H294" i="3"/>
  <c r="G282" i="4" s="1"/>
  <c r="C282" i="4"/>
  <c r="J302" i="3"/>
  <c r="H302" i="3"/>
  <c r="G290" i="4" s="1"/>
  <c r="F302" i="3"/>
  <c r="E290" i="4" s="1"/>
  <c r="C290" i="4"/>
  <c r="F310" i="3"/>
  <c r="E298" i="4" s="1"/>
  <c r="H310" i="3"/>
  <c r="G298" i="4" s="1"/>
  <c r="C298" i="4"/>
  <c r="F318" i="3"/>
  <c r="E306" i="4" s="1"/>
  <c r="C306" i="4"/>
  <c r="L226" i="4"/>
  <c r="F240" i="3"/>
  <c r="E228" i="4" s="1"/>
  <c r="C228" i="4"/>
  <c r="L290" i="4"/>
  <c r="L298" i="4"/>
  <c r="S322" i="3"/>
  <c r="U322" i="3"/>
  <c r="Q322" i="3"/>
  <c r="H244" i="3"/>
  <c r="G232" i="4" s="1"/>
  <c r="J264" i="3"/>
  <c r="J276" i="3"/>
  <c r="F276" i="3"/>
  <c r="E264" i="4" s="1"/>
  <c r="H276" i="3"/>
  <c r="G264" i="4" s="1"/>
  <c r="C264" i="4"/>
  <c r="C276" i="4"/>
  <c r="J300" i="3"/>
  <c r="F300" i="3"/>
  <c r="E288" i="4" s="1"/>
  <c r="C288" i="4"/>
  <c r="H300" i="3"/>
  <c r="G288" i="4" s="1"/>
  <c r="L231" i="4"/>
  <c r="L255" i="4"/>
  <c r="L271" i="4"/>
  <c r="Q283" i="3"/>
  <c r="N271" i="4" s="1"/>
  <c r="S283" i="3"/>
  <c r="P271" i="4" s="1"/>
  <c r="H241" i="3"/>
  <c r="G229" i="4" s="1"/>
  <c r="L291" i="4"/>
  <c r="Q303" i="3"/>
  <c r="N291" i="4" s="1"/>
  <c r="S315" i="3"/>
  <c r="P303" i="4" s="1"/>
  <c r="F265" i="3"/>
  <c r="E253" i="4" s="1"/>
  <c r="C253" i="4"/>
  <c r="F273" i="3"/>
  <c r="E261" i="4" s="1"/>
  <c r="H273" i="3"/>
  <c r="G261" i="4" s="1"/>
  <c r="J273" i="3"/>
  <c r="C261" i="4"/>
  <c r="C269" i="4"/>
  <c r="H293" i="3"/>
  <c r="G281" i="4" s="1"/>
  <c r="H313" i="3"/>
  <c r="G301" i="4" s="1"/>
  <c r="F313" i="3"/>
  <c r="E301" i="4" s="1"/>
  <c r="J313" i="3"/>
  <c r="C301" i="4"/>
  <c r="M255" i="8"/>
  <c r="C395" i="2" s="1"/>
  <c r="M241" i="8"/>
  <c r="C381" i="2" s="1"/>
  <c r="M221" i="8"/>
  <c r="C361" i="2" s="1"/>
  <c r="M220" i="8"/>
  <c r="C360" i="2" s="1"/>
  <c r="M212" i="8"/>
  <c r="C352" i="2" s="1"/>
  <c r="M239" i="8"/>
  <c r="C379" i="2" s="1"/>
  <c r="M235" i="8"/>
  <c r="C375" i="2" s="1"/>
  <c r="M219" i="8"/>
  <c r="C359" i="2" s="1"/>
  <c r="M211" i="8"/>
  <c r="C351" i="2" s="1"/>
  <c r="M226" i="8"/>
  <c r="C366" i="2" s="1"/>
  <c r="M224" i="8"/>
  <c r="C364" i="2" s="1"/>
  <c r="M248" i="8"/>
  <c r="C388" i="2" s="1"/>
  <c r="M214" i="8"/>
  <c r="C354" i="2" s="1"/>
  <c r="M247" i="8"/>
  <c r="C387" i="2" s="1"/>
  <c r="M213" i="8"/>
  <c r="C353" i="2" s="1"/>
  <c r="M230" i="8"/>
  <c r="C370" i="2" s="1"/>
  <c r="M205" i="8"/>
  <c r="C345" i="2" s="1"/>
  <c r="M253" i="8"/>
  <c r="C393" i="2" s="1"/>
  <c r="M252" i="8"/>
  <c r="C392" i="2" s="1"/>
  <c r="M232" i="8"/>
  <c r="C372" i="2" s="1"/>
  <c r="M416" i="8"/>
  <c r="C556" i="2" s="1"/>
  <c r="M423" i="8"/>
  <c r="C563" i="2" s="1"/>
  <c r="M431" i="8"/>
  <c r="C571" i="2" s="1"/>
  <c r="M439" i="8"/>
  <c r="C579" i="2" s="1"/>
  <c r="M447" i="8"/>
  <c r="C587" i="2" s="1"/>
  <c r="M426" i="8"/>
  <c r="C566" i="2"/>
  <c r="M452" i="8"/>
  <c r="C592" i="2" s="1"/>
  <c r="M460" i="8"/>
  <c r="C600" i="2" s="1"/>
  <c r="D140" i="3" s="1"/>
  <c r="M432" i="8"/>
  <c r="C572" i="2" s="1"/>
  <c r="M430" i="8"/>
  <c r="C570" i="2"/>
  <c r="M451" i="8"/>
  <c r="C591" i="2" s="1"/>
  <c r="M459" i="8"/>
  <c r="C599" i="2" s="1"/>
  <c r="M420" i="8"/>
  <c r="C560" i="2" s="1"/>
  <c r="M418" i="8"/>
  <c r="C558" i="2" s="1"/>
  <c r="M425" i="8"/>
  <c r="C565" i="2" s="1"/>
  <c r="M433" i="8"/>
  <c r="C573" i="2" s="1"/>
  <c r="M441" i="8"/>
  <c r="C581" i="2" s="1"/>
  <c r="M449" i="8"/>
  <c r="C589" i="2"/>
  <c r="M434" i="8"/>
  <c r="C574" i="2" s="1"/>
  <c r="M454" i="8"/>
  <c r="C594" i="2" s="1"/>
  <c r="M462" i="8"/>
  <c r="C602" i="2" s="1"/>
  <c r="M440" i="8"/>
  <c r="C580" i="2"/>
  <c r="M438" i="8"/>
  <c r="C578" i="2" s="1"/>
  <c r="M453" i="8"/>
  <c r="C593" i="2" s="1"/>
  <c r="M461" i="8"/>
  <c r="C601" i="2" s="1"/>
  <c r="M428" i="8"/>
  <c r="C568" i="2" s="1"/>
  <c r="M427" i="8"/>
  <c r="C567" i="2" s="1"/>
  <c r="M443" i="8"/>
  <c r="C583" i="2" s="1"/>
  <c r="M442" i="8"/>
  <c r="C582" i="2"/>
  <c r="M464" i="8"/>
  <c r="C604" i="2" s="1"/>
  <c r="M446" i="8"/>
  <c r="C586" i="2" s="1"/>
  <c r="M463" i="8"/>
  <c r="C603" i="2" s="1"/>
  <c r="M414" i="8"/>
  <c r="C554" i="2" s="1"/>
  <c r="M429" i="8"/>
  <c r="C569" i="2" s="1"/>
  <c r="M445" i="8"/>
  <c r="C585" i="2"/>
  <c r="M450" i="8"/>
  <c r="C590" i="2" s="1"/>
  <c r="M424" i="8"/>
  <c r="C564" i="2"/>
  <c r="M448" i="8"/>
  <c r="C588" i="2" s="1"/>
  <c r="M465" i="8"/>
  <c r="C605" i="2" s="1"/>
  <c r="M419" i="8"/>
  <c r="C559" i="2" s="1"/>
  <c r="M435" i="8"/>
  <c r="C575" i="2" s="1"/>
  <c r="M417" i="8"/>
  <c r="C557" i="2" s="1"/>
  <c r="M456" i="8"/>
  <c r="C596" i="2" s="1"/>
  <c r="M413" i="8"/>
  <c r="C553" i="2" s="1"/>
  <c r="M455" i="8"/>
  <c r="C595" i="2" s="1"/>
  <c r="M436" i="8"/>
  <c r="C576" i="2" s="1"/>
  <c r="M421" i="8"/>
  <c r="C561" i="2" s="1"/>
  <c r="M422" i="8"/>
  <c r="C562" i="2" s="1"/>
  <c r="M437" i="8"/>
  <c r="C577" i="2" s="1"/>
  <c r="M457" i="8"/>
  <c r="C597" i="2" s="1"/>
  <c r="M415" i="8"/>
  <c r="C555" i="2" s="1"/>
  <c r="M444" i="8"/>
  <c r="C584" i="2" s="1"/>
  <c r="D137" i="3" s="1"/>
  <c r="C125" i="4" s="1"/>
  <c r="M458" i="8"/>
  <c r="C598" i="2" s="1"/>
  <c r="C221" i="4"/>
  <c r="C171" i="4"/>
  <c r="C141" i="4"/>
  <c r="L225" i="4"/>
  <c r="S253" i="3"/>
  <c r="P241" i="4" s="1"/>
  <c r="S269" i="3"/>
  <c r="P257" i="4" s="1"/>
  <c r="Q285" i="3"/>
  <c r="N273" i="4" s="1"/>
  <c r="H235" i="3"/>
  <c r="G223" i="4" s="1"/>
  <c r="F235" i="3"/>
  <c r="E223" i="4" s="1"/>
  <c r="C223" i="4"/>
  <c r="C227" i="4"/>
  <c r="S305" i="3"/>
  <c r="P293" i="4" s="1"/>
  <c r="L297" i="4"/>
  <c r="S313" i="3"/>
  <c r="P301" i="4" s="1"/>
  <c r="S321" i="3"/>
  <c r="P309" i="4" s="1"/>
  <c r="C251" i="4"/>
  <c r="C255" i="4"/>
  <c r="J279" i="3"/>
  <c r="F283" i="3"/>
  <c r="E271" i="4" s="1"/>
  <c r="C279" i="4"/>
  <c r="C287" i="4"/>
  <c r="F303" i="3"/>
  <c r="E291" i="4" s="1"/>
  <c r="J307" i="3"/>
  <c r="C295" i="4"/>
  <c r="C299" i="4"/>
  <c r="H323" i="3"/>
  <c r="F108" i="3"/>
  <c r="E96" i="4" s="1"/>
  <c r="O441" i="8"/>
  <c r="O435" i="8"/>
  <c r="O445" i="8"/>
  <c r="O421" i="8"/>
  <c r="C165" i="4"/>
  <c r="S414" i="8"/>
  <c r="S420" i="8"/>
  <c r="S428" i="8"/>
  <c r="S436" i="8"/>
  <c r="S444" i="8"/>
  <c r="S423" i="8"/>
  <c r="S431" i="8"/>
  <c r="S439" i="8"/>
  <c r="S417" i="8"/>
  <c r="S451" i="8"/>
  <c r="S459" i="8"/>
  <c r="S413" i="8"/>
  <c r="S456" i="8"/>
  <c r="S464" i="8"/>
  <c r="S416" i="8"/>
  <c r="S424" i="8"/>
  <c r="S434" i="8"/>
  <c r="S446" i="8"/>
  <c r="S427" i="8"/>
  <c r="S437" i="8"/>
  <c r="S448" i="8"/>
  <c r="S455" i="8"/>
  <c r="S465" i="8"/>
  <c r="S458" i="8"/>
  <c r="S418" i="8"/>
  <c r="S426" i="8"/>
  <c r="S438" i="8"/>
  <c r="S419" i="8"/>
  <c r="S429" i="8"/>
  <c r="S441" i="8"/>
  <c r="S447" i="8"/>
  <c r="S457" i="8"/>
  <c r="S450" i="8"/>
  <c r="S460" i="8"/>
  <c r="S415" i="8"/>
  <c r="S430" i="8"/>
  <c r="S440" i="8"/>
  <c r="S421" i="8"/>
  <c r="S433" i="8"/>
  <c r="S443" i="8"/>
  <c r="S449" i="8"/>
  <c r="S461" i="8"/>
  <c r="S452" i="8"/>
  <c r="S462" i="8"/>
  <c r="S422" i="8"/>
  <c r="S435" i="8"/>
  <c r="S454" i="8"/>
  <c r="S432" i="8"/>
  <c r="S445" i="8"/>
  <c r="S442" i="8"/>
  <c r="S453" i="8"/>
  <c r="S425" i="8"/>
  <c r="S463" i="8"/>
  <c r="AG479" i="8"/>
  <c r="AG480" i="8" s="1"/>
  <c r="C157" i="4"/>
  <c r="C164" i="4"/>
  <c r="C159" i="4"/>
  <c r="D138" i="3"/>
  <c r="C126" i="4" s="1"/>
  <c r="D136" i="3"/>
  <c r="W590" i="8"/>
  <c r="W589" i="8"/>
  <c r="W588" i="8"/>
  <c r="W569" i="8"/>
  <c r="W568" i="8"/>
  <c r="W596" i="8"/>
  <c r="W595" i="8"/>
  <c r="W594" i="8"/>
  <c r="W574" i="8"/>
  <c r="W566" i="8"/>
  <c r="W612" i="8"/>
  <c r="W600" i="8"/>
  <c r="W599" i="8"/>
  <c r="W598" i="8"/>
  <c r="W572" i="8"/>
  <c r="W585" i="8"/>
  <c r="W561" i="8"/>
  <c r="W535" i="8"/>
  <c r="W539" i="8"/>
  <c r="W543" i="8"/>
  <c r="W547" i="8"/>
  <c r="W522" i="8"/>
  <c r="W521" i="8"/>
  <c r="W519" i="8"/>
  <c r="W584" i="8"/>
  <c r="W540" i="8"/>
  <c r="W544" i="8"/>
  <c r="W548" i="8"/>
  <c r="W552" i="8"/>
  <c r="W562" i="8"/>
  <c r="W529" i="8"/>
  <c r="W533" i="8"/>
  <c r="W537" i="8"/>
  <c r="W557" i="8"/>
  <c r="W609" i="8"/>
  <c r="W538" i="8"/>
  <c r="W554" i="8"/>
  <c r="W520" i="8"/>
  <c r="W530" i="8"/>
  <c r="W546" i="8"/>
  <c r="W550" i="8"/>
  <c r="W495" i="8"/>
  <c r="W503" i="8"/>
  <c r="W511" i="8"/>
  <c r="W476" i="8"/>
  <c r="W498" i="8"/>
  <c r="W514" i="8"/>
  <c r="W517" i="8"/>
  <c r="W473" i="8"/>
  <c r="W513" i="8"/>
  <c r="W480" i="8"/>
  <c r="W496" i="8"/>
  <c r="W512" i="8"/>
  <c r="W467" i="8"/>
  <c r="W475" i="8"/>
  <c r="W483" i="8"/>
  <c r="W491" i="8"/>
  <c r="W469" i="8"/>
  <c r="W493" i="8"/>
  <c r="W509" i="8"/>
  <c r="W488" i="8"/>
  <c r="W515" i="8"/>
  <c r="W500" i="8"/>
  <c r="W474" i="8"/>
  <c r="W506" i="8"/>
  <c r="W478" i="8"/>
  <c r="W510" i="8"/>
  <c r="W501" i="8"/>
  <c r="C128" i="4" l="1"/>
  <c r="O456" i="8"/>
  <c r="O464" i="8"/>
  <c r="O430" i="8"/>
  <c r="O444" i="8"/>
  <c r="AA272" i="8"/>
  <c r="AB271" i="8"/>
  <c r="AE271" i="8"/>
  <c r="AF167" i="8"/>
  <c r="AC167" i="8"/>
  <c r="AG167" i="8" s="1"/>
  <c r="O424" i="8"/>
  <c r="O413" i="8"/>
  <c r="O443" i="8"/>
  <c r="O428" i="8"/>
  <c r="D131" i="3"/>
  <c r="M18" i="8"/>
  <c r="C158" i="2" s="1"/>
  <c r="S392" i="8"/>
  <c r="S404" i="8"/>
  <c r="S379" i="8"/>
  <c r="S372" i="8"/>
  <c r="S405" i="8"/>
  <c r="S374" i="8"/>
  <c r="S390" i="8"/>
  <c r="S369" i="8"/>
  <c r="S412" i="8"/>
  <c r="S387" i="8"/>
  <c r="S380" i="8"/>
  <c r="S393" i="8"/>
  <c r="S375" i="8"/>
  <c r="S385" i="8"/>
  <c r="S370" i="8"/>
  <c r="S403" i="8"/>
  <c r="S365" i="8"/>
  <c r="S408" i="8"/>
  <c r="S382" i="8"/>
  <c r="S361" i="8"/>
  <c r="S378" i="8"/>
  <c r="S411" i="8"/>
  <c r="S373" i="8"/>
  <c r="S366" i="8"/>
  <c r="S383" i="8"/>
  <c r="S376" i="8"/>
  <c r="S409" i="8"/>
  <c r="S363" i="8"/>
  <c r="S406" i="8"/>
  <c r="S389" i="8"/>
  <c r="S399" i="8"/>
  <c r="S391" i="8"/>
  <c r="S384" i="8"/>
  <c r="S396" i="8"/>
  <c r="S371" i="8"/>
  <c r="S364" i="8"/>
  <c r="S397" i="8"/>
  <c r="S410" i="8"/>
  <c r="S402" i="8"/>
  <c r="S388" i="8"/>
  <c r="S377" i="8"/>
  <c r="S400" i="8"/>
  <c r="S401" i="8"/>
  <c r="S367" i="8"/>
  <c r="S362" i="8"/>
  <c r="S407" i="8"/>
  <c r="S386" i="8"/>
  <c r="S394" i="8"/>
  <c r="AA480" i="8"/>
  <c r="AE476" i="8"/>
  <c r="AE480" i="8" s="1"/>
  <c r="S477" i="8" s="1"/>
  <c r="O417" i="8"/>
  <c r="M23" i="8"/>
  <c r="C163" i="2" s="1"/>
  <c r="M26" i="8"/>
  <c r="C166" i="2" s="1"/>
  <c r="M38" i="8"/>
  <c r="C178" i="2" s="1"/>
  <c r="M46" i="8"/>
  <c r="C186" i="2" s="1"/>
  <c r="M29" i="8"/>
  <c r="C169" i="2" s="1"/>
  <c r="M39" i="8"/>
  <c r="C179" i="2" s="1"/>
  <c r="M22" i="8"/>
  <c r="C162" i="2" s="1"/>
  <c r="M15" i="8"/>
  <c r="C155" i="2" s="1"/>
  <c r="M31" i="8"/>
  <c r="C171" i="2" s="1"/>
  <c r="M42" i="8"/>
  <c r="C182" i="2" s="1"/>
  <c r="M19" i="8"/>
  <c r="C159" i="2" s="1"/>
  <c r="M33" i="8"/>
  <c r="C173" i="2" s="1"/>
  <c r="M43" i="8"/>
  <c r="C183" i="2" s="1"/>
  <c r="M21" i="8"/>
  <c r="C161" i="2" s="1"/>
  <c r="M24" i="8"/>
  <c r="C164" i="2" s="1"/>
  <c r="M35" i="8"/>
  <c r="C175" i="2" s="1"/>
  <c r="M17" i="8"/>
  <c r="C157" i="2" s="1"/>
  <c r="M14" i="8"/>
  <c r="C154" i="2" s="1"/>
  <c r="M25" i="8"/>
  <c r="C165" i="2" s="1"/>
  <c r="M37" i="8"/>
  <c r="C177" i="2" s="1"/>
  <c r="M16" i="8"/>
  <c r="C156" i="2" s="1"/>
  <c r="M27" i="8"/>
  <c r="C167" i="2" s="1"/>
  <c r="M34" i="8"/>
  <c r="C174" i="2" s="1"/>
  <c r="M45" i="8"/>
  <c r="C185" i="2" s="1"/>
  <c r="M47" i="8"/>
  <c r="C187" i="2" s="1"/>
  <c r="M20" i="8"/>
  <c r="C160" i="2" s="1"/>
  <c r="O426" i="8"/>
  <c r="O416" i="8"/>
  <c r="O457" i="8"/>
  <c r="O415" i="8"/>
  <c r="O418" i="8"/>
  <c r="D141" i="3"/>
  <c r="C129" i="4" s="1"/>
  <c r="D93" i="3"/>
  <c r="C81" i="4" s="1"/>
  <c r="O439" i="8"/>
  <c r="O434" i="8"/>
  <c r="O449" i="8"/>
  <c r="O455" i="8"/>
  <c r="M245" i="8"/>
  <c r="C385" i="2" s="1"/>
  <c r="M217" i="8"/>
  <c r="C357" i="2" s="1"/>
  <c r="M231" i="8"/>
  <c r="C371" i="2" s="1"/>
  <c r="M249" i="8"/>
  <c r="C389" i="2" s="1"/>
  <c r="D92" i="3" s="1"/>
  <c r="C80" i="4" s="1"/>
  <c r="M222" i="8"/>
  <c r="C362" i="2" s="1"/>
  <c r="M250" i="8"/>
  <c r="C390" i="2" s="1"/>
  <c r="M251" i="8"/>
  <c r="C391" i="2" s="1"/>
  <c r="M237" i="8"/>
  <c r="C377" i="2" s="1"/>
  <c r="M206" i="8"/>
  <c r="C346" i="2" s="1"/>
  <c r="M227" i="8"/>
  <c r="C367" i="2" s="1"/>
  <c r="M234" i="8"/>
  <c r="C374" i="2" s="1"/>
  <c r="M244" i="8"/>
  <c r="C384" i="2" s="1"/>
  <c r="D91" i="3" s="1"/>
  <c r="M254" i="8"/>
  <c r="C394" i="2" s="1"/>
  <c r="M233" i="8"/>
  <c r="C373" i="2" s="1"/>
  <c r="M218" i="8"/>
  <c r="C358" i="2" s="1"/>
  <c r="M223" i="8"/>
  <c r="C363" i="2" s="1"/>
  <c r="M256" i="8"/>
  <c r="C396" i="2" s="1"/>
  <c r="M208" i="8"/>
  <c r="C348" i="2" s="1"/>
  <c r="M236" i="8"/>
  <c r="C376" i="2" s="1"/>
  <c r="M229" i="8"/>
  <c r="C369" i="2" s="1"/>
  <c r="M215" i="8"/>
  <c r="C355" i="2" s="1"/>
  <c r="M216" i="8"/>
  <c r="C356" i="2" s="1"/>
  <c r="M246" i="8"/>
  <c r="C386" i="2" s="1"/>
  <c r="M242" i="8"/>
  <c r="C382" i="2" s="1"/>
  <c r="M238" i="8"/>
  <c r="C378" i="2" s="1"/>
  <c r="M225" i="8"/>
  <c r="C365" i="2" s="1"/>
  <c r="D86" i="3" s="1"/>
  <c r="M243" i="8"/>
  <c r="C383" i="2" s="1"/>
  <c r="M210" i="8"/>
  <c r="C350" i="2" s="1"/>
  <c r="D83" i="3" s="1"/>
  <c r="M228" i="8"/>
  <c r="C368" i="2" s="1"/>
  <c r="M209" i="8"/>
  <c r="C349" i="2" s="1"/>
  <c r="M240" i="8"/>
  <c r="C380" i="2" s="1"/>
  <c r="M207" i="8"/>
  <c r="C347" i="2" s="1"/>
  <c r="S114" i="8"/>
  <c r="S126" i="8"/>
  <c r="S314" i="8"/>
  <c r="S315" i="8"/>
  <c r="S332" i="8"/>
  <c r="S348" i="8"/>
  <c r="S357" i="8"/>
  <c r="S331" i="8"/>
  <c r="S347" i="8"/>
  <c r="S316" i="8"/>
  <c r="S317" i="8"/>
  <c r="S334" i="8"/>
  <c r="S350" i="8"/>
  <c r="S358" i="8"/>
  <c r="S333" i="8"/>
  <c r="S349" i="8"/>
  <c r="S320" i="8"/>
  <c r="S322" i="8"/>
  <c r="S338" i="8"/>
  <c r="S352" i="8"/>
  <c r="S360" i="8"/>
  <c r="S337" i="8"/>
  <c r="S321" i="8"/>
  <c r="S324" i="8"/>
  <c r="S340" i="8"/>
  <c r="S353" i="8"/>
  <c r="S323" i="8"/>
  <c r="S339" i="8"/>
  <c r="S310" i="8"/>
  <c r="S311" i="8"/>
  <c r="S328" i="8"/>
  <c r="S344" i="8"/>
  <c r="S355" i="8"/>
  <c r="S327" i="8"/>
  <c r="S343" i="8"/>
  <c r="S312" i="8"/>
  <c r="S313" i="8"/>
  <c r="S330" i="8"/>
  <c r="S346" i="8"/>
  <c r="S356" i="8"/>
  <c r="S329" i="8"/>
  <c r="S345" i="8"/>
  <c r="S318" i="8"/>
  <c r="S359" i="8"/>
  <c r="S319" i="8"/>
  <c r="S335" i="8"/>
  <c r="S326" i="8"/>
  <c r="S341" i="8"/>
  <c r="S336" i="8"/>
  <c r="S342" i="8"/>
  <c r="O461" i="8"/>
  <c r="O425" i="8"/>
  <c r="O458" i="8"/>
  <c r="O431" i="8"/>
  <c r="O462" i="8"/>
  <c r="O433" i="8"/>
  <c r="O448" i="8"/>
  <c r="O422" i="8"/>
  <c r="O465" i="8"/>
  <c r="O414" i="8"/>
  <c r="O437" i="8"/>
  <c r="O453" i="8"/>
  <c r="O420" i="8"/>
  <c r="O463" i="8"/>
  <c r="O438" i="8"/>
  <c r="O429" i="8"/>
  <c r="O447" i="8"/>
  <c r="O440" i="8"/>
  <c r="O442" i="8"/>
  <c r="O436" i="8"/>
  <c r="O419" i="8"/>
  <c r="O454" i="8"/>
  <c r="O432" i="8"/>
  <c r="O450" i="8"/>
  <c r="O451" i="8"/>
  <c r="O427" i="8"/>
  <c r="W582" i="8"/>
  <c r="W593" i="8"/>
  <c r="W581" i="8"/>
  <c r="W587" i="8"/>
  <c r="W567" i="8"/>
  <c r="W564" i="8"/>
  <c r="O423" i="8"/>
  <c r="O459" i="8"/>
  <c r="O446" i="8"/>
  <c r="O452" i="8"/>
  <c r="AE167" i="8"/>
  <c r="D130" i="3"/>
  <c r="S38" i="8"/>
  <c r="S14" i="8"/>
  <c r="S33" i="8"/>
  <c r="S20" i="8"/>
  <c r="S47" i="8"/>
  <c r="S18" i="8"/>
  <c r="AC168" i="8"/>
  <c r="Q155" i="8" s="1"/>
  <c r="N295" i="2" s="1"/>
  <c r="AA112" i="8"/>
  <c r="AB111" i="8"/>
  <c r="AC375" i="8"/>
  <c r="AG375" i="8" s="1"/>
  <c r="AF375" i="8"/>
  <c r="AB376" i="8"/>
  <c r="D134" i="3"/>
  <c r="C122" i="4" s="1"/>
  <c r="D135" i="3"/>
  <c r="C123" i="4" s="1"/>
  <c r="Q97" i="8"/>
  <c r="N237" i="2" s="1"/>
  <c r="Q92" i="8"/>
  <c r="N232" i="2" s="1"/>
  <c r="Q99" i="8"/>
  <c r="N239" i="2" s="1"/>
  <c r="Q76" i="8"/>
  <c r="N216" i="2" s="1"/>
  <c r="Q94" i="8"/>
  <c r="N234" i="2" s="1"/>
  <c r="Q58" i="8"/>
  <c r="N198" i="2" s="1"/>
  <c r="Q56" i="8"/>
  <c r="N196" i="2" s="1"/>
  <c r="Q80" i="8"/>
  <c r="N220" i="2" s="1"/>
  <c r="Q98" i="8"/>
  <c r="N238" i="2" s="1"/>
  <c r="Q65" i="8"/>
  <c r="N205" i="2" s="1"/>
  <c r="Q62" i="8"/>
  <c r="N202" i="2" s="1"/>
  <c r="Q84" i="8"/>
  <c r="N224" i="2" s="1"/>
  <c r="Q81" i="8"/>
  <c r="N221" i="2" s="1"/>
  <c r="Q70" i="8"/>
  <c r="N210" i="2" s="1"/>
  <c r="Q88" i="8"/>
  <c r="N228" i="2" s="1"/>
  <c r="Q89" i="8"/>
  <c r="N229" i="2" s="1"/>
  <c r="Q72" i="8"/>
  <c r="N212" i="2" s="1"/>
  <c r="AC219" i="8"/>
  <c r="AG219" i="8" s="1"/>
  <c r="AG220" i="8" s="1"/>
  <c r="AF219" i="8"/>
  <c r="AF220" i="8" s="1"/>
  <c r="AE164" i="8"/>
  <c r="AA168" i="8"/>
  <c r="D121" i="3"/>
  <c r="F122" i="3" s="1"/>
  <c r="E110" i="4" s="1"/>
  <c r="AE272" i="8"/>
  <c r="M412" i="8"/>
  <c r="C552" i="2" s="1"/>
  <c r="D129" i="3" s="1"/>
  <c r="C117" i="4" s="1"/>
  <c r="M379" i="8"/>
  <c r="C519" i="2" s="1"/>
  <c r="AA338" i="8"/>
  <c r="M361" i="8"/>
  <c r="C501" i="2" s="1"/>
  <c r="M371" i="8"/>
  <c r="C511" i="2" s="1"/>
  <c r="D25" i="3"/>
  <c r="AB168" i="8"/>
  <c r="D125" i="3"/>
  <c r="C113" i="4" s="1"/>
  <c r="AF324" i="8"/>
  <c r="U311" i="8" s="1"/>
  <c r="AF22" i="8"/>
  <c r="M396" i="8"/>
  <c r="C536" i="2" s="1"/>
  <c r="M387" i="8"/>
  <c r="C527" i="2" s="1"/>
  <c r="D123" i="3" s="1"/>
  <c r="M380" i="8"/>
  <c r="C520" i="2" s="1"/>
  <c r="M405" i="8"/>
  <c r="C545" i="2" s="1"/>
  <c r="D128" i="3" s="1"/>
  <c r="C116" i="4" s="1"/>
  <c r="D122" i="3"/>
  <c r="C110" i="4" s="1"/>
  <c r="Q309" i="3"/>
  <c r="N297" i="4" s="1"/>
  <c r="S301" i="3"/>
  <c r="P289" i="4" s="1"/>
  <c r="S293" i="3"/>
  <c r="P281" i="4" s="1"/>
  <c r="U277" i="3"/>
  <c r="Q261" i="3"/>
  <c r="N249" i="4" s="1"/>
  <c r="S245" i="3"/>
  <c r="P233" i="4" s="1"/>
  <c r="S254" i="3"/>
  <c r="P242" i="4" s="1"/>
  <c r="S236" i="3"/>
  <c r="P224" i="4" s="1"/>
  <c r="U252" i="3"/>
  <c r="U260" i="3"/>
  <c r="U268" i="3"/>
  <c r="Q276" i="3"/>
  <c r="N264" i="4" s="1"/>
  <c r="U284" i="3"/>
  <c r="U292" i="3"/>
  <c r="U300" i="3"/>
  <c r="Q308" i="3"/>
  <c r="N296" i="4" s="1"/>
  <c r="U316" i="3"/>
  <c r="U309" i="3"/>
  <c r="L273" i="4"/>
  <c r="L257" i="4"/>
  <c r="Q253" i="3"/>
  <c r="N241" i="4" s="1"/>
  <c r="U276" i="3"/>
  <c r="U264" i="3"/>
  <c r="S319" i="3"/>
  <c r="P307" i="4" s="1"/>
  <c r="U318" i="3"/>
  <c r="Q238" i="3"/>
  <c r="N226" i="4" s="1"/>
  <c r="U246" i="3"/>
  <c r="U254" i="3"/>
  <c r="U262" i="3"/>
  <c r="S270" i="3"/>
  <c r="P258" i="4" s="1"/>
  <c r="U278" i="3"/>
  <c r="S286" i="3"/>
  <c r="P274" i="4" s="1"/>
  <c r="S294" i="3"/>
  <c r="P282" i="4" s="1"/>
  <c r="S302" i="3"/>
  <c r="P290" i="4" s="1"/>
  <c r="U310" i="3"/>
  <c r="Q317" i="3"/>
  <c r="N305" i="4" s="1"/>
  <c r="S309" i="3"/>
  <c r="P297" i="4" s="1"/>
  <c r="U285" i="3"/>
  <c r="Q269" i="3"/>
  <c r="N257" i="4" s="1"/>
  <c r="L241" i="4"/>
  <c r="S237" i="3"/>
  <c r="P225" i="4" s="1"/>
  <c r="U283" i="3"/>
  <c r="U272" i="3"/>
  <c r="U256" i="3"/>
  <c r="U248" i="3"/>
  <c r="U319" i="3"/>
  <c r="U306" i="3"/>
  <c r="U247" i="3"/>
  <c r="S263" i="3"/>
  <c r="P251" i="4" s="1"/>
  <c r="L305" i="4"/>
  <c r="S285" i="3"/>
  <c r="P273" i="4" s="1"/>
  <c r="U288" i="3"/>
  <c r="U304" i="3"/>
  <c r="U320" i="3"/>
  <c r="U317" i="3"/>
  <c r="Q301" i="3"/>
  <c r="N289" i="4" s="1"/>
  <c r="Q293" i="3"/>
  <c r="N281" i="4" s="1"/>
  <c r="S277" i="3"/>
  <c r="P265" i="4" s="1"/>
  <c r="L249" i="4"/>
  <c r="Q245" i="3"/>
  <c r="N233" i="4" s="1"/>
  <c r="S303" i="3"/>
  <c r="P291" i="4" s="1"/>
  <c r="U311" i="3"/>
  <c r="Q286" i="3"/>
  <c r="N274" i="4" s="1"/>
  <c r="U249" i="3"/>
  <c r="U265" i="3"/>
  <c r="U305" i="3"/>
  <c r="U313" i="3"/>
  <c r="U321" i="3"/>
  <c r="L289" i="4"/>
  <c r="L281" i="4"/>
  <c r="Q277" i="3"/>
  <c r="N265" i="4" s="1"/>
  <c r="U261" i="3"/>
  <c r="U245" i="3"/>
  <c r="U303" i="3"/>
  <c r="U267" i="3"/>
  <c r="U250" i="3"/>
  <c r="U314" i="3"/>
  <c r="U293" i="3"/>
  <c r="Q235" i="3"/>
  <c r="N223" i="4" s="1"/>
  <c r="S243" i="3"/>
  <c r="P231" i="4" s="1"/>
  <c r="S251" i="3"/>
  <c r="P239" i="4" s="1"/>
  <c r="S267" i="3"/>
  <c r="P255" i="4" s="1"/>
  <c r="U275" i="3"/>
  <c r="S291" i="3"/>
  <c r="P279" i="4" s="1"/>
  <c r="Q299" i="3"/>
  <c r="N287" i="4" s="1"/>
  <c r="J323" i="3"/>
  <c r="H281" i="3"/>
  <c r="G269" i="4" s="1"/>
  <c r="J246" i="3"/>
  <c r="F280" i="3"/>
  <c r="E268" i="4" s="1"/>
  <c r="J236" i="3"/>
  <c r="J315" i="3"/>
  <c r="J291" i="3"/>
  <c r="J235" i="3"/>
  <c r="J253" i="3"/>
  <c r="C252" i="4"/>
  <c r="H246" i="3"/>
  <c r="G234" i="4" s="1"/>
  <c r="J289" i="3"/>
  <c r="J237" i="3"/>
  <c r="F245" i="3"/>
  <c r="E233" i="4" s="1"/>
  <c r="J272" i="3"/>
  <c r="H288" i="3"/>
  <c r="G276" i="4" s="1"/>
  <c r="H239" i="3"/>
  <c r="G227" i="4" s="1"/>
  <c r="J293" i="3"/>
  <c r="H316" i="3"/>
  <c r="G304" i="4" s="1"/>
  <c r="J288" i="3"/>
  <c r="C232" i="4"/>
  <c r="H318" i="3"/>
  <c r="G306" i="4" s="1"/>
  <c r="H286" i="3"/>
  <c r="G274" i="4" s="1"/>
  <c r="J321" i="3"/>
  <c r="J308" i="3"/>
  <c r="J241" i="3"/>
  <c r="H264" i="3"/>
  <c r="G252" i="4" s="1"/>
  <c r="J242" i="3"/>
  <c r="J265" i="3"/>
  <c r="F316" i="3"/>
  <c r="E304" i="4" s="1"/>
  <c r="F244" i="3"/>
  <c r="E232" i="4" s="1"/>
  <c r="J318" i="3"/>
  <c r="J286" i="3"/>
  <c r="J270" i="3"/>
  <c r="C226" i="4"/>
  <c r="H308" i="3"/>
  <c r="G296" i="4" s="1"/>
  <c r="H266" i="3"/>
  <c r="G254" i="4" s="1"/>
  <c r="H280" i="3"/>
  <c r="G268" i="4" s="1"/>
  <c r="F308" i="3"/>
  <c r="E296" i="4" s="1"/>
  <c r="C304" i="4"/>
  <c r="J317" i="3"/>
  <c r="J281" i="3"/>
  <c r="H240" i="3"/>
  <c r="G228" i="4" s="1"/>
  <c r="J310" i="3"/>
  <c r="J249" i="3"/>
  <c r="J248" i="3"/>
  <c r="J267" i="3"/>
  <c r="H265" i="3"/>
  <c r="G253" i="4" s="1"/>
  <c r="J294" i="3"/>
  <c r="J311" i="3"/>
  <c r="C275" i="4"/>
  <c r="F279" i="3"/>
  <c r="E267" i="4" s="1"/>
  <c r="F263" i="3"/>
  <c r="E251" i="4" s="1"/>
  <c r="F247" i="3"/>
  <c r="E235" i="4" s="1"/>
  <c r="L269" i="4"/>
  <c r="L242" i="4"/>
  <c r="Q312" i="3"/>
  <c r="N300" i="4" s="1"/>
  <c r="L282" i="4"/>
  <c r="S262" i="3"/>
  <c r="P250" i="4" s="1"/>
  <c r="D36" i="3"/>
  <c r="C24" i="4" s="1"/>
  <c r="D29" i="3"/>
  <c r="C17" i="4" s="1"/>
  <c r="C307" i="4"/>
  <c r="F311" i="3"/>
  <c r="E299" i="4" s="1"/>
  <c r="J287" i="3"/>
  <c r="F271" i="3"/>
  <c r="E259" i="4" s="1"/>
  <c r="H263" i="3"/>
  <c r="G251" i="4" s="1"/>
  <c r="H247" i="3"/>
  <c r="G235" i="4" s="1"/>
  <c r="Q254" i="3"/>
  <c r="N242" i="4" s="1"/>
  <c r="S238" i="3"/>
  <c r="P226" i="4" s="1"/>
  <c r="U312" i="3"/>
  <c r="U294" i="3"/>
  <c r="L250" i="4"/>
  <c r="D12" i="3"/>
  <c r="O27" i="3"/>
  <c r="L15" i="4" s="1"/>
  <c r="O36" i="3"/>
  <c r="C283" i="4"/>
  <c r="H287" i="3"/>
  <c r="G275" i="4" s="1"/>
  <c r="C243" i="4"/>
  <c r="L308" i="4"/>
  <c r="Q262" i="3"/>
  <c r="N250" i="4" s="1"/>
  <c r="S278" i="3"/>
  <c r="P266" i="4" s="1"/>
  <c r="S246" i="3"/>
  <c r="P234" i="4" s="1"/>
  <c r="S304" i="3"/>
  <c r="P292" i="4" s="1"/>
  <c r="Q270" i="3"/>
  <c r="N258" i="4" s="1"/>
  <c r="H319" i="3"/>
  <c r="G307" i="4" s="1"/>
  <c r="H295" i="3"/>
  <c r="G283" i="4" s="1"/>
  <c r="J271" i="3"/>
  <c r="J255" i="3"/>
  <c r="Q289" i="3"/>
  <c r="N277" i="4" s="1"/>
  <c r="Q278" i="3"/>
  <c r="N266" i="4" s="1"/>
  <c r="L234" i="4"/>
  <c r="S320" i="3"/>
  <c r="P308" i="4" s="1"/>
  <c r="L292" i="4"/>
  <c r="U270" i="3"/>
  <c r="D6" i="3"/>
  <c r="D13" i="3"/>
  <c r="D15" i="3"/>
  <c r="D33" i="3"/>
  <c r="C21" i="4" s="1"/>
  <c r="O11" i="3"/>
  <c r="O20" i="3"/>
  <c r="L8" i="4" s="1"/>
  <c r="O22" i="3"/>
  <c r="L10" i="4" s="1"/>
  <c r="O29" i="3"/>
  <c r="L17" i="4" s="1"/>
  <c r="J319" i="3"/>
  <c r="F241" i="3"/>
  <c r="E229" i="4" s="1"/>
  <c r="L266" i="4"/>
  <c r="Q246" i="3"/>
  <c r="N234" i="4" s="1"/>
  <c r="Q320" i="3"/>
  <c r="N308" i="4" s="1"/>
  <c r="Q304" i="3"/>
  <c r="N292" i="4" s="1"/>
  <c r="L258" i="4"/>
  <c r="U286" i="3"/>
  <c r="C259" i="4"/>
  <c r="C291" i="4"/>
  <c r="J295" i="3"/>
  <c r="F255" i="3"/>
  <c r="E243" i="4" s="1"/>
  <c r="J303" i="3"/>
  <c r="H279" i="3"/>
  <c r="G267" i="4" s="1"/>
  <c r="C229" i="4"/>
  <c r="L274" i="4"/>
  <c r="D20" i="3"/>
  <c r="C8" i="4" s="1"/>
  <c r="C194" i="4"/>
  <c r="C192" i="4"/>
  <c r="C187" i="4"/>
  <c r="F154" i="3"/>
  <c r="E142" i="4" s="1"/>
  <c r="C142" i="4"/>
  <c r="C175" i="4"/>
  <c r="C189" i="4"/>
  <c r="C169" i="4"/>
  <c r="E213" i="4"/>
  <c r="C181" i="4"/>
  <c r="C160" i="4"/>
  <c r="C145" i="4"/>
  <c r="C158" i="4"/>
  <c r="C136" i="4"/>
  <c r="C143" i="4"/>
  <c r="C216" i="4"/>
  <c r="F16" i="1"/>
  <c r="Q267" i="3"/>
  <c r="N255" i="4" s="1"/>
  <c r="Q243" i="3"/>
  <c r="N231" i="4" s="1"/>
  <c r="F288" i="3"/>
  <c r="E276" i="4" s="1"/>
  <c r="F264" i="3"/>
  <c r="E252" i="4" s="1"/>
  <c r="C230" i="4"/>
  <c r="F234" i="3"/>
  <c r="E222" i="4" s="1"/>
  <c r="U279" i="3"/>
  <c r="C292" i="4"/>
  <c r="J280" i="3"/>
  <c r="C300" i="4"/>
  <c r="J296" i="3"/>
  <c r="H248" i="3"/>
  <c r="G236" i="4" s="1"/>
  <c r="C212" i="4"/>
  <c r="F207" i="3"/>
  <c r="E195" i="4" s="1"/>
  <c r="U297" i="3"/>
  <c r="U289" i="3"/>
  <c r="F150" i="3"/>
  <c r="E138" i="4" s="1"/>
  <c r="Q295" i="3"/>
  <c r="N283" i="4" s="1"/>
  <c r="S271" i="3"/>
  <c r="P259" i="4" s="1"/>
  <c r="Q255" i="3"/>
  <c r="N243" i="4" s="1"/>
  <c r="S279" i="3"/>
  <c r="P267" i="4" s="1"/>
  <c r="F320" i="3"/>
  <c r="E308" i="4" s="1"/>
  <c r="J304" i="3"/>
  <c r="F312" i="3"/>
  <c r="E300" i="4" s="1"/>
  <c r="H272" i="3"/>
  <c r="G260" i="4" s="1"/>
  <c r="D8" i="3"/>
  <c r="O23" i="3"/>
  <c r="O31" i="3"/>
  <c r="L285" i="4"/>
  <c r="L277" i="4"/>
  <c r="U295" i="3"/>
  <c r="U271" i="3"/>
  <c r="U255" i="3"/>
  <c r="C244" i="4"/>
  <c r="S287" i="3"/>
  <c r="P275" i="4" s="1"/>
  <c r="L267" i="4"/>
  <c r="L227" i="4"/>
  <c r="C308" i="4"/>
  <c r="J312" i="3"/>
  <c r="F272" i="3"/>
  <c r="E260" i="4" s="1"/>
  <c r="D30" i="3"/>
  <c r="C18" i="4" s="1"/>
  <c r="C260" i="4"/>
  <c r="F135" i="3"/>
  <c r="E123" i="4" s="1"/>
  <c r="F151" i="3"/>
  <c r="E139" i="4" s="1"/>
  <c r="F183" i="3"/>
  <c r="E171" i="4" s="1"/>
  <c r="L309" i="4"/>
  <c r="L301" i="4"/>
  <c r="Q305" i="3"/>
  <c r="N293" i="4" s="1"/>
  <c r="S297" i="3"/>
  <c r="P285" i="4" s="1"/>
  <c r="S295" i="3"/>
  <c r="P283" i="4" s="1"/>
  <c r="Q271" i="3"/>
  <c r="N259" i="4" s="1"/>
  <c r="S255" i="3"/>
  <c r="P243" i="4" s="1"/>
  <c r="L223" i="4"/>
  <c r="J256" i="3"/>
  <c r="J238" i="3"/>
  <c r="U287" i="3"/>
  <c r="Q263" i="3"/>
  <c r="N251" i="4" s="1"/>
  <c r="S239" i="3"/>
  <c r="P227" i="4" s="1"/>
  <c r="J320" i="3"/>
  <c r="C284" i="4"/>
  <c r="D18" i="3"/>
  <c r="O13" i="3"/>
  <c r="O33" i="3"/>
  <c r="L21" i="4" s="1"/>
  <c r="H131" i="3"/>
  <c r="G119" i="4" s="1"/>
  <c r="Q321" i="3"/>
  <c r="N309" i="4" s="1"/>
  <c r="Q313" i="3"/>
  <c r="N301" i="4" s="1"/>
  <c r="L293" i="4"/>
  <c r="H256" i="3"/>
  <c r="G244" i="4" s="1"/>
  <c r="H238" i="3"/>
  <c r="G226" i="4" s="1"/>
  <c r="U263" i="3"/>
  <c r="C268" i="4"/>
  <c r="Q247" i="3"/>
  <c r="N235" i="4" s="1"/>
  <c r="C236" i="4"/>
  <c r="L235" i="4"/>
  <c r="D10" i="3"/>
  <c r="D31" i="3"/>
  <c r="H33" i="3" s="1"/>
  <c r="G21" i="4" s="1"/>
  <c r="O6" i="3"/>
  <c r="O8" i="3"/>
  <c r="O15" i="3"/>
  <c r="F208" i="3"/>
  <c r="E196" i="4" s="1"/>
  <c r="F178" i="3"/>
  <c r="E166" i="4" s="1"/>
  <c r="F315" i="3"/>
  <c r="E303" i="4" s="1"/>
  <c r="F307" i="3"/>
  <c r="E295" i="4" s="1"/>
  <c r="F299" i="3"/>
  <c r="E287" i="4" s="1"/>
  <c r="F291" i="3"/>
  <c r="E279" i="4" s="1"/>
  <c r="C271" i="4"/>
  <c r="C263" i="4"/>
  <c r="J239" i="3"/>
  <c r="F293" i="3"/>
  <c r="E281" i="4" s="1"/>
  <c r="F253" i="3"/>
  <c r="E241" i="4" s="1"/>
  <c r="Q302" i="3"/>
  <c r="N290" i="4" s="1"/>
  <c r="S298" i="3"/>
  <c r="P286" i="4" s="1"/>
  <c r="L288" i="4"/>
  <c r="U258" i="3"/>
  <c r="O7" i="3"/>
  <c r="Q7" i="3" s="1"/>
  <c r="H151" i="3"/>
  <c r="G139" i="4" s="1"/>
  <c r="C195" i="4"/>
  <c r="H315" i="3"/>
  <c r="G303" i="4" s="1"/>
  <c r="J283" i="3"/>
  <c r="H275" i="3"/>
  <c r="G263" i="4" s="1"/>
  <c r="J259" i="3"/>
  <c r="C239" i="4"/>
  <c r="H301" i="3"/>
  <c r="G289" i="4" s="1"/>
  <c r="H253" i="3"/>
  <c r="G241" i="4" s="1"/>
  <c r="S310" i="3"/>
  <c r="P298" i="4" s="1"/>
  <c r="U290" i="3"/>
  <c r="S266" i="3"/>
  <c r="P254" i="4" s="1"/>
  <c r="Q300" i="3"/>
  <c r="N288" i="4" s="1"/>
  <c r="S292" i="3"/>
  <c r="P280" i="4" s="1"/>
  <c r="Q284" i="3"/>
  <c r="N272" i="4" s="1"/>
  <c r="L264" i="4"/>
  <c r="S268" i="3"/>
  <c r="P256" i="4" s="1"/>
  <c r="C305" i="4"/>
  <c r="F37" i="3"/>
  <c r="E25" i="4" s="1"/>
  <c r="D4" i="3"/>
  <c r="D22" i="3"/>
  <c r="D34" i="3"/>
  <c r="O4" i="3"/>
  <c r="O10" i="3"/>
  <c r="O17" i="3"/>
  <c r="O19" i="3"/>
  <c r="Q316" i="3"/>
  <c r="N304" i="4" s="1"/>
  <c r="F275" i="3"/>
  <c r="E263" i="4" s="1"/>
  <c r="H267" i="3"/>
  <c r="G255" i="4" s="1"/>
  <c r="C247" i="4"/>
  <c r="J251" i="3"/>
  <c r="J243" i="3"/>
  <c r="F93" i="3"/>
  <c r="E81" i="4" s="1"/>
  <c r="C289" i="4"/>
  <c r="C233" i="4"/>
  <c r="Q310" i="3"/>
  <c r="N298" i="4" s="1"/>
  <c r="S290" i="3"/>
  <c r="P278" i="4" s="1"/>
  <c r="Q266" i="3"/>
  <c r="N254" i="4" s="1"/>
  <c r="Q292" i="3"/>
  <c r="N280" i="4" s="1"/>
  <c r="L272" i="4"/>
  <c r="S276" i="3"/>
  <c r="P264" i="4" s="1"/>
  <c r="Q268" i="3"/>
  <c r="N256" i="4" s="1"/>
  <c r="S260" i="3"/>
  <c r="P248" i="4" s="1"/>
  <c r="H309" i="3"/>
  <c r="G297" i="4" s="1"/>
  <c r="C273" i="4"/>
  <c r="D5" i="3"/>
  <c r="D28" i="3"/>
  <c r="O14" i="3"/>
  <c r="Q14" i="3" s="1"/>
  <c r="O21" i="3"/>
  <c r="L9" i="4" s="1"/>
  <c r="O28" i="3"/>
  <c r="Q28" i="3" s="1"/>
  <c r="N16" i="4" s="1"/>
  <c r="D21" i="3"/>
  <c r="F267" i="3"/>
  <c r="E255" i="4" s="1"/>
  <c r="F259" i="3"/>
  <c r="E247" i="4" s="1"/>
  <c r="F251" i="3"/>
  <c r="E239" i="4" s="1"/>
  <c r="C231" i="4"/>
  <c r="J301" i="3"/>
  <c r="J245" i="3"/>
  <c r="Q290" i="3"/>
  <c r="N278" i="4" s="1"/>
  <c r="U266" i="3"/>
  <c r="L256" i="4"/>
  <c r="Q260" i="3"/>
  <c r="N248" i="4" s="1"/>
  <c r="L240" i="4"/>
  <c r="F309" i="3"/>
  <c r="E297" i="4" s="1"/>
  <c r="J285" i="3"/>
  <c r="O5" i="3"/>
  <c r="O12" i="3"/>
  <c r="O24" i="3"/>
  <c r="Q25" i="3" s="1"/>
  <c r="N13" i="4" s="1"/>
  <c r="O26" i="3"/>
  <c r="O35" i="3"/>
  <c r="L23" i="4" s="1"/>
  <c r="C137" i="4"/>
  <c r="F243" i="3"/>
  <c r="E231" i="4" s="1"/>
  <c r="H245" i="3"/>
  <c r="G233" i="4" s="1"/>
  <c r="U302" i="3"/>
  <c r="Q298" i="3"/>
  <c r="N286" i="4" s="1"/>
  <c r="L248" i="4"/>
  <c r="S252" i="3"/>
  <c r="P240" i="4" s="1"/>
  <c r="S244" i="3"/>
  <c r="P232" i="4" s="1"/>
  <c r="Q236" i="3"/>
  <c r="N224" i="4" s="1"/>
  <c r="F285" i="3"/>
  <c r="E273" i="4" s="1"/>
  <c r="D14" i="3"/>
  <c r="D16" i="3"/>
  <c r="D19" i="3"/>
  <c r="J25" i="3" s="1"/>
  <c r="D27" i="3"/>
  <c r="C15" i="4" s="1"/>
  <c r="D35" i="3"/>
  <c r="F36" i="3" s="1"/>
  <c r="E24" i="4" s="1"/>
  <c r="D32" i="3"/>
  <c r="O16" i="3"/>
  <c r="Q16" i="3" s="1"/>
  <c r="O30" i="3"/>
  <c r="O32" i="3"/>
  <c r="Q32" i="3" s="1"/>
  <c r="N20" i="4" s="1"/>
  <c r="D23" i="3"/>
  <c r="C11" i="4" s="1"/>
  <c r="O18" i="3"/>
  <c r="U308" i="3"/>
  <c r="L238" i="4"/>
  <c r="D9" i="3"/>
  <c r="F10" i="3" s="1"/>
  <c r="D11" i="3"/>
  <c r="F11" i="3" s="1"/>
  <c r="F163" i="3"/>
  <c r="E151" i="4" s="1"/>
  <c r="W586" i="8"/>
  <c r="W578" i="8"/>
  <c r="W610" i="8"/>
  <c r="W592" i="8"/>
  <c r="W611" i="8"/>
  <c r="W580" i="8"/>
  <c r="W559" i="8"/>
  <c r="W551" i="8"/>
  <c r="W565" i="8"/>
  <c r="W556" i="8"/>
  <c r="W541" i="8"/>
  <c r="W570" i="8"/>
  <c r="W526" i="8"/>
  <c r="W492" i="8"/>
  <c r="W481" i="8"/>
  <c r="W470" i="8"/>
  <c r="W507" i="8"/>
  <c r="W466" i="8"/>
  <c r="W534" i="8"/>
  <c r="W614" i="8"/>
  <c r="W607" i="8"/>
  <c r="W591" i="8"/>
  <c r="W608" i="8"/>
  <c r="W579" i="8"/>
  <c r="W558" i="8"/>
  <c r="W555" i="8"/>
  <c r="W528" i="8"/>
  <c r="W583" i="8"/>
  <c r="W545" i="8"/>
  <c r="W560" i="8"/>
  <c r="W471" i="8"/>
  <c r="W508" i="8"/>
  <c r="W489" i="8"/>
  <c r="W486" i="8"/>
  <c r="W484" i="8"/>
  <c r="W494" i="8"/>
  <c r="W472" i="8"/>
  <c r="W613" i="8"/>
  <c r="W605" i="8"/>
  <c r="W606" i="8"/>
  <c r="W577" i="8"/>
  <c r="W604" i="8"/>
  <c r="W576" i="8"/>
  <c r="W527" i="8"/>
  <c r="W525" i="8"/>
  <c r="W532" i="8"/>
  <c r="W571" i="8"/>
  <c r="W549" i="8"/>
  <c r="W542" i="8"/>
  <c r="W479" i="8"/>
  <c r="W468" i="8"/>
  <c r="W497" i="8"/>
  <c r="W502" i="8"/>
  <c r="W516" i="8"/>
  <c r="W477" i="8"/>
  <c r="W504" i="8"/>
  <c r="W597" i="8"/>
  <c r="W601" i="8"/>
  <c r="W602" i="8"/>
  <c r="W575" i="8"/>
  <c r="W603" i="8"/>
  <c r="W573" i="8"/>
  <c r="W531" i="8"/>
  <c r="W524" i="8"/>
  <c r="W536" i="8"/>
  <c r="W563" i="8"/>
  <c r="W553" i="8"/>
  <c r="W523" i="8"/>
  <c r="W487" i="8"/>
  <c r="W482" i="8"/>
  <c r="W505" i="8"/>
  <c r="W518" i="8"/>
  <c r="W490" i="8"/>
  <c r="W499" i="8"/>
  <c r="W485" i="8"/>
  <c r="C180" i="4"/>
  <c r="H138" i="3"/>
  <c r="G126" i="4" s="1"/>
  <c r="C124" i="4"/>
  <c r="H136" i="3"/>
  <c r="G124" i="4" s="1"/>
  <c r="F137" i="3"/>
  <c r="E125" i="4" s="1"/>
  <c r="F136" i="3"/>
  <c r="E124" i="4" s="1"/>
  <c r="F193" i="3"/>
  <c r="E181" i="4" s="1"/>
  <c r="H184" i="3"/>
  <c r="G172" i="4" s="1"/>
  <c r="H194" i="3"/>
  <c r="G182" i="4" s="1"/>
  <c r="E212" i="4"/>
  <c r="F130" i="3"/>
  <c r="E118" i="4" s="1"/>
  <c r="D89" i="3"/>
  <c r="U251" i="3"/>
  <c r="L239" i="4"/>
  <c r="L247" i="4"/>
  <c r="S259" i="3"/>
  <c r="P247" i="4" s="1"/>
  <c r="U259" i="3"/>
  <c r="L263" i="4"/>
  <c r="S275" i="3"/>
  <c r="P263" i="4" s="1"/>
  <c r="L279" i="4"/>
  <c r="Q291" i="3"/>
  <c r="N279" i="4" s="1"/>
  <c r="U291" i="3"/>
  <c r="U299" i="3"/>
  <c r="L287" i="4"/>
  <c r="J260" i="3"/>
  <c r="H260" i="3"/>
  <c r="G248" i="4" s="1"/>
  <c r="F260" i="3"/>
  <c r="E248" i="4" s="1"/>
  <c r="J268" i="3"/>
  <c r="F268" i="3"/>
  <c r="E256" i="4" s="1"/>
  <c r="H268" i="3"/>
  <c r="G256" i="4" s="1"/>
  <c r="H284" i="3"/>
  <c r="G272" i="4" s="1"/>
  <c r="J284" i="3"/>
  <c r="F284" i="3"/>
  <c r="E272" i="4" s="1"/>
  <c r="H292" i="3"/>
  <c r="G280" i="4" s="1"/>
  <c r="J292" i="3"/>
  <c r="U213" i="8"/>
  <c r="U215" i="8"/>
  <c r="U241" i="8"/>
  <c r="U227" i="8"/>
  <c r="U211" i="8"/>
  <c r="U231" i="8"/>
  <c r="U206" i="8"/>
  <c r="U219" i="8"/>
  <c r="U221" i="8"/>
  <c r="U247" i="8"/>
  <c r="U222" i="8"/>
  <c r="U232" i="8"/>
  <c r="U253" i="8"/>
  <c r="U228" i="8"/>
  <c r="U254" i="8"/>
  <c r="U210" i="8"/>
  <c r="U236" i="8"/>
  <c r="U235" i="8"/>
  <c r="AC477" i="8"/>
  <c r="AC480" i="8" s="1"/>
  <c r="AB480" i="8"/>
  <c r="F176" i="3"/>
  <c r="E164" i="4" s="1"/>
  <c r="C207" i="4"/>
  <c r="F226" i="3"/>
  <c r="E214" i="4" s="1"/>
  <c r="Q259" i="3"/>
  <c r="N247" i="4" s="1"/>
  <c r="Q318" i="3"/>
  <c r="N306" i="4" s="1"/>
  <c r="S318" i="3"/>
  <c r="P306" i="4" s="1"/>
  <c r="L306" i="4"/>
  <c r="F261" i="3"/>
  <c r="E249" i="4" s="1"/>
  <c r="H261" i="3"/>
  <c r="G249" i="4" s="1"/>
  <c r="H269" i="3"/>
  <c r="G257" i="4" s="1"/>
  <c r="F269" i="3"/>
  <c r="E257" i="4" s="1"/>
  <c r="J277" i="3"/>
  <c r="H277" i="3"/>
  <c r="G265" i="4" s="1"/>
  <c r="C265" i="4"/>
  <c r="H317" i="3"/>
  <c r="G305" i="4" s="1"/>
  <c r="F317" i="3"/>
  <c r="E305" i="4" s="1"/>
  <c r="S119" i="8"/>
  <c r="S118" i="8"/>
  <c r="S104" i="8"/>
  <c r="S128" i="8"/>
  <c r="S120" i="8"/>
  <c r="S125" i="8"/>
  <c r="S109" i="8"/>
  <c r="S130" i="8"/>
  <c r="S129" i="8"/>
  <c r="S108" i="8"/>
  <c r="S132" i="8"/>
  <c r="S131" i="8"/>
  <c r="S124" i="8"/>
  <c r="S103" i="8"/>
  <c r="S134" i="8"/>
  <c r="S133" i="8"/>
  <c r="S101" i="8"/>
  <c r="S136" i="8"/>
  <c r="S135" i="8"/>
  <c r="S123" i="8"/>
  <c r="S107" i="8"/>
  <c r="S138" i="8"/>
  <c r="S137" i="8"/>
  <c r="S105" i="8"/>
  <c r="S140" i="8"/>
  <c r="S139" i="8"/>
  <c r="S122" i="8"/>
  <c r="S142" i="8"/>
  <c r="S141" i="8"/>
  <c r="S110" i="8"/>
  <c r="S144" i="8"/>
  <c r="S143" i="8"/>
  <c r="S121" i="8"/>
  <c r="S146" i="8"/>
  <c r="S145" i="8"/>
  <c r="S112" i="8"/>
  <c r="S148" i="8"/>
  <c r="S147" i="8"/>
  <c r="S127" i="8"/>
  <c r="S149" i="8"/>
  <c r="S102" i="8"/>
  <c r="S100" i="8"/>
  <c r="S106" i="8"/>
  <c r="S113" i="8"/>
  <c r="S117" i="8"/>
  <c r="S111" i="8"/>
  <c r="S152" i="8"/>
  <c r="S115" i="8"/>
  <c r="S116" i="8"/>
  <c r="S150" i="8"/>
  <c r="S151" i="8"/>
  <c r="U315" i="8"/>
  <c r="U318" i="8"/>
  <c r="U333" i="8"/>
  <c r="U349" i="8"/>
  <c r="U338" i="8"/>
  <c r="U352" i="8"/>
  <c r="U360" i="8"/>
  <c r="U319" i="8"/>
  <c r="U321" i="8"/>
  <c r="U337" i="8"/>
  <c r="U326" i="8"/>
  <c r="U342" i="8"/>
  <c r="U354" i="8"/>
  <c r="U322" i="8"/>
  <c r="U323" i="8"/>
  <c r="U339" i="8"/>
  <c r="U328" i="8"/>
  <c r="U344" i="8"/>
  <c r="U355" i="8"/>
  <c r="U310" i="8"/>
  <c r="U325" i="8"/>
  <c r="U341" i="8"/>
  <c r="U330" i="8"/>
  <c r="U346" i="8"/>
  <c r="U356" i="8"/>
  <c r="U309" i="8"/>
  <c r="U312" i="8"/>
  <c r="U327" i="8"/>
  <c r="U343" i="8"/>
  <c r="U332" i="8"/>
  <c r="U348" i="8"/>
  <c r="U357" i="8"/>
  <c r="U313" i="8"/>
  <c r="U345" i="8"/>
  <c r="U353" i="8"/>
  <c r="U317" i="8"/>
  <c r="U347" i="8"/>
  <c r="U358" i="8"/>
  <c r="U314" i="8"/>
  <c r="U324" i="8"/>
  <c r="U359" i="8"/>
  <c r="U316" i="8"/>
  <c r="U334" i="8"/>
  <c r="U320" i="8"/>
  <c r="U336" i="8"/>
  <c r="U329" i="8"/>
  <c r="U340" i="8"/>
  <c r="U331" i="8"/>
  <c r="U350" i="8"/>
  <c r="H179" i="3"/>
  <c r="G167" i="4" s="1"/>
  <c r="C179" i="4"/>
  <c r="D126" i="3"/>
  <c r="F126" i="3" s="1"/>
  <c r="E114" i="4" s="1"/>
  <c r="U351" i="8"/>
  <c r="C149" i="4"/>
  <c r="F215" i="3"/>
  <c r="E203" i="4" s="1"/>
  <c r="D132" i="3"/>
  <c r="C120" i="4" s="1"/>
  <c r="Q251" i="3"/>
  <c r="N239" i="4" s="1"/>
  <c r="C296" i="4"/>
  <c r="F292" i="3"/>
  <c r="E280" i="4" s="1"/>
  <c r="C240" i="4"/>
  <c r="C257" i="4"/>
  <c r="U223" i="8"/>
  <c r="U335" i="8"/>
  <c r="H183" i="3"/>
  <c r="G171" i="4" s="1"/>
  <c r="D119" i="3"/>
  <c r="C107" i="4" s="1"/>
  <c r="D139" i="3"/>
  <c r="H139" i="3" s="1"/>
  <c r="G127" i="4" s="1"/>
  <c r="Q275" i="3"/>
  <c r="N263" i="4" s="1"/>
  <c r="M169" i="8"/>
  <c r="C309" i="2" s="1"/>
  <c r="M57" i="8"/>
  <c r="C197" i="2" s="1"/>
  <c r="M166" i="8"/>
  <c r="C306" i="2" s="1"/>
  <c r="M77" i="8"/>
  <c r="C217" i="2" s="1"/>
  <c r="M95" i="8"/>
  <c r="C235" i="2" s="1"/>
  <c r="S511" i="8"/>
  <c r="S474" i="8"/>
  <c r="S518" i="8"/>
  <c r="S568" i="8"/>
  <c r="L302" i="4"/>
  <c r="L262" i="4"/>
  <c r="M51" i="8"/>
  <c r="C191" i="2" s="1"/>
  <c r="M81" i="8"/>
  <c r="C221" i="2" s="1"/>
  <c r="M99" i="8"/>
  <c r="C239" i="2" s="1"/>
  <c r="AF480" i="8"/>
  <c r="S502" i="8"/>
  <c r="S552" i="8"/>
  <c r="S539" i="8"/>
  <c r="U274" i="3"/>
  <c r="M63" i="8"/>
  <c r="C203" i="2" s="1"/>
  <c r="AF376" i="8"/>
  <c r="S469" i="8"/>
  <c r="S496" i="8"/>
  <c r="S540" i="8"/>
  <c r="AC20" i="8"/>
  <c r="AC22" i="8" s="1"/>
  <c r="AB22" i="8"/>
  <c r="M191" i="8"/>
  <c r="C331" i="2" s="1"/>
  <c r="M68" i="8"/>
  <c r="C208" i="2" s="1"/>
  <c r="AC321" i="8"/>
  <c r="AC324" i="8" s="1"/>
  <c r="AB324" i="8"/>
  <c r="S468" i="8"/>
  <c r="S506" i="8"/>
  <c r="S534" i="8"/>
  <c r="S566" i="8"/>
  <c r="M49" i="8"/>
  <c r="C189" i="2" s="1"/>
  <c r="M94" i="8"/>
  <c r="C234" i="2" s="1"/>
  <c r="M85" i="8"/>
  <c r="C225" i="2" s="1"/>
  <c r="M76" i="8"/>
  <c r="C216" i="2" s="1"/>
  <c r="M71" i="8"/>
  <c r="C211" i="2" s="1"/>
  <c r="M62" i="8"/>
  <c r="C202" i="2" s="1"/>
  <c r="M54" i="8"/>
  <c r="C194" i="2" s="1"/>
  <c r="M98" i="8"/>
  <c r="C238" i="2" s="1"/>
  <c r="M89" i="8"/>
  <c r="C229" i="2" s="1"/>
  <c r="M80" i="8"/>
  <c r="C220" i="2" s="1"/>
  <c r="M75" i="8"/>
  <c r="C215" i="2" s="1"/>
  <c r="M66" i="8"/>
  <c r="C206" i="2" s="1"/>
  <c r="M59" i="8"/>
  <c r="C199" i="2" s="1"/>
  <c r="M50" i="8"/>
  <c r="C190" i="2" s="1"/>
  <c r="M93" i="8"/>
  <c r="C233" i="2" s="1"/>
  <c r="M84" i="8"/>
  <c r="C224" i="2" s="1"/>
  <c r="M79" i="8"/>
  <c r="C219" i="2" s="1"/>
  <c r="M70" i="8"/>
  <c r="C210" i="2" s="1"/>
  <c r="M61" i="8"/>
  <c r="C201" i="2" s="1"/>
  <c r="M52" i="8"/>
  <c r="C192" i="2" s="1"/>
  <c r="M58" i="8"/>
  <c r="C198" i="2" s="1"/>
  <c r="M97" i="8"/>
  <c r="C237" i="2" s="1"/>
  <c r="M88" i="8"/>
  <c r="C228" i="2" s="1"/>
  <c r="M83" i="8"/>
  <c r="C223" i="2" s="1"/>
  <c r="D54" i="3" s="1"/>
  <c r="C42" i="4" s="1"/>
  <c r="M74" i="8"/>
  <c r="C214" i="2" s="1"/>
  <c r="M65" i="8"/>
  <c r="C205" i="2" s="1"/>
  <c r="M60" i="8"/>
  <c r="C200" i="2" s="1"/>
  <c r="M92" i="8"/>
  <c r="C232" i="2" s="1"/>
  <c r="M87" i="8"/>
  <c r="C227" i="2" s="1"/>
  <c r="M78" i="8"/>
  <c r="C218" i="2" s="1"/>
  <c r="M69" i="8"/>
  <c r="C209" i="2" s="1"/>
  <c r="M48" i="8"/>
  <c r="C188" i="2" s="1"/>
  <c r="M55" i="8"/>
  <c r="C195" i="2" s="1"/>
  <c r="M96" i="8"/>
  <c r="C236" i="2" s="1"/>
  <c r="D57" i="3" s="1"/>
  <c r="M91" i="8"/>
  <c r="C231" i="2" s="1"/>
  <c r="M82" i="8"/>
  <c r="C222" i="2" s="1"/>
  <c r="M73" i="8"/>
  <c r="C213" i="2" s="1"/>
  <c r="M64" i="8"/>
  <c r="C204" i="2" s="1"/>
  <c r="M53" i="8"/>
  <c r="C193" i="2" s="1"/>
  <c r="D47" i="3" s="1"/>
  <c r="M164" i="8"/>
  <c r="C304" i="2" s="1"/>
  <c r="M163" i="8"/>
  <c r="C303" i="2" s="1"/>
  <c r="M174" i="8"/>
  <c r="C314" i="2" s="1"/>
  <c r="M184" i="8"/>
  <c r="C324" i="2" s="1"/>
  <c r="M196" i="8"/>
  <c r="C336" i="2" s="1"/>
  <c r="M171" i="8"/>
  <c r="C311" i="2" s="1"/>
  <c r="M183" i="8"/>
  <c r="C323" i="2" s="1"/>
  <c r="M195" i="8"/>
  <c r="C335" i="2" s="1"/>
  <c r="M161" i="8"/>
  <c r="C301" i="2" s="1"/>
  <c r="M186" i="8"/>
  <c r="C326" i="2" s="1"/>
  <c r="M198" i="8"/>
  <c r="C338" i="2" s="1"/>
  <c r="M173" i="8"/>
  <c r="C313" i="2" s="1"/>
  <c r="M162" i="8"/>
  <c r="C302" i="2" s="1"/>
  <c r="M159" i="8"/>
  <c r="C299" i="2" s="1"/>
  <c r="M176" i="8"/>
  <c r="C316" i="2" s="1"/>
  <c r="M200" i="8"/>
  <c r="C340" i="2" s="1"/>
  <c r="M175" i="8"/>
  <c r="C315" i="2" s="1"/>
  <c r="M185" i="8"/>
  <c r="C325" i="2" s="1"/>
  <c r="M197" i="8"/>
  <c r="C337" i="2" s="1"/>
  <c r="M160" i="8"/>
  <c r="C300" i="2" s="1"/>
  <c r="M153" i="8"/>
  <c r="C293" i="2" s="1"/>
  <c r="M178" i="8"/>
  <c r="C318" i="2" s="1"/>
  <c r="M188" i="8"/>
  <c r="C328" i="2" s="1"/>
  <c r="M202" i="8"/>
  <c r="C342" i="2" s="1"/>
  <c r="M177" i="8"/>
  <c r="C317" i="2" s="1"/>
  <c r="M187" i="8"/>
  <c r="C327" i="2" s="1"/>
  <c r="M158" i="8"/>
  <c r="C298" i="2" s="1"/>
  <c r="M167" i="8"/>
  <c r="C307" i="2" s="1"/>
  <c r="M157" i="8"/>
  <c r="C297" i="2" s="1"/>
  <c r="M190" i="8"/>
  <c r="C330" i="2" s="1"/>
  <c r="M204" i="8"/>
  <c r="C344" i="2" s="1"/>
  <c r="M199" i="8"/>
  <c r="C339" i="2" s="1"/>
  <c r="M168" i="8"/>
  <c r="C308" i="2" s="1"/>
  <c r="M156" i="8"/>
  <c r="C296" i="2" s="1"/>
  <c r="M170" i="8"/>
  <c r="C310" i="2" s="1"/>
  <c r="M180" i="8"/>
  <c r="C320" i="2" s="1"/>
  <c r="M192" i="8"/>
  <c r="C332" i="2" s="1"/>
  <c r="M179" i="8"/>
  <c r="C319" i="2" s="1"/>
  <c r="M189" i="8"/>
  <c r="C329" i="2" s="1"/>
  <c r="M201" i="8"/>
  <c r="C341" i="2" s="1"/>
  <c r="AG324" i="8"/>
  <c r="W322" i="8" s="1"/>
  <c r="O184" i="8"/>
  <c r="O172" i="8"/>
  <c r="O204" i="8"/>
  <c r="O190" i="8"/>
  <c r="O169" i="8"/>
  <c r="O155" i="8"/>
  <c r="O187" i="8"/>
  <c r="O173" i="8"/>
  <c r="AG168" i="8"/>
  <c r="M362" i="8"/>
  <c r="C502" i="2" s="1"/>
  <c r="AF60" i="8"/>
  <c r="U49" i="8" s="1"/>
  <c r="AE60" i="8"/>
  <c r="AE220" i="8"/>
  <c r="S212" i="8" s="1"/>
  <c r="AF168" i="8"/>
  <c r="C22" i="4"/>
  <c r="F34" i="3"/>
  <c r="E22" i="4" s="1"/>
  <c r="S28" i="3"/>
  <c r="P16" i="4" s="1"/>
  <c r="F171" i="3"/>
  <c r="E159" i="4" s="1"/>
  <c r="F131" i="3"/>
  <c r="E119" i="4" s="1"/>
  <c r="F92" i="3"/>
  <c r="E80" i="4" s="1"/>
  <c r="H178" i="3"/>
  <c r="G166" i="4" s="1"/>
  <c r="C168" i="4"/>
  <c r="D17" i="3"/>
  <c r="Q26" i="3"/>
  <c r="N14" i="4" s="1"/>
  <c r="C119" i="4"/>
  <c r="F170" i="3"/>
  <c r="E158" i="4" s="1"/>
  <c r="C109" i="4"/>
  <c r="Q241" i="3"/>
  <c r="N229" i="4" s="1"/>
  <c r="S241" i="3"/>
  <c r="P229" i="4" s="1"/>
  <c r="L229" i="4"/>
  <c r="Q249" i="3"/>
  <c r="N237" i="4" s="1"/>
  <c r="L237" i="4"/>
  <c r="S249" i="3"/>
  <c r="P237" i="4" s="1"/>
  <c r="S257" i="3"/>
  <c r="P245" i="4" s="1"/>
  <c r="U257" i="3"/>
  <c r="L245" i="4"/>
  <c r="Q265" i="3"/>
  <c r="N253" i="4" s="1"/>
  <c r="S265" i="3"/>
  <c r="P253" i="4" s="1"/>
  <c r="L253" i="4"/>
  <c r="U273" i="3"/>
  <c r="Q273" i="3"/>
  <c r="N261" i="4" s="1"/>
  <c r="S273" i="3"/>
  <c r="P261" i="4" s="1"/>
  <c r="S281" i="3"/>
  <c r="P269" i="4" s="1"/>
  <c r="U281" i="3"/>
  <c r="C224" i="4"/>
  <c r="F236" i="3"/>
  <c r="E224" i="4" s="1"/>
  <c r="H236" i="3"/>
  <c r="G224" i="4" s="1"/>
  <c r="L295" i="4"/>
  <c r="S307" i="3"/>
  <c r="P295" i="4" s="1"/>
  <c r="U307" i="3"/>
  <c r="Q307" i="3"/>
  <c r="N295" i="4" s="1"/>
  <c r="L303" i="4"/>
  <c r="Q315" i="3"/>
  <c r="N303" i="4" s="1"/>
  <c r="U315" i="3"/>
  <c r="Q323" i="3"/>
  <c r="U323" i="3"/>
  <c r="S323" i="3"/>
  <c r="H250" i="3"/>
  <c r="G238" i="4" s="1"/>
  <c r="J250" i="3"/>
  <c r="F250" i="3"/>
  <c r="E238" i="4" s="1"/>
  <c r="C238" i="4"/>
  <c r="C246" i="4"/>
  <c r="J258" i="3"/>
  <c r="F258" i="3"/>
  <c r="E246" i="4" s="1"/>
  <c r="H258" i="3"/>
  <c r="G246" i="4" s="1"/>
  <c r="J266" i="3"/>
  <c r="F266" i="3"/>
  <c r="E254" i="4" s="1"/>
  <c r="C254" i="4"/>
  <c r="H274" i="3"/>
  <c r="G262" i="4" s="1"/>
  <c r="F274" i="3"/>
  <c r="E262" i="4" s="1"/>
  <c r="J274" i="3"/>
  <c r="C262" i="4"/>
  <c r="C270" i="4"/>
  <c r="J282" i="3"/>
  <c r="F282" i="3"/>
  <c r="E270" i="4" s="1"/>
  <c r="H282" i="3"/>
  <c r="G270" i="4" s="1"/>
  <c r="C278" i="4"/>
  <c r="J290" i="3"/>
  <c r="H290" i="3"/>
  <c r="G278" i="4" s="1"/>
  <c r="C286" i="4"/>
  <c r="J298" i="3"/>
  <c r="H298" i="3"/>
  <c r="G286" i="4" s="1"/>
  <c r="F298" i="3"/>
  <c r="E286" i="4" s="1"/>
  <c r="H306" i="3"/>
  <c r="G294" i="4" s="1"/>
  <c r="F306" i="3"/>
  <c r="E294" i="4" s="1"/>
  <c r="C294" i="4"/>
  <c r="H314" i="3"/>
  <c r="G302" i="4" s="1"/>
  <c r="C302" i="4"/>
  <c r="J314" i="3"/>
  <c r="F322" i="3"/>
  <c r="J322" i="3"/>
  <c r="D7" i="3"/>
  <c r="F8" i="3" s="1"/>
  <c r="F12" i="3"/>
  <c r="F13" i="3"/>
  <c r="H12" i="3"/>
  <c r="F16" i="3"/>
  <c r="J19" i="3"/>
  <c r="O9" i="3"/>
  <c r="L20" i="4"/>
  <c r="F9" i="3"/>
  <c r="H13" i="3"/>
  <c r="C150" i="4"/>
  <c r="F138" i="3"/>
  <c r="E126" i="4" s="1"/>
  <c r="F184" i="3"/>
  <c r="E172" i="4" s="1"/>
  <c r="Q27" i="3"/>
  <c r="N15" i="4" s="1"/>
  <c r="S27" i="3"/>
  <c r="P15" i="4" s="1"/>
  <c r="L22" i="4"/>
  <c r="Q34" i="3"/>
  <c r="N22" i="4" s="1"/>
  <c r="E209" i="4"/>
  <c r="H93" i="3"/>
  <c r="G81" i="4" s="1"/>
  <c r="C172" i="4"/>
  <c r="L19" i="4"/>
  <c r="J15" i="3"/>
  <c r="D26" i="3"/>
  <c r="D24" i="3"/>
  <c r="C10" i="4"/>
  <c r="Q36" i="3"/>
  <c r="N24" i="4" s="1"/>
  <c r="Q37" i="3"/>
  <c r="N25" i="4" s="1"/>
  <c r="L24" i="4"/>
  <c r="H237" i="3"/>
  <c r="G225" i="4" s="1"/>
  <c r="L230" i="4"/>
  <c r="S274" i="3"/>
  <c r="P262" i="4" s="1"/>
  <c r="S250" i="3"/>
  <c r="P238" i="4" s="1"/>
  <c r="S242" i="3"/>
  <c r="P230" i="4" s="1"/>
  <c r="L13" i="4"/>
  <c r="F237" i="3"/>
  <c r="E225" i="4" s="1"/>
  <c r="Q282" i="3"/>
  <c r="N270" i="4" s="1"/>
  <c r="S258" i="3"/>
  <c r="P246" i="4" s="1"/>
  <c r="Q250" i="3"/>
  <c r="N238" i="4" s="1"/>
  <c r="L296" i="4"/>
  <c r="C13" i="4"/>
  <c r="L270" i="4"/>
  <c r="L246" i="4"/>
  <c r="L304" i="4"/>
  <c r="S308" i="3"/>
  <c r="P296" i="4" s="1"/>
  <c r="U282" i="3"/>
  <c r="S316" i="3"/>
  <c r="P304" i="4" s="1"/>
  <c r="H177" i="3"/>
  <c r="G165" i="4" s="1"/>
  <c r="C118" i="4"/>
  <c r="D133" i="3"/>
  <c r="H182" i="3"/>
  <c r="G170" i="4" s="1"/>
  <c r="C208" i="4"/>
  <c r="D85" i="3"/>
  <c r="F177" i="3"/>
  <c r="E165" i="4" s="1"/>
  <c r="F175" i="3"/>
  <c r="E163" i="4" s="1"/>
  <c r="D124" i="3"/>
  <c r="AC427" i="8"/>
  <c r="AF427" i="8"/>
  <c r="AF428" i="8" s="1"/>
  <c r="O394" i="8"/>
  <c r="O412" i="8"/>
  <c r="O375" i="8"/>
  <c r="O389" i="8"/>
  <c r="O385" i="8"/>
  <c r="O403" i="8"/>
  <c r="O405" i="8"/>
  <c r="Q157" i="8"/>
  <c r="N297" i="2" s="1"/>
  <c r="Q171" i="8"/>
  <c r="N311" i="2" s="1"/>
  <c r="Q179" i="8"/>
  <c r="N319" i="2" s="1"/>
  <c r="Q185" i="8"/>
  <c r="N325" i="2" s="1"/>
  <c r="Q193" i="8"/>
  <c r="N333" i="2" s="1"/>
  <c r="Q201" i="8"/>
  <c r="N341" i="2" s="1"/>
  <c r="Q158" i="8"/>
  <c r="N298" i="2" s="1"/>
  <c r="Q165" i="8"/>
  <c r="N305" i="2" s="1"/>
  <c r="Q174" i="8"/>
  <c r="N314" i="2" s="1"/>
  <c r="Q182" i="8"/>
  <c r="N322" i="2" s="1"/>
  <c r="Q190" i="8"/>
  <c r="N330" i="2" s="1"/>
  <c r="Q202" i="8"/>
  <c r="N342" i="2" s="1"/>
  <c r="Q166" i="8"/>
  <c r="N306" i="2" s="1"/>
  <c r="Q196" i="8"/>
  <c r="N336" i="2" s="1"/>
  <c r="Q159" i="8"/>
  <c r="N299" i="2" s="1"/>
  <c r="Q173" i="8"/>
  <c r="N313" i="2" s="1"/>
  <c r="Q187" i="8"/>
  <c r="N327" i="2" s="1"/>
  <c r="Q195" i="8"/>
  <c r="N335" i="2" s="1"/>
  <c r="Q203" i="8"/>
  <c r="N343" i="2" s="1"/>
  <c r="Q160" i="8"/>
  <c r="N300" i="2" s="1"/>
  <c r="Q168" i="8"/>
  <c r="N308" i="2" s="1"/>
  <c r="Q176" i="8"/>
  <c r="N316" i="2" s="1"/>
  <c r="Q184" i="8"/>
  <c r="N324" i="2" s="1"/>
  <c r="Q192" i="8"/>
  <c r="N332" i="2" s="1"/>
  <c r="Q204" i="8"/>
  <c r="N344" i="2" s="1"/>
  <c r="Q153" i="8"/>
  <c r="N293" i="2" s="1"/>
  <c r="Q161" i="8"/>
  <c r="N301" i="2" s="1"/>
  <c r="Q175" i="8"/>
  <c r="N315" i="2" s="1"/>
  <c r="Q189" i="8"/>
  <c r="N329" i="2" s="1"/>
  <c r="Q197" i="8"/>
  <c r="N337" i="2" s="1"/>
  <c r="Q154" i="8"/>
  <c r="N294" i="2" s="1"/>
  <c r="Q162" i="8"/>
  <c r="N302" i="2" s="1"/>
  <c r="Q170" i="8"/>
  <c r="N310" i="2" s="1"/>
  <c r="Q178" i="8"/>
  <c r="N318" i="2" s="1"/>
  <c r="Q186" i="8"/>
  <c r="N326" i="2" s="1"/>
  <c r="Q198" i="8"/>
  <c r="N338" i="2" s="1"/>
  <c r="Q183" i="8"/>
  <c r="N323" i="2" s="1"/>
  <c r="Q163" i="8"/>
  <c r="N303" i="2" s="1"/>
  <c r="Q181" i="8"/>
  <c r="N321" i="2" s="1"/>
  <c r="Q172" i="8"/>
  <c r="N312" i="2" s="1"/>
  <c r="Q169" i="8"/>
  <c r="N309" i="2" s="1"/>
  <c r="Q180" i="8"/>
  <c r="N320" i="2" s="1"/>
  <c r="Q191" i="8"/>
  <c r="N331" i="2" s="1"/>
  <c r="Q200" i="8"/>
  <c r="N340" i="2" s="1"/>
  <c r="Q177" i="8"/>
  <c r="N317" i="2" s="1"/>
  <c r="Q188" i="8"/>
  <c r="N328" i="2" s="1"/>
  <c r="Q199" i="8"/>
  <c r="N339" i="2" s="1"/>
  <c r="Q164" i="8"/>
  <c r="N304" i="2" s="1"/>
  <c r="Q167" i="8"/>
  <c r="N307" i="2" s="1"/>
  <c r="Q194" i="8"/>
  <c r="N334" i="2" s="1"/>
  <c r="Q156" i="8"/>
  <c r="N296" i="2" s="1"/>
  <c r="U256" i="8"/>
  <c r="U246" i="8"/>
  <c r="U233" i="8"/>
  <c r="U220" i="8"/>
  <c r="U205" i="8"/>
  <c r="U245" i="8"/>
  <c r="C248" i="4"/>
  <c r="U224" i="8"/>
  <c r="U238" i="8"/>
  <c r="U225" i="8"/>
  <c r="U212" i="8"/>
  <c r="U250" i="8"/>
  <c r="U237" i="8"/>
  <c r="U208" i="8"/>
  <c r="U243" i="8"/>
  <c r="U230" i="8"/>
  <c r="U218" i="8"/>
  <c r="U255" i="8"/>
  <c r="U242" i="8"/>
  <c r="U229" i="8"/>
  <c r="C272" i="4"/>
  <c r="C95" i="4"/>
  <c r="U251" i="8"/>
  <c r="U248" i="8"/>
  <c r="U214" i="8"/>
  <c r="U252" i="8"/>
  <c r="U239" i="8"/>
  <c r="U226" i="8"/>
  <c r="U373" i="8"/>
  <c r="U389" i="8"/>
  <c r="U372" i="8"/>
  <c r="U404" i="8"/>
  <c r="U409" i="8"/>
  <c r="U395" i="8"/>
  <c r="U375" i="8"/>
  <c r="U391" i="8"/>
  <c r="U378" i="8"/>
  <c r="U406" i="8"/>
  <c r="U376" i="8"/>
  <c r="U397" i="8"/>
  <c r="U377" i="8"/>
  <c r="U393" i="8"/>
  <c r="U386" i="8"/>
  <c r="U408" i="8"/>
  <c r="U384" i="8"/>
  <c r="U403" i="8"/>
  <c r="U363" i="8"/>
  <c r="U379" i="8"/>
  <c r="U362" i="8"/>
  <c r="U394" i="8"/>
  <c r="U410" i="8"/>
  <c r="U399" i="8"/>
  <c r="U411" i="8"/>
  <c r="U365" i="8"/>
  <c r="U381" i="8"/>
  <c r="U364" i="8"/>
  <c r="U396" i="8"/>
  <c r="U412" i="8"/>
  <c r="U374" i="8"/>
  <c r="U380" i="8"/>
  <c r="U367" i="8"/>
  <c r="U383" i="8"/>
  <c r="U366" i="8"/>
  <c r="U398" i="8"/>
  <c r="U401" i="8"/>
  <c r="U382" i="8"/>
  <c r="U388" i="8"/>
  <c r="U369" i="8"/>
  <c r="U385" i="8"/>
  <c r="U368" i="8"/>
  <c r="U400" i="8"/>
  <c r="U405" i="8"/>
  <c r="U390" i="8"/>
  <c r="U361" i="8"/>
  <c r="U371" i="8"/>
  <c r="U387" i="8"/>
  <c r="U370" i="8"/>
  <c r="U402" i="8"/>
  <c r="U407" i="8"/>
  <c r="U75" i="8"/>
  <c r="U56" i="8"/>
  <c r="U88" i="8"/>
  <c r="U81" i="8"/>
  <c r="U62" i="8"/>
  <c r="U51" i="8"/>
  <c r="U83" i="8"/>
  <c r="U64" i="8"/>
  <c r="U96" i="8"/>
  <c r="U89" i="8"/>
  <c r="U70" i="8"/>
  <c r="U91" i="8"/>
  <c r="U72" i="8"/>
  <c r="U65" i="8"/>
  <c r="U97" i="8"/>
  <c r="U67" i="8"/>
  <c r="U99" i="8"/>
  <c r="U54" i="8"/>
  <c r="U86" i="8"/>
  <c r="U392" i="8"/>
  <c r="Q313" i="8"/>
  <c r="N453" i="2" s="1"/>
  <c r="Q321" i="8"/>
  <c r="N461" i="2" s="1"/>
  <c r="Q329" i="8"/>
  <c r="N469" i="2" s="1"/>
  <c r="Q348" i="8"/>
  <c r="N488" i="2" s="1"/>
  <c r="Q353" i="8"/>
  <c r="N493" i="2" s="1"/>
  <c r="Q357" i="8"/>
  <c r="N497" i="2" s="1"/>
  <c r="Q315" i="8"/>
  <c r="N455" i="2" s="1"/>
  <c r="Q323" i="8"/>
  <c r="N463" i="2" s="1"/>
  <c r="Q331" i="8"/>
  <c r="N471" i="2" s="1"/>
  <c r="Q350" i="8"/>
  <c r="N490" i="2" s="1"/>
  <c r="Q354" i="8"/>
  <c r="N494" i="2" s="1"/>
  <c r="Q358" i="8"/>
  <c r="N498" i="2" s="1"/>
  <c r="Q325" i="8"/>
  <c r="N465" i="2" s="1"/>
  <c r="Q333" i="8"/>
  <c r="N473" i="2" s="1"/>
  <c r="Q351" i="8"/>
  <c r="N491" i="2" s="1"/>
  <c r="Q355" i="8"/>
  <c r="N495" i="2" s="1"/>
  <c r="Q359" i="8"/>
  <c r="N499" i="2" s="1"/>
  <c r="Q317" i="8"/>
  <c r="N457" i="2" s="1"/>
  <c r="Q312" i="8"/>
  <c r="N452" i="2" s="1"/>
  <c r="Q341" i="8"/>
  <c r="N481" i="2" s="1"/>
  <c r="Q349" i="8"/>
  <c r="N489" i="2" s="1"/>
  <c r="Q330" i="8"/>
  <c r="N470" i="2" s="1"/>
  <c r="Q338" i="8"/>
  <c r="N478" i="2" s="1"/>
  <c r="W359" i="8"/>
  <c r="W320" i="8"/>
  <c r="W321" i="8"/>
  <c r="W340" i="8"/>
  <c r="W328" i="8"/>
  <c r="W355" i="8"/>
  <c r="W346" i="8"/>
  <c r="W329" i="8"/>
  <c r="AG60" i="8"/>
  <c r="AG22" i="8"/>
  <c r="AG376" i="8"/>
  <c r="AC217" i="8"/>
  <c r="AC220" i="8" s="1"/>
  <c r="AB220" i="8"/>
  <c r="D109" i="3"/>
  <c r="S35" i="8"/>
  <c r="S24" i="8"/>
  <c r="S40" i="8"/>
  <c r="S17" i="8"/>
  <c r="S19" i="8"/>
  <c r="S37" i="8"/>
  <c r="S26" i="8"/>
  <c r="S42" i="8"/>
  <c r="S15" i="8"/>
  <c r="S23" i="8"/>
  <c r="S39" i="8"/>
  <c r="S28" i="8"/>
  <c r="S44" i="8"/>
  <c r="S25" i="8"/>
  <c r="S41" i="8"/>
  <c r="S30" i="8"/>
  <c r="S21" i="8"/>
  <c r="S27" i="8"/>
  <c r="S43" i="8"/>
  <c r="S32" i="8"/>
  <c r="S22" i="8"/>
  <c r="S29" i="8"/>
  <c r="S45" i="8"/>
  <c r="S34" i="8"/>
  <c r="S31" i="8"/>
  <c r="S46" i="8"/>
  <c r="S36" i="8"/>
  <c r="D117" i="3"/>
  <c r="U15" i="8"/>
  <c r="U29" i="8"/>
  <c r="U45" i="8"/>
  <c r="U30" i="8"/>
  <c r="U46" i="8"/>
  <c r="U16" i="8"/>
  <c r="U31" i="8"/>
  <c r="U47" i="8"/>
  <c r="U32" i="8"/>
  <c r="U17" i="8"/>
  <c r="U33" i="8"/>
  <c r="U19" i="8"/>
  <c r="U34" i="8"/>
  <c r="U18" i="8"/>
  <c r="U35" i="8"/>
  <c r="U20" i="8"/>
  <c r="U36" i="8"/>
  <c r="U21" i="8"/>
  <c r="U37" i="8"/>
  <c r="U22" i="8"/>
  <c r="U38" i="8"/>
  <c r="U23" i="8"/>
  <c r="U39" i="8"/>
  <c r="U24" i="8"/>
  <c r="U40" i="8"/>
  <c r="U25" i="8"/>
  <c r="U41" i="8"/>
  <c r="U26" i="8"/>
  <c r="U42" i="8"/>
  <c r="D106" i="3"/>
  <c r="F107" i="3" s="1"/>
  <c r="E95" i="4" s="1"/>
  <c r="AC109" i="8"/>
  <c r="AB112" i="8"/>
  <c r="S94" i="8"/>
  <c r="S53" i="8"/>
  <c r="S61" i="8"/>
  <c r="S54" i="8"/>
  <c r="S69" i="8"/>
  <c r="S62" i="8"/>
  <c r="S77" i="8"/>
  <c r="S70" i="8"/>
  <c r="S85" i="8"/>
  <c r="S78" i="8"/>
  <c r="S93" i="8"/>
  <c r="D77" i="3"/>
  <c r="Q50" i="8"/>
  <c r="N190" i="2" s="1"/>
  <c r="Q51" i="8"/>
  <c r="N191" i="2" s="1"/>
  <c r="Q59" i="8"/>
  <c r="N199" i="2" s="1"/>
  <c r="Q67" i="8"/>
  <c r="N207" i="2" s="1"/>
  <c r="Q75" i="8"/>
  <c r="N215" i="2" s="1"/>
  <c r="Q83" i="8"/>
  <c r="N223" i="2" s="1"/>
  <c r="Q91" i="8"/>
  <c r="N231" i="2" s="1"/>
  <c r="Q53" i="8"/>
  <c r="N193" i="2" s="1"/>
  <c r="Q61" i="8"/>
  <c r="N201" i="2" s="1"/>
  <c r="Q69" i="8"/>
  <c r="N209" i="2" s="1"/>
  <c r="Q77" i="8"/>
  <c r="N217" i="2" s="1"/>
  <c r="Q85" i="8"/>
  <c r="N225" i="2" s="1"/>
  <c r="Q93" i="8"/>
  <c r="N233" i="2" s="1"/>
  <c r="Q48" i="8"/>
  <c r="N188" i="2" s="1"/>
  <c r="Q57" i="8"/>
  <c r="N197" i="2" s="1"/>
  <c r="Q66" i="8"/>
  <c r="N206" i="2" s="1"/>
  <c r="Q74" i="8"/>
  <c r="N214" i="2" s="1"/>
  <c r="Q82" i="8"/>
  <c r="N222" i="2" s="1"/>
  <c r="Q90" i="8"/>
  <c r="N230" i="2" s="1"/>
  <c r="Q55" i="8"/>
  <c r="N195" i="2" s="1"/>
  <c r="Q63" i="8"/>
  <c r="N203" i="2" s="1"/>
  <c r="Q71" i="8"/>
  <c r="N211" i="2" s="1"/>
  <c r="Q79" i="8"/>
  <c r="N219" i="2" s="1"/>
  <c r="Q87" i="8"/>
  <c r="N227" i="2" s="1"/>
  <c r="Q95" i="8"/>
  <c r="N235" i="2" s="1"/>
  <c r="Q52" i="8"/>
  <c r="N192" i="2" s="1"/>
  <c r="Q60" i="8"/>
  <c r="N200" i="2" s="1"/>
  <c r="Q68" i="8"/>
  <c r="N208" i="2" s="1"/>
  <c r="U166" i="8"/>
  <c r="U178" i="8"/>
  <c r="M354" i="8"/>
  <c r="C494" i="2" s="1"/>
  <c r="D116" i="3" s="1"/>
  <c r="M350" i="8"/>
  <c r="C490" i="2" s="1"/>
  <c r="M345" i="8"/>
  <c r="C485" i="2" s="1"/>
  <c r="M340" i="8"/>
  <c r="C480" i="2" s="1"/>
  <c r="M332" i="8"/>
  <c r="C472" i="2" s="1"/>
  <c r="M327" i="8"/>
  <c r="C467" i="2" s="1"/>
  <c r="M337" i="8"/>
  <c r="C477" i="2" s="1"/>
  <c r="M125" i="8"/>
  <c r="C265" i="2" s="1"/>
  <c r="M347" i="8"/>
  <c r="C487" i="2" s="1"/>
  <c r="M342" i="8"/>
  <c r="C482" i="2" s="1"/>
  <c r="M334" i="8"/>
  <c r="C474" i="2" s="1"/>
  <c r="M329" i="8"/>
  <c r="C469" i="2" s="1"/>
  <c r="M351" i="8"/>
  <c r="C491" i="2" s="1"/>
  <c r="M402" i="8"/>
  <c r="C542" i="2" s="1"/>
  <c r="M365" i="8"/>
  <c r="C505" i="2" s="1"/>
  <c r="M126" i="8"/>
  <c r="C266" i="2" s="1"/>
  <c r="M336" i="8"/>
  <c r="C476" i="2" s="1"/>
  <c r="M331" i="8"/>
  <c r="C471" i="2" s="1"/>
  <c r="M404" i="8"/>
  <c r="C544" i="2" s="1"/>
  <c r="M370" i="8"/>
  <c r="C510" i="2" s="1"/>
  <c r="M363" i="8"/>
  <c r="C503" i="2" s="1"/>
  <c r="M44" i="8"/>
  <c r="C184" i="2" s="1"/>
  <c r="M40" i="8"/>
  <c r="C180" i="2" s="1"/>
  <c r="D44" i="3" s="1"/>
  <c r="M36" i="8"/>
  <c r="C176" i="2" s="1"/>
  <c r="D43" i="3" s="1"/>
  <c r="M32" i="8"/>
  <c r="C172" i="2" s="1"/>
  <c r="M28" i="8"/>
  <c r="C168" i="2" s="1"/>
  <c r="D41" i="3" s="1"/>
  <c r="M346" i="8"/>
  <c r="C486" i="2" s="1"/>
  <c r="M341" i="8"/>
  <c r="C481" i="2" s="1"/>
  <c r="M333" i="8"/>
  <c r="C473" i="2" s="1"/>
  <c r="M328" i="8"/>
  <c r="C468" i="2" s="1"/>
  <c r="M338" i="8"/>
  <c r="C478" i="2" s="1"/>
  <c r="M76" i="7"/>
  <c r="C76" i="7" s="1"/>
  <c r="F25" i="1"/>
  <c r="F123" i="3" l="1"/>
  <c r="E111" i="4" s="1"/>
  <c r="C111" i="4"/>
  <c r="H123" i="3"/>
  <c r="G111" i="4" s="1"/>
  <c r="O180" i="8"/>
  <c r="O166" i="8"/>
  <c r="O182" i="8"/>
  <c r="O175" i="8"/>
  <c r="O196" i="8"/>
  <c r="O181" i="8"/>
  <c r="O154" i="8"/>
  <c r="O198" i="8"/>
  <c r="O191" i="8"/>
  <c r="O165" i="8"/>
  <c r="O159" i="8"/>
  <c r="O197" i="8"/>
  <c r="O170" i="8"/>
  <c r="O161" i="8"/>
  <c r="O186" i="8"/>
  <c r="O177" i="8"/>
  <c r="O193" i="8"/>
  <c r="O164" i="8"/>
  <c r="O202" i="8"/>
  <c r="O370" i="8"/>
  <c r="O387" i="8"/>
  <c r="O404" i="8"/>
  <c r="O402" i="8"/>
  <c r="O401" i="8"/>
  <c r="O369" i="8"/>
  <c r="O366" i="8"/>
  <c r="O406" i="8"/>
  <c r="O386" i="8"/>
  <c r="O382" i="8"/>
  <c r="O361" i="8"/>
  <c r="O409" i="8"/>
  <c r="O363" i="8"/>
  <c r="O373" i="8"/>
  <c r="O396" i="8"/>
  <c r="O393" i="8"/>
  <c r="O400" i="8"/>
  <c r="O399" i="8"/>
  <c r="M297" i="8"/>
  <c r="C437" i="2" s="1"/>
  <c r="M294" i="8"/>
  <c r="C434" i="2" s="1"/>
  <c r="M279" i="8"/>
  <c r="C419" i="2" s="1"/>
  <c r="M307" i="8"/>
  <c r="C447" i="2" s="1"/>
  <c r="M260" i="8"/>
  <c r="C400" i="2" s="1"/>
  <c r="M302" i="8"/>
  <c r="C442" i="2" s="1"/>
  <c r="M271" i="8"/>
  <c r="C411" i="2" s="1"/>
  <c r="M301" i="8"/>
  <c r="C441" i="2" s="1"/>
  <c r="M283" i="8"/>
  <c r="C423" i="2" s="1"/>
  <c r="M276" i="8"/>
  <c r="C416" i="2" s="1"/>
  <c r="M265" i="8"/>
  <c r="C405" i="2" s="1"/>
  <c r="M266" i="8"/>
  <c r="C406" i="2" s="1"/>
  <c r="M258" i="8"/>
  <c r="C398" i="2" s="1"/>
  <c r="M277" i="8"/>
  <c r="C417" i="2" s="1"/>
  <c r="M274" i="8"/>
  <c r="C414" i="2" s="1"/>
  <c r="M269" i="8"/>
  <c r="C409" i="2" s="1"/>
  <c r="M287" i="8"/>
  <c r="C427" i="2" s="1"/>
  <c r="M284" i="8"/>
  <c r="C424" i="2" s="1"/>
  <c r="M300" i="8"/>
  <c r="C440" i="2" s="1"/>
  <c r="M304" i="8"/>
  <c r="C444" i="2" s="1"/>
  <c r="M281" i="8"/>
  <c r="C421" i="2" s="1"/>
  <c r="M278" i="8"/>
  <c r="C418" i="2" s="1"/>
  <c r="M264" i="8"/>
  <c r="C404" i="2" s="1"/>
  <c r="M291" i="8"/>
  <c r="C431" i="2" s="1"/>
  <c r="M288" i="8"/>
  <c r="C428" i="2" s="1"/>
  <c r="M308" i="8"/>
  <c r="C448" i="2" s="1"/>
  <c r="M267" i="8"/>
  <c r="C407" i="2" s="1"/>
  <c r="M289" i="8"/>
  <c r="C429" i="2" s="1"/>
  <c r="M286" i="8"/>
  <c r="C426" i="2" s="1"/>
  <c r="M257" i="8"/>
  <c r="C397" i="2" s="1"/>
  <c r="M299" i="8"/>
  <c r="C439" i="2" s="1"/>
  <c r="M296" i="8"/>
  <c r="C436" i="2" s="1"/>
  <c r="M270" i="8"/>
  <c r="C410" i="2" s="1"/>
  <c r="M306" i="8"/>
  <c r="C446" i="2" s="1"/>
  <c r="M293" i="8"/>
  <c r="C433" i="2" s="1"/>
  <c r="M290" i="8"/>
  <c r="C430" i="2" s="1"/>
  <c r="M275" i="8"/>
  <c r="C415" i="2" s="1"/>
  <c r="M303" i="8"/>
  <c r="C443" i="2" s="1"/>
  <c r="M268" i="8"/>
  <c r="C408" i="2" s="1"/>
  <c r="M259" i="8"/>
  <c r="C399" i="2" s="1"/>
  <c r="M285" i="8"/>
  <c r="C425" i="2" s="1"/>
  <c r="M292" i="8"/>
  <c r="C432" i="2" s="1"/>
  <c r="M282" i="8"/>
  <c r="C422" i="2" s="1"/>
  <c r="M262" i="8"/>
  <c r="C402" i="2" s="1"/>
  <c r="M272" i="8"/>
  <c r="C412" i="2" s="1"/>
  <c r="M263" i="8"/>
  <c r="C403" i="2" s="1"/>
  <c r="M261" i="8"/>
  <c r="C401" i="2" s="1"/>
  <c r="M298" i="8"/>
  <c r="C438" i="2" s="1"/>
  <c r="M273" i="8"/>
  <c r="C413" i="2" s="1"/>
  <c r="M280" i="8"/>
  <c r="C420" i="2" s="1"/>
  <c r="M305" i="8"/>
  <c r="C445" i="2" s="1"/>
  <c r="M295" i="8"/>
  <c r="C435" i="2" s="1"/>
  <c r="D45" i="3"/>
  <c r="H45" i="3" s="1"/>
  <c r="G33" i="4" s="1"/>
  <c r="S227" i="8"/>
  <c r="W356" i="8"/>
  <c r="W344" i="8"/>
  <c r="W324" i="8"/>
  <c r="W335" i="8"/>
  <c r="O362" i="8"/>
  <c r="O391" i="8"/>
  <c r="O411" i="8"/>
  <c r="O378" i="8"/>
  <c r="F19" i="3"/>
  <c r="H36" i="3"/>
  <c r="G24" i="4" s="1"/>
  <c r="O189" i="8"/>
  <c r="O171" i="8"/>
  <c r="O153" i="8"/>
  <c r="O188" i="8"/>
  <c r="O168" i="8"/>
  <c r="S549" i="8"/>
  <c r="S486" i="8"/>
  <c r="S524" i="8"/>
  <c r="S556" i="8"/>
  <c r="S537" i="8"/>
  <c r="S501" i="8"/>
  <c r="M182" i="8"/>
  <c r="C322" i="2" s="1"/>
  <c r="M172" i="8"/>
  <c r="C312" i="2" s="1"/>
  <c r="M194" i="8"/>
  <c r="C334" i="2" s="1"/>
  <c r="M193" i="8"/>
  <c r="C333" i="2" s="1"/>
  <c r="M165" i="8"/>
  <c r="C305" i="2" s="1"/>
  <c r="M154" i="8"/>
  <c r="C294" i="2" s="1"/>
  <c r="D70" i="3" s="1"/>
  <c r="M181" i="8"/>
  <c r="C321" i="2" s="1"/>
  <c r="D76" i="3" s="1"/>
  <c r="M203" i="8"/>
  <c r="C343" i="2" s="1"/>
  <c r="D81" i="3" s="1"/>
  <c r="M155" i="8"/>
  <c r="C295" i="2" s="1"/>
  <c r="D38" i="3"/>
  <c r="W330" i="8"/>
  <c r="W311" i="8"/>
  <c r="W337" i="8"/>
  <c r="W351" i="8"/>
  <c r="O376" i="8"/>
  <c r="O374" i="8"/>
  <c r="O367" i="8"/>
  <c r="O410" i="8"/>
  <c r="O398" i="8"/>
  <c r="S29" i="3"/>
  <c r="P17" i="4" s="1"/>
  <c r="H23" i="3"/>
  <c r="G11" i="4" s="1"/>
  <c r="F35" i="3"/>
  <c r="E23" i="4" s="1"/>
  <c r="O157" i="8"/>
  <c r="O192" i="8"/>
  <c r="O174" i="8"/>
  <c r="O156" i="8"/>
  <c r="S559" i="8"/>
  <c r="S493" i="8"/>
  <c r="S569" i="8"/>
  <c r="S505" i="8"/>
  <c r="S504" i="8"/>
  <c r="S554" i="8"/>
  <c r="S475" i="8"/>
  <c r="U249" i="8"/>
  <c r="U216" i="8"/>
  <c r="U240" i="8"/>
  <c r="U217" i="8"/>
  <c r="U244" i="8"/>
  <c r="U207" i="8"/>
  <c r="U234" i="8"/>
  <c r="U209" i="8"/>
  <c r="AF111" i="8"/>
  <c r="AF112" i="8" s="1"/>
  <c r="AC111" i="8"/>
  <c r="AG111" i="8" s="1"/>
  <c r="AG112" i="8" s="1"/>
  <c r="D82" i="3"/>
  <c r="C70" i="4" s="1"/>
  <c r="M605" i="8"/>
  <c r="M585" i="8"/>
  <c r="M565" i="8"/>
  <c r="M568" i="8"/>
  <c r="M574" i="8"/>
  <c r="M572" i="8"/>
  <c r="M530" i="8"/>
  <c r="M549" i="8"/>
  <c r="M525" i="8"/>
  <c r="M533" i="8"/>
  <c r="M494" i="8"/>
  <c r="M479" i="8"/>
  <c r="C619" i="2" s="1"/>
  <c r="M472" i="8"/>
  <c r="C612" i="2" s="1"/>
  <c r="M481" i="8"/>
  <c r="C621" i="2" s="1"/>
  <c r="M551" i="8"/>
  <c r="M482" i="8"/>
  <c r="C622" i="2" s="1"/>
  <c r="M554" i="8"/>
  <c r="M507" i="8"/>
  <c r="M487" i="8"/>
  <c r="C627" i="2" s="1"/>
  <c r="M611" i="8"/>
  <c r="M603" i="8"/>
  <c r="M577" i="8"/>
  <c r="M596" i="8"/>
  <c r="M600" i="8"/>
  <c r="M614" i="8"/>
  <c r="M538" i="8"/>
  <c r="M557" i="8"/>
  <c r="M521" i="8"/>
  <c r="M524" i="8"/>
  <c r="M510" i="8"/>
  <c r="M511" i="8"/>
  <c r="M488" i="8"/>
  <c r="C628" i="2" s="1"/>
  <c r="M513" i="8"/>
  <c r="M537" i="8"/>
  <c r="M514" i="8"/>
  <c r="M484" i="8"/>
  <c r="C624" i="2" s="1"/>
  <c r="M474" i="8"/>
  <c r="C614" i="2" s="1"/>
  <c r="M491" i="8"/>
  <c r="C631" i="2" s="1"/>
  <c r="M610" i="8"/>
  <c r="M602" i="8"/>
  <c r="M575" i="8"/>
  <c r="M595" i="8"/>
  <c r="C201" i="4" s="1"/>
  <c r="M599" i="8"/>
  <c r="M590" i="8"/>
  <c r="M542" i="8"/>
  <c r="M531" i="8"/>
  <c r="M519" i="8"/>
  <c r="M520" i="8"/>
  <c r="M467" i="8"/>
  <c r="C607" i="2" s="1"/>
  <c r="M558" i="8"/>
  <c r="M483" i="8"/>
  <c r="C623" i="2" s="1"/>
  <c r="D146" i="3" s="1"/>
  <c r="M545" i="8"/>
  <c r="M485" i="8"/>
  <c r="C625" i="2" s="1"/>
  <c r="M500" i="8"/>
  <c r="C138" i="4" s="1"/>
  <c r="M490" i="8"/>
  <c r="C630" i="2" s="1"/>
  <c r="M508" i="8"/>
  <c r="M609" i="8"/>
  <c r="M601" i="8"/>
  <c r="M573" i="8"/>
  <c r="M594" i="8"/>
  <c r="M598" i="8"/>
  <c r="C205" i="4" s="1"/>
  <c r="M588" i="8"/>
  <c r="M570" i="8"/>
  <c r="M546" i="8"/>
  <c r="M535" i="8"/>
  <c r="M592" i="8"/>
  <c r="M470" i="8"/>
  <c r="C610" i="2" s="1"/>
  <c r="D143" i="3" s="1"/>
  <c r="M477" i="8"/>
  <c r="C617" i="2" s="1"/>
  <c r="M550" i="8"/>
  <c r="M496" i="8"/>
  <c r="M526" i="8"/>
  <c r="M471" i="8"/>
  <c r="C611" i="2" s="1"/>
  <c r="M516" i="8"/>
  <c r="M506" i="8"/>
  <c r="M473" i="8"/>
  <c r="C613" i="2" s="1"/>
  <c r="M608" i="8"/>
  <c r="M597" i="8"/>
  <c r="M571" i="8"/>
  <c r="M580" i="8"/>
  <c r="M584" i="8"/>
  <c r="C191" i="4" s="1"/>
  <c r="M587" i="8"/>
  <c r="M548" i="8"/>
  <c r="M563" i="8"/>
  <c r="M539" i="8"/>
  <c r="M591" i="8"/>
  <c r="C196" i="4" s="1"/>
  <c r="M528" i="8"/>
  <c r="M504" i="8"/>
  <c r="M499" i="8"/>
  <c r="M522" i="8"/>
  <c r="M466" i="8"/>
  <c r="C606" i="2" s="1"/>
  <c r="M505" i="8"/>
  <c r="C139" i="4" s="1"/>
  <c r="M589" i="8"/>
  <c r="M583" i="8"/>
  <c r="M552" i="8"/>
  <c r="M523" i="8"/>
  <c r="M509" i="8"/>
  <c r="M515" i="8"/>
  <c r="M468" i="8"/>
  <c r="C608" i="2" s="1"/>
  <c r="M540" i="8"/>
  <c r="M586" i="8"/>
  <c r="M606" i="8"/>
  <c r="C213" i="4" s="1"/>
  <c r="M581" i="8"/>
  <c r="M582" i="8"/>
  <c r="M556" i="8"/>
  <c r="M547" i="8"/>
  <c r="M495" i="8"/>
  <c r="M560" i="8"/>
  <c r="M476" i="8"/>
  <c r="C616" i="2" s="1"/>
  <c r="M607" i="8"/>
  <c r="M478" i="8"/>
  <c r="C618" i="2" s="1"/>
  <c r="M517" i="8"/>
  <c r="M512" i="8"/>
  <c r="M569" i="8"/>
  <c r="M566" i="8"/>
  <c r="M534" i="8"/>
  <c r="M555" i="8"/>
  <c r="M536" i="8"/>
  <c r="M529" i="8"/>
  <c r="M489" i="8"/>
  <c r="C629" i="2" s="1"/>
  <c r="M559" i="8"/>
  <c r="C166" i="4" s="1"/>
  <c r="M553" i="8"/>
  <c r="M567" i="8"/>
  <c r="M561" i="8"/>
  <c r="M541" i="8"/>
  <c r="M544" i="8"/>
  <c r="M518" i="8"/>
  <c r="M475" i="8"/>
  <c r="C615" i="2" s="1"/>
  <c r="M612" i="8"/>
  <c r="M480" i="8"/>
  <c r="C620" i="2" s="1"/>
  <c r="M532" i="8"/>
  <c r="M579" i="8"/>
  <c r="M498" i="8"/>
  <c r="M578" i="8"/>
  <c r="M604" i="8"/>
  <c r="M576" i="8"/>
  <c r="M564" i="8"/>
  <c r="M543" i="8"/>
  <c r="M502" i="8"/>
  <c r="M469" i="8"/>
  <c r="C609" i="2" s="1"/>
  <c r="D142" i="3" s="1"/>
  <c r="M503" i="8"/>
  <c r="M501" i="8"/>
  <c r="M593" i="8"/>
  <c r="M613" i="8"/>
  <c r="M527" i="8"/>
  <c r="M493" i="8"/>
  <c r="M497" i="8"/>
  <c r="M562" i="8"/>
  <c r="M492" i="8"/>
  <c r="M486" i="8"/>
  <c r="C626" i="2" s="1"/>
  <c r="H137" i="3"/>
  <c r="G125" i="4" s="1"/>
  <c r="D72" i="3"/>
  <c r="D120" i="3"/>
  <c r="S256" i="8"/>
  <c r="W313" i="8"/>
  <c r="W310" i="8"/>
  <c r="W360" i="8"/>
  <c r="W336" i="8"/>
  <c r="O390" i="8"/>
  <c r="O383" i="8"/>
  <c r="O407" i="8"/>
  <c r="O379" i="8"/>
  <c r="Q35" i="3"/>
  <c r="N23" i="4" s="1"/>
  <c r="H37" i="3"/>
  <c r="G25" i="4" s="1"/>
  <c r="O194" i="8"/>
  <c r="O176" i="8"/>
  <c r="O158" i="8"/>
  <c r="O195" i="8"/>
  <c r="S555" i="8"/>
  <c r="S497" i="8"/>
  <c r="S529" i="8"/>
  <c r="S507" i="8"/>
  <c r="S575" i="8"/>
  <c r="S536" i="8"/>
  <c r="D46" i="3"/>
  <c r="S543" i="8"/>
  <c r="H16" i="3"/>
  <c r="C79" i="4"/>
  <c r="U14" i="8"/>
  <c r="U43" i="8"/>
  <c r="U28" i="8"/>
  <c r="U27" i="8"/>
  <c r="U44" i="8"/>
  <c r="W205" i="8"/>
  <c r="W220" i="8"/>
  <c r="W233" i="8"/>
  <c r="W246" i="8"/>
  <c r="W216" i="8"/>
  <c r="W232" i="8"/>
  <c r="W210" i="8"/>
  <c r="W223" i="8"/>
  <c r="W236" i="8"/>
  <c r="W249" i="8"/>
  <c r="W209" i="8"/>
  <c r="W229" i="8"/>
  <c r="W245" i="8"/>
  <c r="W226" i="8"/>
  <c r="W239" i="8"/>
  <c r="W218" i="8"/>
  <c r="W254" i="8"/>
  <c r="W256" i="8"/>
  <c r="W243" i="8"/>
  <c r="W211" i="8"/>
  <c r="W247" i="8"/>
  <c r="W225" i="8"/>
  <c r="W219" i="8"/>
  <c r="W237" i="8"/>
  <c r="W228" i="8"/>
  <c r="W213" i="8"/>
  <c r="W217" i="8"/>
  <c r="W255" i="8"/>
  <c r="W241" i="8"/>
  <c r="W227" i="8"/>
  <c r="W240" i="8"/>
  <c r="W244" i="8"/>
  <c r="W208" i="8"/>
  <c r="W234" i="8"/>
  <c r="W212" i="8"/>
  <c r="W206" i="8"/>
  <c r="W235" i="8"/>
  <c r="W253" i="8"/>
  <c r="W242" i="8"/>
  <c r="W214" i="8"/>
  <c r="W222" i="8"/>
  <c r="W215" i="8"/>
  <c r="W252" i="8"/>
  <c r="W230" i="8"/>
  <c r="W248" i="8"/>
  <c r="W221" i="8"/>
  <c r="W231" i="8"/>
  <c r="W207" i="8"/>
  <c r="W238" i="8"/>
  <c r="W224" i="8"/>
  <c r="W250" i="8"/>
  <c r="W251" i="8"/>
  <c r="M123" i="8"/>
  <c r="C263" i="2" s="1"/>
  <c r="D63" i="3" s="1"/>
  <c r="M112" i="8"/>
  <c r="C252" i="2" s="1"/>
  <c r="M117" i="8"/>
  <c r="C257" i="2" s="1"/>
  <c r="M120" i="8"/>
  <c r="C260" i="2" s="1"/>
  <c r="M142" i="8"/>
  <c r="C282" i="2" s="1"/>
  <c r="M102" i="8"/>
  <c r="C242" i="2" s="1"/>
  <c r="M129" i="8"/>
  <c r="C269" i="2" s="1"/>
  <c r="M136" i="8"/>
  <c r="C276" i="2" s="1"/>
  <c r="M143" i="8"/>
  <c r="C283" i="2" s="1"/>
  <c r="M149" i="8"/>
  <c r="C289" i="2" s="1"/>
  <c r="M106" i="8"/>
  <c r="C246" i="2" s="1"/>
  <c r="M107" i="8"/>
  <c r="C247" i="2" s="1"/>
  <c r="M127" i="8"/>
  <c r="C267" i="2" s="1"/>
  <c r="M131" i="8"/>
  <c r="C271" i="2" s="1"/>
  <c r="M144" i="8"/>
  <c r="C284" i="2" s="1"/>
  <c r="M150" i="8"/>
  <c r="C290" i="2" s="1"/>
  <c r="M119" i="8"/>
  <c r="C259" i="2" s="1"/>
  <c r="M104" i="8"/>
  <c r="C244" i="2" s="1"/>
  <c r="M111" i="8"/>
  <c r="C251" i="2" s="1"/>
  <c r="M114" i="8"/>
  <c r="C254" i="2" s="1"/>
  <c r="M132" i="8"/>
  <c r="C272" i="2" s="1"/>
  <c r="M138" i="8"/>
  <c r="C278" i="2" s="1"/>
  <c r="M145" i="8"/>
  <c r="C285" i="2" s="1"/>
  <c r="M151" i="8"/>
  <c r="C291" i="2" s="1"/>
  <c r="M101" i="8"/>
  <c r="C241" i="2" s="1"/>
  <c r="M121" i="8"/>
  <c r="C261" i="2" s="1"/>
  <c r="M108" i="8"/>
  <c r="C248" i="2" s="1"/>
  <c r="M124" i="8"/>
  <c r="C264" i="2" s="1"/>
  <c r="M113" i="8"/>
  <c r="C253" i="2" s="1"/>
  <c r="M134" i="8"/>
  <c r="C274" i="2" s="1"/>
  <c r="M140" i="8"/>
  <c r="C280" i="2" s="1"/>
  <c r="M147" i="8"/>
  <c r="C287" i="2" s="1"/>
  <c r="M115" i="8"/>
  <c r="C255" i="2" s="1"/>
  <c r="D61" i="3" s="1"/>
  <c r="C49" i="4" s="1"/>
  <c r="M122" i="8"/>
  <c r="C262" i="2" s="1"/>
  <c r="M116" i="8"/>
  <c r="C256" i="2" s="1"/>
  <c r="M135" i="8"/>
  <c r="C275" i="2" s="1"/>
  <c r="M141" i="8"/>
  <c r="C281" i="2" s="1"/>
  <c r="M148" i="8"/>
  <c r="C288" i="2" s="1"/>
  <c r="M110" i="8"/>
  <c r="C250" i="2" s="1"/>
  <c r="M103" i="8"/>
  <c r="C243" i="2" s="1"/>
  <c r="M137" i="8"/>
  <c r="C277" i="2" s="1"/>
  <c r="M105" i="8"/>
  <c r="C245" i="2" s="1"/>
  <c r="M146" i="8"/>
  <c r="C286" i="2" s="1"/>
  <c r="M109" i="8"/>
  <c r="C249" i="2" s="1"/>
  <c r="D60" i="3" s="1"/>
  <c r="M128" i="8"/>
  <c r="C268" i="2" s="1"/>
  <c r="M118" i="8"/>
  <c r="C258" i="2" s="1"/>
  <c r="M152" i="8"/>
  <c r="C292" i="2" s="1"/>
  <c r="M100" i="8"/>
  <c r="C240" i="2" s="1"/>
  <c r="M139" i="8"/>
  <c r="C279" i="2" s="1"/>
  <c r="M130" i="8"/>
  <c r="C270" i="2" s="1"/>
  <c r="M133" i="8"/>
  <c r="C273" i="2" s="1"/>
  <c r="H35" i="3"/>
  <c r="G23" i="4" s="1"/>
  <c r="D87" i="3"/>
  <c r="C75" i="4" s="1"/>
  <c r="D40" i="3"/>
  <c r="S564" i="8"/>
  <c r="S570" i="8"/>
  <c r="S557" i="8"/>
  <c r="S531" i="8"/>
  <c r="S548" i="8"/>
  <c r="S489" i="8"/>
  <c r="S508" i="8"/>
  <c r="S492" i="8"/>
  <c r="S567" i="8"/>
  <c r="S563" i="8"/>
  <c r="S547" i="8"/>
  <c r="S525" i="8"/>
  <c r="S484" i="8"/>
  <c r="S485" i="8"/>
  <c r="S470" i="8"/>
  <c r="S562" i="8"/>
  <c r="S538" i="8"/>
  <c r="S574" i="8"/>
  <c r="S480" i="8"/>
  <c r="S516" i="8"/>
  <c r="S478" i="8"/>
  <c r="S482" i="8"/>
  <c r="S560" i="8"/>
  <c r="S542" i="8"/>
  <c r="S558" i="8"/>
  <c r="S488" i="8"/>
  <c r="S483" i="8"/>
  <c r="S490" i="8"/>
  <c r="S479" i="8"/>
  <c r="S571" i="8"/>
  <c r="S545" i="8"/>
  <c r="S561" i="8"/>
  <c r="S544" i="8"/>
  <c r="S487" i="8"/>
  <c r="S476" i="8"/>
  <c r="S515" i="8"/>
  <c r="S576" i="8"/>
  <c r="S553" i="8"/>
  <c r="S527" i="8"/>
  <c r="S532" i="8"/>
  <c r="S473" i="8"/>
  <c r="S498" i="8"/>
  <c r="S513" i="8"/>
  <c r="S551" i="8"/>
  <c r="S514" i="8"/>
  <c r="S466" i="8"/>
  <c r="S572" i="8"/>
  <c r="S471" i="8"/>
  <c r="S573" i="8"/>
  <c r="S494" i="8"/>
  <c r="S541" i="8"/>
  <c r="S517" i="8"/>
  <c r="S523" i="8"/>
  <c r="S528" i="8"/>
  <c r="S509" i="8"/>
  <c r="S495" i="8"/>
  <c r="S530" i="8"/>
  <c r="S243" i="8"/>
  <c r="O48" i="3"/>
  <c r="L36" i="4" s="1"/>
  <c r="W312" i="8"/>
  <c r="W339" i="8"/>
  <c r="W352" i="8"/>
  <c r="W319" i="8"/>
  <c r="O368" i="8"/>
  <c r="O365" i="8"/>
  <c r="O364" i="8"/>
  <c r="O392" i="8"/>
  <c r="H130" i="3"/>
  <c r="G118" i="4" s="1"/>
  <c r="C23" i="4"/>
  <c r="O178" i="8"/>
  <c r="O160" i="8"/>
  <c r="O199" i="8"/>
  <c r="O179" i="8"/>
  <c r="D78" i="3"/>
  <c r="H78" i="3" s="1"/>
  <c r="G66" i="4" s="1"/>
  <c r="D55" i="3"/>
  <c r="C43" i="4" s="1"/>
  <c r="S519" i="8"/>
  <c r="S526" i="8"/>
  <c r="S467" i="8"/>
  <c r="S533" i="8"/>
  <c r="S481" i="8"/>
  <c r="S522" i="8"/>
  <c r="F129" i="3"/>
  <c r="E117" i="4" s="1"/>
  <c r="O57" i="3"/>
  <c r="L45" i="4" s="1"/>
  <c r="AE168" i="8"/>
  <c r="D90" i="3"/>
  <c r="C78" i="4" s="1"/>
  <c r="D42" i="3"/>
  <c r="O51" i="3"/>
  <c r="W343" i="8"/>
  <c r="W323" i="8"/>
  <c r="W338" i="8"/>
  <c r="W318" i="8"/>
  <c r="O381" i="8"/>
  <c r="O372" i="8"/>
  <c r="O408" i="8"/>
  <c r="O388" i="8"/>
  <c r="O162" i="8"/>
  <c r="O201" i="8"/>
  <c r="O183" i="8"/>
  <c r="O163" i="8"/>
  <c r="S472" i="8"/>
  <c r="S546" i="8"/>
  <c r="S500" i="8"/>
  <c r="S520" i="8"/>
  <c r="S491" i="8"/>
  <c r="S521" i="8"/>
  <c r="O371" i="8"/>
  <c r="J22" i="3"/>
  <c r="D88" i="3"/>
  <c r="F141" i="3"/>
  <c r="E129" i="4" s="1"/>
  <c r="W345" i="8"/>
  <c r="W327" i="8"/>
  <c r="W353" i="8"/>
  <c r="O380" i="8"/>
  <c r="O397" i="8"/>
  <c r="O377" i="8"/>
  <c r="O384" i="8"/>
  <c r="S36" i="3"/>
  <c r="P24" i="4" s="1"/>
  <c r="O203" i="8"/>
  <c r="O185" i="8"/>
  <c r="O167" i="8"/>
  <c r="O200" i="8"/>
  <c r="S503" i="8"/>
  <c r="S535" i="8"/>
  <c r="S499" i="8"/>
  <c r="S550" i="8"/>
  <c r="S510" i="8"/>
  <c r="S565" i="8"/>
  <c r="S512" i="8"/>
  <c r="D73" i="3"/>
  <c r="C61" i="4" s="1"/>
  <c r="O395" i="8"/>
  <c r="Q15" i="3"/>
  <c r="AC376" i="8"/>
  <c r="S268" i="8"/>
  <c r="S279" i="8"/>
  <c r="S294" i="8"/>
  <c r="S265" i="8"/>
  <c r="S283" i="8"/>
  <c r="S266" i="8"/>
  <c r="S260" i="8"/>
  <c r="S287" i="8"/>
  <c r="S302" i="8"/>
  <c r="S262" i="8"/>
  <c r="S291" i="8"/>
  <c r="S298" i="8"/>
  <c r="S259" i="8"/>
  <c r="S276" i="8"/>
  <c r="S303" i="8"/>
  <c r="S281" i="8"/>
  <c r="S280" i="8"/>
  <c r="S307" i="8"/>
  <c r="S306" i="8"/>
  <c r="S263" i="8"/>
  <c r="S308" i="8"/>
  <c r="S286" i="8"/>
  <c r="S270" i="8"/>
  <c r="S275" i="8"/>
  <c r="S285" i="8"/>
  <c r="S284" i="8"/>
  <c r="S289" i="8"/>
  <c r="S282" i="8"/>
  <c r="S300" i="8"/>
  <c r="S305" i="8"/>
  <c r="S290" i="8"/>
  <c r="S267" i="8"/>
  <c r="S295" i="8"/>
  <c r="S258" i="8"/>
  <c r="S293" i="8"/>
  <c r="S272" i="8"/>
  <c r="S261" i="8"/>
  <c r="S288" i="8"/>
  <c r="S301" i="8"/>
  <c r="S264" i="8"/>
  <c r="S269" i="8"/>
  <c r="S296" i="8"/>
  <c r="S274" i="8"/>
  <c r="S299" i="8"/>
  <c r="S278" i="8"/>
  <c r="S271" i="8"/>
  <c r="S277" i="8"/>
  <c r="S257" i="8"/>
  <c r="S292" i="8"/>
  <c r="S273" i="8"/>
  <c r="S297" i="8"/>
  <c r="S304" i="8"/>
  <c r="D84" i="3"/>
  <c r="C72" i="4" s="1"/>
  <c r="D39" i="3"/>
  <c r="AC271" i="8"/>
  <c r="AB272" i="8"/>
  <c r="AF271" i="8"/>
  <c r="AF272" i="8" s="1"/>
  <c r="F26" i="1"/>
  <c r="F53" i="1"/>
  <c r="F60" i="1" s="1"/>
  <c r="F149" i="3"/>
  <c r="E137" i="4" s="1"/>
  <c r="H150" i="3"/>
  <c r="G138" i="4" s="1"/>
  <c r="F27" i="1"/>
  <c r="F29" i="1" s="1"/>
  <c r="F52" i="1" s="1"/>
  <c r="F23" i="3"/>
  <c r="E11" i="4" s="1"/>
  <c r="F14" i="3"/>
  <c r="L16" i="4"/>
  <c r="Q31" i="3"/>
  <c r="N19" i="4" s="1"/>
  <c r="H29" i="3"/>
  <c r="G17" i="4" s="1"/>
  <c r="H31" i="3"/>
  <c r="G19" i="4" s="1"/>
  <c r="S12" i="3"/>
  <c r="H14" i="3"/>
  <c r="J40" i="3"/>
  <c r="H15" i="3"/>
  <c r="S15" i="3"/>
  <c r="F33" i="3"/>
  <c r="E21" i="4" s="1"/>
  <c r="S7" i="3"/>
  <c r="H21" i="3"/>
  <c r="G9" i="4" s="1"/>
  <c r="F49" i="1"/>
  <c r="H11" i="3"/>
  <c r="F20" i="3"/>
  <c r="E8" i="4" s="1"/>
  <c r="F15" i="3"/>
  <c r="Q29" i="3"/>
  <c r="N17" i="4" s="1"/>
  <c r="Q21" i="3"/>
  <c r="N9" i="4" s="1"/>
  <c r="S8" i="3"/>
  <c r="J23" i="3"/>
  <c r="S34" i="3"/>
  <c r="P22" i="4" s="1"/>
  <c r="U37" i="3"/>
  <c r="S17" i="3"/>
  <c r="S13" i="3"/>
  <c r="Q11" i="3"/>
  <c r="S31" i="3"/>
  <c r="P19" i="4" s="1"/>
  <c r="H32" i="3"/>
  <c r="G20" i="4" s="1"/>
  <c r="L18" i="4"/>
  <c r="H155" i="3"/>
  <c r="G143" i="4" s="1"/>
  <c r="F204" i="3"/>
  <c r="E192" i="4" s="1"/>
  <c r="H22" i="3"/>
  <c r="G10" i="4" s="1"/>
  <c r="Q6" i="3"/>
  <c r="F155" i="3"/>
  <c r="E143" i="4" s="1"/>
  <c r="S30" i="3"/>
  <c r="P18" i="4" s="1"/>
  <c r="H171" i="3"/>
  <c r="G159" i="4" s="1"/>
  <c r="H34" i="3"/>
  <c r="G22" i="4" s="1"/>
  <c r="U36" i="3"/>
  <c r="Q30" i="3"/>
  <c r="N18" i="4" s="1"/>
  <c r="F22" i="3"/>
  <c r="E10" i="4" s="1"/>
  <c r="F21" i="3"/>
  <c r="E9" i="4" s="1"/>
  <c r="H156" i="3"/>
  <c r="G144" i="4" s="1"/>
  <c r="S35" i="3"/>
  <c r="P23" i="4" s="1"/>
  <c r="Q22" i="3"/>
  <c r="N10" i="4" s="1"/>
  <c r="H6" i="3"/>
  <c r="F172" i="3"/>
  <c r="E160" i="4" s="1"/>
  <c r="F181" i="3"/>
  <c r="E169" i="4" s="1"/>
  <c r="L12" i="4"/>
  <c r="C9" i="4"/>
  <c r="F31" i="3"/>
  <c r="E19" i="4" s="1"/>
  <c r="U35" i="3"/>
  <c r="F29" i="3"/>
  <c r="E17" i="4" s="1"/>
  <c r="F202" i="3"/>
  <c r="E190" i="4" s="1"/>
  <c r="S25" i="3"/>
  <c r="P13" i="4" s="1"/>
  <c r="J36" i="3"/>
  <c r="C19" i="4"/>
  <c r="S32" i="3"/>
  <c r="P20" i="4" s="1"/>
  <c r="F30" i="3"/>
  <c r="E18" i="4" s="1"/>
  <c r="Q33" i="3"/>
  <c r="N21" i="4" s="1"/>
  <c r="S21" i="3"/>
  <c r="P9" i="4" s="1"/>
  <c r="C163" i="4"/>
  <c r="H228" i="3"/>
  <c r="G216" i="4" s="1"/>
  <c r="H172" i="3"/>
  <c r="G160" i="4" s="1"/>
  <c r="H208" i="3"/>
  <c r="G196" i="4" s="1"/>
  <c r="F182" i="3"/>
  <c r="E170" i="4" s="1"/>
  <c r="C170" i="4"/>
  <c r="F233" i="3"/>
  <c r="E221" i="4" s="1"/>
  <c r="H193" i="3"/>
  <c r="G181" i="4" s="1"/>
  <c r="Q17" i="3"/>
  <c r="J18" i="3"/>
  <c r="U27" i="3"/>
  <c r="S16" i="3"/>
  <c r="S24" i="3"/>
  <c r="P12" i="4" s="1"/>
  <c r="J20" i="3"/>
  <c r="C16" i="4"/>
  <c r="Q8" i="3"/>
  <c r="F5" i="3"/>
  <c r="U23" i="3"/>
  <c r="U34" i="3"/>
  <c r="U15" i="3"/>
  <c r="J28" i="7" s="1"/>
  <c r="S14" i="3"/>
  <c r="C114" i="4"/>
  <c r="U32" i="3"/>
  <c r="J52" i="7" s="1"/>
  <c r="Q23" i="3"/>
  <c r="N11" i="4" s="1"/>
  <c r="F140" i="3"/>
  <c r="E128" i="4" s="1"/>
  <c r="U28" i="3"/>
  <c r="H217" i="3"/>
  <c r="G205" i="4" s="1"/>
  <c r="H164" i="3"/>
  <c r="G152" i="4" s="1"/>
  <c r="S18" i="3"/>
  <c r="S6" i="3"/>
  <c r="S20" i="3"/>
  <c r="P8" i="4" s="1"/>
  <c r="E208" i="4"/>
  <c r="L11" i="4"/>
  <c r="H20" i="3"/>
  <c r="G8" i="4" s="1"/>
  <c r="J38" i="3"/>
  <c r="U29" i="3"/>
  <c r="U31" i="3"/>
  <c r="Q20" i="3"/>
  <c r="N8" i="4" s="1"/>
  <c r="S23" i="3"/>
  <c r="P11" i="4" s="1"/>
  <c r="F227" i="3"/>
  <c r="E215" i="4" s="1"/>
  <c r="J16" i="3"/>
  <c r="G208" i="4"/>
  <c r="H30" i="3"/>
  <c r="G18" i="4" s="1"/>
  <c r="Q12" i="3"/>
  <c r="U33" i="3"/>
  <c r="Q13" i="3"/>
  <c r="J30" i="3"/>
  <c r="Q24" i="3"/>
  <c r="N12" i="4" s="1"/>
  <c r="Q5" i="3"/>
  <c r="U17" i="3"/>
  <c r="H18" i="3"/>
  <c r="U16" i="3"/>
  <c r="F180" i="3"/>
  <c r="E168" i="4" s="1"/>
  <c r="J39" i="3"/>
  <c r="H215" i="3"/>
  <c r="G203" i="4" s="1"/>
  <c r="F6" i="3"/>
  <c r="S22" i="3"/>
  <c r="P10" i="4" s="1"/>
  <c r="H9" i="3"/>
  <c r="U30" i="3"/>
  <c r="H180" i="3"/>
  <c r="G168" i="4" s="1"/>
  <c r="S37" i="3"/>
  <c r="P25" i="4" s="1"/>
  <c r="U24" i="3"/>
  <c r="F28" i="3"/>
  <c r="E16" i="4" s="1"/>
  <c r="Q19" i="3"/>
  <c r="U26" i="3"/>
  <c r="C167" i="4"/>
  <c r="Q18" i="3"/>
  <c r="U19" i="3"/>
  <c r="H227" i="3"/>
  <c r="G215" i="4" s="1"/>
  <c r="C203" i="4"/>
  <c r="S19" i="3"/>
  <c r="S33" i="3"/>
  <c r="P21" i="4" s="1"/>
  <c r="U22" i="3"/>
  <c r="F32" i="3"/>
  <c r="E20" i="4" s="1"/>
  <c r="U25" i="3"/>
  <c r="H10" i="3"/>
  <c r="L14" i="4"/>
  <c r="U21" i="3"/>
  <c r="C20" i="4"/>
  <c r="S26" i="3"/>
  <c r="P14" i="4" s="1"/>
  <c r="C60" i="4"/>
  <c r="Q21" i="8"/>
  <c r="N161" i="2" s="1"/>
  <c r="Q41" i="8"/>
  <c r="N181" i="2" s="1"/>
  <c r="Q25" i="8"/>
  <c r="N165" i="2" s="1"/>
  <c r="Q29" i="8"/>
  <c r="N169" i="2" s="1"/>
  <c r="Q15" i="8"/>
  <c r="N155" i="2" s="1"/>
  <c r="Q33" i="8"/>
  <c r="N173" i="2" s="1"/>
  <c r="Q20" i="8"/>
  <c r="N160" i="2" s="1"/>
  <c r="Q40" i="8"/>
  <c r="N180" i="2" s="1"/>
  <c r="Q27" i="8"/>
  <c r="N167" i="2" s="1"/>
  <c r="Q45" i="8"/>
  <c r="N185" i="2" s="1"/>
  <c r="Q38" i="8"/>
  <c r="N178" i="2" s="1"/>
  <c r="Q44" i="8"/>
  <c r="N184" i="2" s="1"/>
  <c r="Q31" i="8"/>
  <c r="N171" i="2" s="1"/>
  <c r="Q19" i="8"/>
  <c r="N159" i="2" s="1"/>
  <c r="Q24" i="8"/>
  <c r="N164" i="2" s="1"/>
  <c r="Q14" i="8"/>
  <c r="N154" i="2" s="1"/>
  <c r="Q35" i="8"/>
  <c r="N175" i="2" s="1"/>
  <c r="Q22" i="8"/>
  <c r="N162" i="2" s="1"/>
  <c r="Q42" i="8"/>
  <c r="N182" i="2" s="1"/>
  <c r="Q17" i="8"/>
  <c r="N157" i="2" s="1"/>
  <c r="Q28" i="8"/>
  <c r="N168" i="2" s="1"/>
  <c r="Q32" i="8"/>
  <c r="N172" i="2" s="1"/>
  <c r="Q16" i="8"/>
  <c r="N156" i="2" s="1"/>
  <c r="Q39" i="8"/>
  <c r="N179" i="2" s="1"/>
  <c r="O44" i="3" s="1"/>
  <c r="L32" i="4" s="1"/>
  <c r="Q26" i="8"/>
  <c r="N166" i="2" s="1"/>
  <c r="Q46" i="8"/>
  <c r="N186" i="2" s="1"/>
  <c r="Q37" i="8"/>
  <c r="N177" i="2" s="1"/>
  <c r="Q47" i="8"/>
  <c r="N187" i="2" s="1"/>
  <c r="Q36" i="8"/>
  <c r="N176" i="2" s="1"/>
  <c r="Q18" i="8"/>
  <c r="N158" i="2" s="1"/>
  <c r="Q43" i="8"/>
  <c r="N183" i="2" s="1"/>
  <c r="Q30" i="8"/>
  <c r="N170" i="2" s="1"/>
  <c r="Q23" i="8"/>
  <c r="N163" i="2" s="1"/>
  <c r="Q34" i="8"/>
  <c r="N174" i="2" s="1"/>
  <c r="F47" i="3"/>
  <c r="E35" i="4" s="1"/>
  <c r="C35" i="4"/>
  <c r="O309" i="8"/>
  <c r="O324" i="8"/>
  <c r="O340" i="8"/>
  <c r="O353" i="8"/>
  <c r="O327" i="8"/>
  <c r="O343" i="8"/>
  <c r="O310" i="8"/>
  <c r="O311" i="8"/>
  <c r="O326" i="8"/>
  <c r="O342" i="8"/>
  <c r="O354" i="8"/>
  <c r="O329" i="8"/>
  <c r="O345" i="8"/>
  <c r="O312" i="8"/>
  <c r="O313" i="8"/>
  <c r="O328" i="8"/>
  <c r="O344" i="8"/>
  <c r="O355" i="8"/>
  <c r="O331" i="8"/>
  <c r="O347" i="8"/>
  <c r="O360" i="8"/>
  <c r="O314" i="8"/>
  <c r="O315" i="8"/>
  <c r="O330" i="8"/>
  <c r="O346" i="8"/>
  <c r="O356" i="8"/>
  <c r="O333" i="8"/>
  <c r="O349" i="8"/>
  <c r="O316" i="8"/>
  <c r="O317" i="8"/>
  <c r="O332" i="8"/>
  <c r="O348" i="8"/>
  <c r="O357" i="8"/>
  <c r="O335" i="8"/>
  <c r="O318" i="8"/>
  <c r="O319" i="8"/>
  <c r="O334" i="8"/>
  <c r="O350" i="8"/>
  <c r="O358" i="8"/>
  <c r="O337" i="8"/>
  <c r="O338" i="8"/>
  <c r="O351" i="8"/>
  <c r="O352" i="8"/>
  <c r="O320" i="8"/>
  <c r="O359" i="8"/>
  <c r="O321" i="8"/>
  <c r="O325" i="8"/>
  <c r="O322" i="8"/>
  <c r="O339" i="8"/>
  <c r="O323" i="8"/>
  <c r="O341" i="8"/>
  <c r="O336" i="8"/>
  <c r="F156" i="3"/>
  <c r="E144" i="4" s="1"/>
  <c r="C144" i="4"/>
  <c r="F157" i="3"/>
  <c r="E145" i="4" s="1"/>
  <c r="H157" i="3"/>
  <c r="G145" i="4" s="1"/>
  <c r="O591" i="8"/>
  <c r="O598" i="8"/>
  <c r="O566" i="8"/>
  <c r="O592" i="8"/>
  <c r="O539" i="8"/>
  <c r="O560" i="8"/>
  <c r="O556" i="8"/>
  <c r="O561" i="8"/>
  <c r="O537" i="8"/>
  <c r="O554" i="8"/>
  <c r="O493" i="8"/>
  <c r="O500" i="8"/>
  <c r="O511" i="8"/>
  <c r="O559" i="8"/>
  <c r="O475" i="8"/>
  <c r="O481" i="8"/>
  <c r="O515" i="8"/>
  <c r="O583" i="8"/>
  <c r="O586" i="8"/>
  <c r="O590" i="8"/>
  <c r="O594" i="8"/>
  <c r="O547" i="8"/>
  <c r="O532" i="8"/>
  <c r="O524" i="8"/>
  <c r="O542" i="8"/>
  <c r="O553" i="8"/>
  <c r="O519" i="8"/>
  <c r="O509" i="8"/>
  <c r="O533" i="8"/>
  <c r="O490" i="8"/>
  <c r="O473" i="8"/>
  <c r="O507" i="8"/>
  <c r="O513" i="8"/>
  <c r="O498" i="8"/>
  <c r="O572" i="8"/>
  <c r="O584" i="8"/>
  <c r="O588" i="8"/>
  <c r="O581" i="8"/>
  <c r="O551" i="8"/>
  <c r="O536" i="8"/>
  <c r="O520" i="8"/>
  <c r="O550" i="8"/>
  <c r="O522" i="8"/>
  <c r="O595" i="8"/>
  <c r="O470" i="8"/>
  <c r="O471" i="8"/>
  <c r="O506" i="8"/>
  <c r="O489" i="8"/>
  <c r="O482" i="8"/>
  <c r="O494" i="8"/>
  <c r="O483" i="8"/>
  <c r="O570" i="8"/>
  <c r="O578" i="8"/>
  <c r="O585" i="8"/>
  <c r="O577" i="8"/>
  <c r="O555" i="8"/>
  <c r="O540" i="8"/>
  <c r="O518" i="8"/>
  <c r="O525" i="8"/>
  <c r="O582" i="8"/>
  <c r="O557" i="8"/>
  <c r="O486" i="8"/>
  <c r="O479" i="8"/>
  <c r="O472" i="8"/>
  <c r="O505" i="8"/>
  <c r="O514" i="8"/>
  <c r="O476" i="8"/>
  <c r="O480" i="8"/>
  <c r="O587" i="8"/>
  <c r="O565" i="8"/>
  <c r="O543" i="8"/>
  <c r="O526" i="8"/>
  <c r="O545" i="8"/>
  <c r="O501" i="8"/>
  <c r="O474" i="8"/>
  <c r="O491" i="8"/>
  <c r="O467" i="8"/>
  <c r="O568" i="8"/>
  <c r="O573" i="8"/>
  <c r="O580" i="8"/>
  <c r="O579" i="8"/>
  <c r="O530" i="8"/>
  <c r="O502" i="8"/>
  <c r="O488" i="8"/>
  <c r="O496" i="8"/>
  <c r="O564" i="8"/>
  <c r="O571" i="8"/>
  <c r="O576" i="8"/>
  <c r="O562" i="8"/>
  <c r="O538" i="8"/>
  <c r="O468" i="8"/>
  <c r="O504" i="8"/>
  <c r="O549" i="8"/>
  <c r="O599" i="8"/>
  <c r="O593" i="8"/>
  <c r="O569" i="8"/>
  <c r="O558" i="8"/>
  <c r="O546" i="8"/>
  <c r="O484" i="8"/>
  <c r="O516" i="8"/>
  <c r="O517" i="8"/>
  <c r="O597" i="8"/>
  <c r="O589" i="8"/>
  <c r="O528" i="8"/>
  <c r="O534" i="8"/>
  <c r="O523" i="8"/>
  <c r="O466" i="8"/>
  <c r="O541" i="8"/>
  <c r="O497" i="8"/>
  <c r="O575" i="8"/>
  <c r="O527" i="8"/>
  <c r="O544" i="8"/>
  <c r="O521" i="8"/>
  <c r="O469" i="8"/>
  <c r="O487" i="8"/>
  <c r="O478" i="8"/>
  <c r="O508" i="8"/>
  <c r="O600" i="8"/>
  <c r="O574" i="8"/>
  <c r="O531" i="8"/>
  <c r="O548" i="8"/>
  <c r="O563" i="8"/>
  <c r="O477" i="8"/>
  <c r="O495" i="8"/>
  <c r="O510" i="8"/>
  <c r="O499" i="8"/>
  <c r="O503" i="8"/>
  <c r="O492" i="8"/>
  <c r="O596" i="8"/>
  <c r="O512" i="8"/>
  <c r="O567" i="8"/>
  <c r="O535" i="8"/>
  <c r="O552" i="8"/>
  <c r="O529" i="8"/>
  <c r="O485" i="8"/>
  <c r="F84" i="3"/>
  <c r="E72" i="4" s="1"/>
  <c r="H84" i="3"/>
  <c r="G72" i="4" s="1"/>
  <c r="C71" i="4"/>
  <c r="F83" i="3"/>
  <c r="E71" i="4" s="1"/>
  <c r="H232" i="3"/>
  <c r="G220" i="4" s="1"/>
  <c r="F230" i="3"/>
  <c r="E218" i="4" s="1"/>
  <c r="C218" i="4"/>
  <c r="H230" i="3"/>
  <c r="G218" i="4" s="1"/>
  <c r="D112" i="3"/>
  <c r="U80" i="8"/>
  <c r="U59" i="8"/>
  <c r="U94" i="8"/>
  <c r="J180" i="3"/>
  <c r="H132" i="3"/>
  <c r="G120" i="4" s="1"/>
  <c r="F162" i="3"/>
  <c r="E150" i="4" s="1"/>
  <c r="H141" i="3"/>
  <c r="G129" i="4" s="1"/>
  <c r="U164" i="8"/>
  <c r="U169" i="8"/>
  <c r="U182" i="8"/>
  <c r="U184" i="8"/>
  <c r="U202" i="8"/>
  <c r="U159" i="8"/>
  <c r="U172" i="8"/>
  <c r="U177" i="8"/>
  <c r="U190" i="8"/>
  <c r="U200" i="8"/>
  <c r="U163" i="8"/>
  <c r="U197" i="8"/>
  <c r="U167" i="8"/>
  <c r="U180" i="8"/>
  <c r="U185" i="8"/>
  <c r="U198" i="8"/>
  <c r="U157" i="8"/>
  <c r="U179" i="8"/>
  <c r="U175" i="8"/>
  <c r="U188" i="8"/>
  <c r="U193" i="8"/>
  <c r="U155" i="8"/>
  <c r="U173" i="8"/>
  <c r="U195" i="8"/>
  <c r="U183" i="8"/>
  <c r="U196" i="8"/>
  <c r="U201" i="8"/>
  <c r="U171" i="8"/>
  <c r="U189" i="8"/>
  <c r="U160" i="8"/>
  <c r="U191" i="8"/>
  <c r="U204" i="8"/>
  <c r="U158" i="8"/>
  <c r="U187" i="8"/>
  <c r="U154" i="8"/>
  <c r="U176" i="8"/>
  <c r="U162" i="8"/>
  <c r="U194" i="8"/>
  <c r="U199" i="8"/>
  <c r="U153" i="8"/>
  <c r="U165" i="8"/>
  <c r="U203" i="8"/>
  <c r="U170" i="8"/>
  <c r="U192" i="8"/>
  <c r="U181" i="8"/>
  <c r="U168" i="8"/>
  <c r="U186" i="8"/>
  <c r="U156" i="8"/>
  <c r="U161" i="8"/>
  <c r="U174" i="8"/>
  <c r="D79" i="3"/>
  <c r="C67" i="4" s="1"/>
  <c r="D80" i="3"/>
  <c r="D56" i="3"/>
  <c r="D50" i="3"/>
  <c r="Q319" i="8"/>
  <c r="N459" i="2" s="1"/>
  <c r="Q327" i="8"/>
  <c r="N467" i="2" s="1"/>
  <c r="O110" i="3" s="1"/>
  <c r="L98" i="4" s="1"/>
  <c r="Q326" i="8"/>
  <c r="N466" i="2" s="1"/>
  <c r="Q346" i="8"/>
  <c r="N486" i="2" s="1"/>
  <c r="Q310" i="8"/>
  <c r="N450" i="2" s="1"/>
  <c r="Q337" i="8"/>
  <c r="N477" i="2" s="1"/>
  <c r="Q332" i="8"/>
  <c r="N472" i="2" s="1"/>
  <c r="Q314" i="8"/>
  <c r="N454" i="2" s="1"/>
  <c r="O107" i="3" s="1"/>
  <c r="Q339" i="8"/>
  <c r="N479" i="2" s="1"/>
  <c r="Q334" i="8"/>
  <c r="N474" i="2" s="1"/>
  <c r="Q356" i="8"/>
  <c r="N496" i="2" s="1"/>
  <c r="Q316" i="8"/>
  <c r="N456" i="2" s="1"/>
  <c r="Q343" i="8"/>
  <c r="N483" i="2" s="1"/>
  <c r="Q336" i="8"/>
  <c r="N476" i="2" s="1"/>
  <c r="Q360" i="8"/>
  <c r="N500" i="2" s="1"/>
  <c r="O117" i="3" s="1"/>
  <c r="Q318" i="8"/>
  <c r="N458" i="2" s="1"/>
  <c r="Q345" i="8"/>
  <c r="N485" i="2" s="1"/>
  <c r="Q340" i="8"/>
  <c r="N480" i="2" s="1"/>
  <c r="O113" i="3" s="1"/>
  <c r="L101" i="4" s="1"/>
  <c r="Q311" i="8"/>
  <c r="N451" i="2" s="1"/>
  <c r="Q342" i="8"/>
  <c r="N482" i="2" s="1"/>
  <c r="Q322" i="8"/>
  <c r="N462" i="2" s="1"/>
  <c r="Q344" i="8"/>
  <c r="N484" i="2" s="1"/>
  <c r="Q320" i="8"/>
  <c r="N460" i="2" s="1"/>
  <c r="Q352" i="8"/>
  <c r="N492" i="2" s="1"/>
  <c r="Q335" i="8"/>
  <c r="N475" i="2" s="1"/>
  <c r="O112" i="3" s="1"/>
  <c r="Q347" i="8"/>
  <c r="N487" i="2" s="1"/>
  <c r="Q324" i="8"/>
  <c r="N464" i="2" s="1"/>
  <c r="Q309" i="8"/>
  <c r="N449" i="2" s="1"/>
  <c r="Q328" i="8"/>
  <c r="N468" i="2" s="1"/>
  <c r="F158" i="3"/>
  <c r="E146" i="4" s="1"/>
  <c r="H158" i="3"/>
  <c r="G146" i="4" s="1"/>
  <c r="C146" i="4"/>
  <c r="H153" i="3"/>
  <c r="G141" i="4" s="1"/>
  <c r="F153" i="3"/>
  <c r="E141" i="4" s="1"/>
  <c r="C140" i="4"/>
  <c r="F152" i="3"/>
  <c r="E140" i="4" s="1"/>
  <c r="H152" i="3"/>
  <c r="G140" i="4" s="1"/>
  <c r="H154" i="3"/>
  <c r="G142" i="4" s="1"/>
  <c r="H181" i="3"/>
  <c r="G169" i="4" s="1"/>
  <c r="F179" i="3"/>
  <c r="E167" i="4" s="1"/>
  <c r="Q599" i="8"/>
  <c r="Q608" i="8"/>
  <c r="Q582" i="8"/>
  <c r="Q591" i="8"/>
  <c r="Q534" i="8"/>
  <c r="Q554" i="8"/>
  <c r="Q535" i="8"/>
  <c r="Q522" i="8"/>
  <c r="Q533" i="8"/>
  <c r="Q487" i="8"/>
  <c r="N627" i="2" s="1"/>
  <c r="O147" i="3" s="1"/>
  <c r="L135" i="4" s="1"/>
  <c r="Q544" i="8"/>
  <c r="Q489" i="8"/>
  <c r="N629" i="2" s="1"/>
  <c r="Q472" i="8"/>
  <c r="N612" i="2" s="1"/>
  <c r="Q499" i="8"/>
  <c r="Q578" i="8"/>
  <c r="Q517" i="8"/>
  <c r="Q524" i="8"/>
  <c r="Q493" i="8"/>
  <c r="Q595" i="8"/>
  <c r="Q579" i="8"/>
  <c r="Q604" i="8"/>
  <c r="Q581" i="8"/>
  <c r="Q589" i="8"/>
  <c r="Q564" i="8"/>
  <c r="Q590" i="8"/>
  <c r="Q603" i="8"/>
  <c r="Q525" i="8"/>
  <c r="Q597" i="8"/>
  <c r="Q539" i="8"/>
  <c r="Q611" i="8"/>
  <c r="Q541" i="8"/>
  <c r="Q495" i="8"/>
  <c r="Q514" i="8"/>
  <c r="Q552" i="8"/>
  <c r="Q497" i="8"/>
  <c r="Q537" i="8"/>
  <c r="Q532" i="8"/>
  <c r="Q475" i="8"/>
  <c r="N615" i="2" s="1"/>
  <c r="Q509" i="8"/>
  <c r="Q496" i="8"/>
  <c r="Q576" i="8"/>
  <c r="Q573" i="8"/>
  <c r="Q587" i="8"/>
  <c r="Q538" i="8"/>
  <c r="Q523" i="8"/>
  <c r="Q593" i="8"/>
  <c r="Q543" i="8"/>
  <c r="Q596" i="8"/>
  <c r="Q503" i="8"/>
  <c r="Q484" i="8"/>
  <c r="N624" i="2" s="1"/>
  <c r="Q505" i="8"/>
  <c r="Q488" i="8"/>
  <c r="N628" i="2" s="1"/>
  <c r="Q592" i="8"/>
  <c r="Q600" i="8"/>
  <c r="Q614" i="8"/>
  <c r="Q610" i="8"/>
  <c r="Q577" i="8"/>
  <c r="Q598" i="8"/>
  <c r="Q562" i="8"/>
  <c r="Q547" i="8"/>
  <c r="Q575" i="8"/>
  <c r="Q549" i="8"/>
  <c r="Q500" i="8"/>
  <c r="Q526" i="8"/>
  <c r="Q513" i="8"/>
  <c r="Q504" i="8"/>
  <c r="Q553" i="8"/>
  <c r="Q490" i="8"/>
  <c r="N630" i="2" s="1"/>
  <c r="Q478" i="8"/>
  <c r="N618" i="2" s="1"/>
  <c r="Q588" i="8"/>
  <c r="Q574" i="8"/>
  <c r="Q585" i="8"/>
  <c r="Q609" i="8"/>
  <c r="Q586" i="8"/>
  <c r="Q606" i="8"/>
  <c r="Q571" i="8"/>
  <c r="Q563" i="8"/>
  <c r="Q542" i="8"/>
  <c r="Q521" i="8"/>
  <c r="Q568" i="8"/>
  <c r="Q557" i="8"/>
  <c r="Q511" i="8"/>
  <c r="Q516" i="8"/>
  <c r="Q518" i="8"/>
  <c r="Q466" i="8"/>
  <c r="N606" i="2" s="1"/>
  <c r="Q556" i="8"/>
  <c r="Q476" i="8"/>
  <c r="N616" i="2" s="1"/>
  <c r="Q469" i="8"/>
  <c r="N609" i="2" s="1"/>
  <c r="Q480" i="8"/>
  <c r="N620" i="2" s="1"/>
  <c r="O145" i="3" s="1"/>
  <c r="Q507" i="8"/>
  <c r="Q477" i="8"/>
  <c r="N617" i="2" s="1"/>
  <c r="Q602" i="8"/>
  <c r="Q561" i="8"/>
  <c r="Q546" i="8"/>
  <c r="Q519" i="8"/>
  <c r="Q558" i="8"/>
  <c r="Q551" i="8"/>
  <c r="L158" i="4" s="1"/>
  <c r="Q471" i="8"/>
  <c r="N611" i="2" s="1"/>
  <c r="Q468" i="8"/>
  <c r="N608" i="2" s="1"/>
  <c r="Q473" i="8"/>
  <c r="N613" i="2" s="1"/>
  <c r="Q470" i="8"/>
  <c r="N610" i="2" s="1"/>
  <c r="Q567" i="8"/>
  <c r="Q467" i="8"/>
  <c r="N607" i="2" s="1"/>
  <c r="Q512" i="8"/>
  <c r="Q474" i="8"/>
  <c r="N614" i="2" s="1"/>
  <c r="Q584" i="8"/>
  <c r="Q566" i="8"/>
  <c r="Q583" i="8"/>
  <c r="Q605" i="8"/>
  <c r="Q572" i="8"/>
  <c r="Q594" i="8"/>
  <c r="Q570" i="8"/>
  <c r="Q559" i="8"/>
  <c r="L166" i="4" s="1"/>
  <c r="Q550" i="8"/>
  <c r="Q612" i="8"/>
  <c r="Q527" i="8"/>
  <c r="Q560" i="8"/>
  <c r="Q482" i="8"/>
  <c r="N622" i="2" s="1"/>
  <c r="Q528" i="8"/>
  <c r="Q481" i="8"/>
  <c r="N621" i="2" s="1"/>
  <c r="Q486" i="8"/>
  <c r="N626" i="2" s="1"/>
  <c r="Q483" i="8"/>
  <c r="N623" i="2" s="1"/>
  <c r="Q508" i="8"/>
  <c r="Q485" i="8"/>
  <c r="N625" i="2" s="1"/>
  <c r="Q540" i="8"/>
  <c r="Q506" i="8"/>
  <c r="Q510" i="8"/>
  <c r="Q479" i="8"/>
  <c r="N619" i="2" s="1"/>
  <c r="Q515" i="8"/>
  <c r="Q548" i="8"/>
  <c r="Q569" i="8"/>
  <c r="Q498" i="8"/>
  <c r="Q530" i="8"/>
  <c r="Q536" i="8"/>
  <c r="Q520" i="8"/>
  <c r="Q501" i="8"/>
  <c r="Q580" i="8"/>
  <c r="Q613" i="8"/>
  <c r="Q607" i="8"/>
  <c r="Q502" i="8"/>
  <c r="Q494" i="8"/>
  <c r="Q531" i="8"/>
  <c r="Q529" i="8"/>
  <c r="Q492" i="8"/>
  <c r="Q601" i="8"/>
  <c r="Q555" i="8"/>
  <c r="Q545" i="8"/>
  <c r="Q491" i="8"/>
  <c r="N631" i="2" s="1"/>
  <c r="Q565" i="8"/>
  <c r="F90" i="3"/>
  <c r="E78" i="4" s="1"/>
  <c r="C182" i="4"/>
  <c r="F194" i="3"/>
  <c r="E182" i="4" s="1"/>
  <c r="D127" i="3"/>
  <c r="H128" i="3" s="1"/>
  <c r="G116" i="4" s="1"/>
  <c r="O72" i="3"/>
  <c r="L60" i="4" s="1"/>
  <c r="O76" i="3"/>
  <c r="J233" i="3"/>
  <c r="H140" i="3"/>
  <c r="G128" i="4" s="1"/>
  <c r="S224" i="8"/>
  <c r="S233" i="8"/>
  <c r="S215" i="8"/>
  <c r="S253" i="8"/>
  <c r="S214" i="8"/>
  <c r="S251" i="8"/>
  <c r="S252" i="8"/>
  <c r="S241" i="8"/>
  <c r="S209" i="8"/>
  <c r="S226" i="8"/>
  <c r="S231" i="8"/>
  <c r="S232" i="8"/>
  <c r="S218" i="8"/>
  <c r="S249" i="8"/>
  <c r="S210" i="8"/>
  <c r="S234" i="8"/>
  <c r="S247" i="8"/>
  <c r="S248" i="8"/>
  <c r="S213" i="8"/>
  <c r="S222" i="8"/>
  <c r="S208" i="8"/>
  <c r="S242" i="8"/>
  <c r="S228" i="8"/>
  <c r="S220" i="8"/>
  <c r="S207" i="8"/>
  <c r="S230" i="8"/>
  <c r="S221" i="8"/>
  <c r="S250" i="8"/>
  <c r="S244" i="8"/>
  <c r="S223" i="8"/>
  <c r="S238" i="8"/>
  <c r="S229" i="8"/>
  <c r="S219" i="8"/>
  <c r="S216" i="8"/>
  <c r="S239" i="8"/>
  <c r="S240" i="8"/>
  <c r="S211" i="8"/>
  <c r="S246" i="8"/>
  <c r="S237" i="8"/>
  <c r="S205" i="8"/>
  <c r="S206" i="8"/>
  <c r="S255" i="8"/>
  <c r="S236" i="8"/>
  <c r="S225" i="8"/>
  <c r="S254" i="8"/>
  <c r="S245" i="8"/>
  <c r="S217" i="8"/>
  <c r="S235" i="8"/>
  <c r="W160" i="8"/>
  <c r="W176" i="8"/>
  <c r="W192" i="8"/>
  <c r="W155" i="8"/>
  <c r="W171" i="8"/>
  <c r="W187" i="8"/>
  <c r="W203" i="8"/>
  <c r="W164" i="8"/>
  <c r="W180" i="8"/>
  <c r="W196" i="8"/>
  <c r="W159" i="8"/>
  <c r="W175" i="8"/>
  <c r="W191" i="8"/>
  <c r="W165" i="8"/>
  <c r="W182" i="8"/>
  <c r="W198" i="8"/>
  <c r="W161" i="8"/>
  <c r="W177" i="8"/>
  <c r="W193" i="8"/>
  <c r="W168" i="8"/>
  <c r="W184" i="8"/>
  <c r="W200" i="8"/>
  <c r="W163" i="8"/>
  <c r="W179" i="8"/>
  <c r="W195" i="8"/>
  <c r="W154" i="8"/>
  <c r="W170" i="8"/>
  <c r="W186" i="8"/>
  <c r="W202" i="8"/>
  <c r="W166" i="8"/>
  <c r="W181" i="8"/>
  <c r="W197" i="8"/>
  <c r="W156" i="8"/>
  <c r="W194" i="8"/>
  <c r="W185" i="8"/>
  <c r="W158" i="8"/>
  <c r="W204" i="8"/>
  <c r="W189" i="8"/>
  <c r="W162" i="8"/>
  <c r="W153" i="8"/>
  <c r="W199" i="8"/>
  <c r="W172" i="8"/>
  <c r="W157" i="8"/>
  <c r="W201" i="8"/>
  <c r="W174" i="8"/>
  <c r="W167" i="8"/>
  <c r="W178" i="8"/>
  <c r="W169" i="8"/>
  <c r="W188" i="8"/>
  <c r="W173" i="8"/>
  <c r="W190" i="8"/>
  <c r="W183" i="8"/>
  <c r="D71" i="3"/>
  <c r="C59" i="4" s="1"/>
  <c r="D49" i="3"/>
  <c r="C217" i="4"/>
  <c r="H229" i="3"/>
  <c r="G217" i="4" s="1"/>
  <c r="F229" i="3"/>
  <c r="E217" i="4" s="1"/>
  <c r="F195" i="3"/>
  <c r="E183" i="4" s="1"/>
  <c r="H195" i="3"/>
  <c r="G183" i="4" s="1"/>
  <c r="C183" i="4"/>
  <c r="O116" i="3"/>
  <c r="L104" i="4" s="1"/>
  <c r="D74" i="3"/>
  <c r="C45" i="4"/>
  <c r="D51" i="3"/>
  <c r="C48" i="4"/>
  <c r="H89" i="3"/>
  <c r="G77" i="4" s="1"/>
  <c r="C77" i="4"/>
  <c r="F89" i="3"/>
  <c r="E77" i="4" s="1"/>
  <c r="F228" i="3"/>
  <c r="E216" i="4" s="1"/>
  <c r="C215" i="4"/>
  <c r="O52" i="3"/>
  <c r="Q52" i="3" s="1"/>
  <c r="N40" i="4" s="1"/>
  <c r="O49" i="3"/>
  <c r="U78" i="8"/>
  <c r="U58" i="8"/>
  <c r="O74" i="3"/>
  <c r="O78" i="3"/>
  <c r="L66" i="4" s="1"/>
  <c r="O75" i="3"/>
  <c r="Q75" i="3" s="1"/>
  <c r="N63" i="4" s="1"/>
  <c r="O71" i="3"/>
  <c r="L59" i="4" s="1"/>
  <c r="U108" i="8"/>
  <c r="U121" i="8"/>
  <c r="U139" i="8"/>
  <c r="U114" i="8"/>
  <c r="U130" i="8"/>
  <c r="U146" i="8"/>
  <c r="U109" i="8"/>
  <c r="U123" i="8"/>
  <c r="U141" i="8"/>
  <c r="U116" i="8"/>
  <c r="U132" i="8"/>
  <c r="U148" i="8"/>
  <c r="U101" i="8"/>
  <c r="U110" i="8"/>
  <c r="U125" i="8"/>
  <c r="U143" i="8"/>
  <c r="U118" i="8"/>
  <c r="U134" i="8"/>
  <c r="U150" i="8"/>
  <c r="U103" i="8"/>
  <c r="U111" i="8"/>
  <c r="U129" i="8"/>
  <c r="U145" i="8"/>
  <c r="U120" i="8"/>
  <c r="U136" i="8"/>
  <c r="U152" i="8"/>
  <c r="U105" i="8"/>
  <c r="U113" i="8"/>
  <c r="U131" i="8"/>
  <c r="U147" i="8"/>
  <c r="U122" i="8"/>
  <c r="U138" i="8"/>
  <c r="U107" i="8"/>
  <c r="U115" i="8"/>
  <c r="U133" i="8"/>
  <c r="U149" i="8"/>
  <c r="U124" i="8"/>
  <c r="U140" i="8"/>
  <c r="U137" i="8"/>
  <c r="U151" i="8"/>
  <c r="U112" i="8"/>
  <c r="U102" i="8"/>
  <c r="U126" i="8"/>
  <c r="U104" i="8"/>
  <c r="U128" i="8"/>
  <c r="U117" i="8"/>
  <c r="U142" i="8"/>
  <c r="U119" i="8"/>
  <c r="U144" i="8"/>
  <c r="U135" i="8"/>
  <c r="D52" i="3"/>
  <c r="D53" i="3"/>
  <c r="D48" i="3"/>
  <c r="C214" i="4"/>
  <c r="H226" i="3"/>
  <c r="G214" i="4" s="1"/>
  <c r="G209" i="4"/>
  <c r="C209" i="4"/>
  <c r="F192" i="3"/>
  <c r="E180" i="4" s="1"/>
  <c r="F132" i="3"/>
  <c r="E120" i="4" s="1"/>
  <c r="D114" i="3"/>
  <c r="C102" i="4" s="1"/>
  <c r="O106" i="3"/>
  <c r="F55" i="3"/>
  <c r="E43" i="4" s="1"/>
  <c r="J161" i="3"/>
  <c r="J6" i="7" s="1"/>
  <c r="J231" i="3"/>
  <c r="W332" i="8"/>
  <c r="W325" i="8"/>
  <c r="W314" i="8"/>
  <c r="W342" i="8"/>
  <c r="W333" i="8"/>
  <c r="W316" i="8"/>
  <c r="W348" i="8"/>
  <c r="W341" i="8"/>
  <c r="W309" i="8"/>
  <c r="W350" i="8"/>
  <c r="W347" i="8"/>
  <c r="W315" i="8"/>
  <c r="W354" i="8"/>
  <c r="W349" i="8"/>
  <c r="W317" i="8"/>
  <c r="W326" i="8"/>
  <c r="W334" i="8"/>
  <c r="W357" i="8"/>
  <c r="W358" i="8"/>
  <c r="W331" i="8"/>
  <c r="D75" i="3"/>
  <c r="O26" i="8"/>
  <c r="O42" i="8"/>
  <c r="O21" i="8"/>
  <c r="O37" i="8"/>
  <c r="O28" i="8"/>
  <c r="O44" i="8"/>
  <c r="O23" i="8"/>
  <c r="O39" i="8"/>
  <c r="O30" i="8"/>
  <c r="O46" i="8"/>
  <c r="O25" i="8"/>
  <c r="O41" i="8"/>
  <c r="O32" i="8"/>
  <c r="O14" i="8"/>
  <c r="O27" i="8"/>
  <c r="O43" i="8"/>
  <c r="O19" i="8"/>
  <c r="O34" i="8"/>
  <c r="O15" i="8"/>
  <c r="O29" i="8"/>
  <c r="O45" i="8"/>
  <c r="O20" i="8"/>
  <c r="O36" i="8"/>
  <c r="O16" i="8"/>
  <c r="O31" i="8"/>
  <c r="O47" i="8"/>
  <c r="O24" i="8"/>
  <c r="O38" i="8"/>
  <c r="O40" i="8"/>
  <c r="O17" i="8"/>
  <c r="O18" i="8"/>
  <c r="O33" i="8"/>
  <c r="O35" i="8"/>
  <c r="O22" i="8"/>
  <c r="U598" i="8"/>
  <c r="U571" i="8"/>
  <c r="U591" i="8"/>
  <c r="U579" i="8"/>
  <c r="U583" i="8"/>
  <c r="U528" i="8"/>
  <c r="U523" i="8"/>
  <c r="U537" i="8"/>
  <c r="U519" i="8"/>
  <c r="U534" i="8"/>
  <c r="U526" i="8"/>
  <c r="U516" i="8"/>
  <c r="U586" i="8"/>
  <c r="U502" i="8"/>
  <c r="U509" i="8"/>
  <c r="U506" i="8"/>
  <c r="U479" i="8"/>
  <c r="U483" i="8"/>
  <c r="U504" i="8"/>
  <c r="U585" i="8"/>
  <c r="U610" i="8"/>
  <c r="U576" i="8"/>
  <c r="U607" i="8"/>
  <c r="U566" i="8"/>
  <c r="U540" i="8"/>
  <c r="U572" i="8"/>
  <c r="U549" i="8"/>
  <c r="U587" i="8"/>
  <c r="U546" i="8"/>
  <c r="U476" i="8"/>
  <c r="U503" i="8"/>
  <c r="U524" i="8"/>
  <c r="U475" i="8"/>
  <c r="U531" i="8"/>
  <c r="U485" i="8"/>
  <c r="U551" i="8"/>
  <c r="U522" i="8"/>
  <c r="U573" i="8"/>
  <c r="U589" i="8"/>
  <c r="U596" i="8"/>
  <c r="U563" i="8"/>
  <c r="U588" i="8"/>
  <c r="U557" i="8"/>
  <c r="U530" i="8"/>
  <c r="U468" i="8"/>
  <c r="U489" i="8"/>
  <c r="U494" i="8"/>
  <c r="U562" i="8"/>
  <c r="U480" i="8"/>
  <c r="U514" i="8"/>
  <c r="U469" i="8"/>
  <c r="U614" i="8"/>
  <c r="U569" i="8"/>
  <c r="U570" i="8"/>
  <c r="U595" i="8"/>
  <c r="U532" i="8"/>
  <c r="U561" i="8"/>
  <c r="U525" i="8"/>
  <c r="U538" i="8"/>
  <c r="U484" i="8"/>
  <c r="U505" i="8"/>
  <c r="U510" i="8"/>
  <c r="U547" i="8"/>
  <c r="U496" i="8"/>
  <c r="U515" i="8"/>
  <c r="U612" i="8"/>
  <c r="U567" i="8"/>
  <c r="U611" i="8"/>
  <c r="U584" i="8"/>
  <c r="U536" i="8"/>
  <c r="U559" i="8"/>
  <c r="U521" i="8"/>
  <c r="U542" i="8"/>
  <c r="U492" i="8"/>
  <c r="U604" i="8"/>
  <c r="U467" i="8"/>
  <c r="U520" i="8"/>
  <c r="U512" i="8"/>
  <c r="U501" i="8"/>
  <c r="U594" i="8"/>
  <c r="U609" i="8"/>
  <c r="U603" i="8"/>
  <c r="U582" i="8"/>
  <c r="U544" i="8"/>
  <c r="U529" i="8"/>
  <c r="U605" i="8"/>
  <c r="U550" i="8"/>
  <c r="U500" i="8"/>
  <c r="U527" i="8"/>
  <c r="U491" i="8"/>
  <c r="U474" i="8"/>
  <c r="U511" i="8"/>
  <c r="U472" i="8"/>
  <c r="U593" i="8"/>
  <c r="U606" i="8"/>
  <c r="U580" i="8"/>
  <c r="U574" i="8"/>
  <c r="U548" i="8"/>
  <c r="U533" i="8"/>
  <c r="U600" i="8"/>
  <c r="U554" i="8"/>
  <c r="U508" i="8"/>
  <c r="U543" i="8"/>
  <c r="U507" i="8"/>
  <c r="U490" i="8"/>
  <c r="U497" i="8"/>
  <c r="U495" i="8"/>
  <c r="U581" i="8"/>
  <c r="U602" i="8"/>
  <c r="U578" i="8"/>
  <c r="U565" i="8"/>
  <c r="U552" i="8"/>
  <c r="U541" i="8"/>
  <c r="U564" i="8"/>
  <c r="U539" i="8"/>
  <c r="U471" i="8"/>
  <c r="U470" i="8"/>
  <c r="U477" i="8"/>
  <c r="U466" i="8"/>
  <c r="U517" i="8"/>
  <c r="U488" i="8"/>
  <c r="U577" i="8"/>
  <c r="U592" i="8"/>
  <c r="U568" i="8"/>
  <c r="U613" i="8"/>
  <c r="U556" i="8"/>
  <c r="U545" i="8"/>
  <c r="U560" i="8"/>
  <c r="U555" i="8"/>
  <c r="U487" i="8"/>
  <c r="U478" i="8"/>
  <c r="U493" i="8"/>
  <c r="U499" i="8"/>
  <c r="U482" i="8"/>
  <c r="U481" i="8"/>
  <c r="U597" i="8"/>
  <c r="U608" i="8"/>
  <c r="U535" i="8"/>
  <c r="U601" i="8"/>
  <c r="U498" i="8"/>
  <c r="U553" i="8"/>
  <c r="U513" i="8"/>
  <c r="U558" i="8"/>
  <c r="U518" i="8"/>
  <c r="U575" i="8"/>
  <c r="U473" i="8"/>
  <c r="U590" i="8"/>
  <c r="U486" i="8"/>
  <c r="U599" i="8"/>
  <c r="C190" i="4"/>
  <c r="H204" i="3"/>
  <c r="G192" i="4" s="1"/>
  <c r="F203" i="3"/>
  <c r="E191" i="4" s="1"/>
  <c r="H203" i="3"/>
  <c r="G191" i="4" s="1"/>
  <c r="C210" i="4"/>
  <c r="E210" i="4"/>
  <c r="G210" i="4"/>
  <c r="G212" i="4"/>
  <c r="G213" i="4"/>
  <c r="C211" i="4"/>
  <c r="G211" i="4"/>
  <c r="E211" i="4"/>
  <c r="C202" i="4"/>
  <c r="F214" i="3"/>
  <c r="E202" i="4" s="1"/>
  <c r="H166" i="3"/>
  <c r="G154" i="4" s="1"/>
  <c r="C154" i="4"/>
  <c r="F166" i="3"/>
  <c r="E154" i="4" s="1"/>
  <c r="D118" i="3"/>
  <c r="F119" i="3" s="1"/>
  <c r="E107" i="4" s="1"/>
  <c r="D111" i="3"/>
  <c r="D115" i="3"/>
  <c r="O53" i="3"/>
  <c r="L41" i="4" s="1"/>
  <c r="C34" i="4"/>
  <c r="C127" i="4"/>
  <c r="J230" i="3"/>
  <c r="S52" i="8"/>
  <c r="S83" i="8"/>
  <c r="S55" i="8"/>
  <c r="S66" i="8"/>
  <c r="S81" i="8"/>
  <c r="S75" i="8"/>
  <c r="S86" i="8"/>
  <c r="S67" i="8"/>
  <c r="S48" i="8"/>
  <c r="S63" i="8"/>
  <c r="S74" i="8"/>
  <c r="S89" i="8"/>
  <c r="S59" i="8"/>
  <c r="S49" i="8"/>
  <c r="S56" i="8"/>
  <c r="S71" i="8"/>
  <c r="S82" i="8"/>
  <c r="S97" i="8"/>
  <c r="S92" i="8"/>
  <c r="S51" i="8"/>
  <c r="S84" i="8"/>
  <c r="S64" i="8"/>
  <c r="S79" i="8"/>
  <c r="S90" i="8"/>
  <c r="S76" i="8"/>
  <c r="S68" i="8"/>
  <c r="S72" i="8"/>
  <c r="S87" i="8"/>
  <c r="S98" i="8"/>
  <c r="S60" i="8"/>
  <c r="S80" i="8"/>
  <c r="S95" i="8"/>
  <c r="S58" i="8"/>
  <c r="S88" i="8"/>
  <c r="S50" i="8"/>
  <c r="S65" i="8"/>
  <c r="S99" i="8"/>
  <c r="S91" i="8"/>
  <c r="S96" i="8"/>
  <c r="S57" i="8"/>
  <c r="S73" i="8"/>
  <c r="F188" i="3"/>
  <c r="E176" i="4" s="1"/>
  <c r="C176" i="4"/>
  <c r="C197" i="4"/>
  <c r="H209" i="3"/>
  <c r="G197" i="4" s="1"/>
  <c r="F209" i="3"/>
  <c r="E197" i="4" s="1"/>
  <c r="H216" i="3"/>
  <c r="G204" i="4" s="1"/>
  <c r="F216" i="3"/>
  <c r="E204" i="4" s="1"/>
  <c r="C204" i="4"/>
  <c r="F217" i="3"/>
  <c r="E205" i="4" s="1"/>
  <c r="C151" i="4"/>
  <c r="H163" i="3"/>
  <c r="G151" i="4" s="1"/>
  <c r="F139" i="3"/>
  <c r="E127" i="4" s="1"/>
  <c r="J232" i="3"/>
  <c r="U73" i="8"/>
  <c r="U69" i="8"/>
  <c r="U82" i="8"/>
  <c r="U95" i="8"/>
  <c r="U77" i="8"/>
  <c r="U90" i="8"/>
  <c r="U52" i="8"/>
  <c r="U85" i="8"/>
  <c r="U98" i="8"/>
  <c r="U60" i="8"/>
  <c r="U93" i="8"/>
  <c r="U55" i="8"/>
  <c r="U68" i="8"/>
  <c r="U48" i="8"/>
  <c r="U63" i="8"/>
  <c r="U76" i="8"/>
  <c r="U50" i="8"/>
  <c r="U57" i="8"/>
  <c r="U71" i="8"/>
  <c r="U84" i="8"/>
  <c r="U53" i="8"/>
  <c r="U66" i="8"/>
  <c r="U79" i="8"/>
  <c r="U92" i="8"/>
  <c r="U61" i="8"/>
  <c r="U74" i="8"/>
  <c r="U87" i="8"/>
  <c r="C153" i="4"/>
  <c r="F165" i="3"/>
  <c r="E153" i="4" s="1"/>
  <c r="H165" i="3"/>
  <c r="G153" i="4" s="1"/>
  <c r="H210" i="3"/>
  <c r="G198" i="4" s="1"/>
  <c r="F210" i="3"/>
  <c r="E198" i="4" s="1"/>
  <c r="C198" i="4"/>
  <c r="H231" i="3"/>
  <c r="G219" i="4" s="1"/>
  <c r="H233" i="3"/>
  <c r="G221" i="4" s="1"/>
  <c r="C219" i="4"/>
  <c r="F232" i="3"/>
  <c r="E220" i="4" s="1"/>
  <c r="F231" i="3"/>
  <c r="E219" i="4" s="1"/>
  <c r="C152" i="4"/>
  <c r="F164" i="3"/>
  <c r="E152" i="4" s="1"/>
  <c r="F24" i="3"/>
  <c r="E12" i="4" s="1"/>
  <c r="H24" i="3"/>
  <c r="G12" i="4" s="1"/>
  <c r="J24" i="3"/>
  <c r="C12" i="4"/>
  <c r="Q10" i="3"/>
  <c r="J37" i="3"/>
  <c r="C14" i="4"/>
  <c r="F26" i="3"/>
  <c r="E14" i="4" s="1"/>
  <c r="J26" i="3"/>
  <c r="H26" i="3"/>
  <c r="G14" i="4" s="1"/>
  <c r="F25" i="3"/>
  <c r="E13" i="4" s="1"/>
  <c r="U20" i="3"/>
  <c r="H7" i="3"/>
  <c r="F7" i="3"/>
  <c r="H8" i="3"/>
  <c r="J34" i="3"/>
  <c r="H25" i="3"/>
  <c r="G13" i="4" s="1"/>
  <c r="S10" i="3"/>
  <c r="J29" i="3"/>
  <c r="J31" i="3"/>
  <c r="H28" i="3"/>
  <c r="G16" i="4" s="1"/>
  <c r="J35" i="3"/>
  <c r="J165" i="3"/>
  <c r="J17" i="3"/>
  <c r="F17" i="3"/>
  <c r="H17" i="3"/>
  <c r="J32" i="3"/>
  <c r="J33" i="3"/>
  <c r="F18" i="3"/>
  <c r="H27" i="3"/>
  <c r="G15" i="4" s="1"/>
  <c r="H19" i="3"/>
  <c r="J27" i="7"/>
  <c r="J19" i="7"/>
  <c r="J2" i="7"/>
  <c r="J57" i="7"/>
  <c r="F27" i="3"/>
  <c r="E15" i="4" s="1"/>
  <c r="J28" i="3"/>
  <c r="J175" i="3"/>
  <c r="J179" i="3"/>
  <c r="Q9" i="3"/>
  <c r="S9" i="3"/>
  <c r="S11" i="3"/>
  <c r="J27" i="3"/>
  <c r="U18" i="3"/>
  <c r="J21" i="3"/>
  <c r="C100" i="4"/>
  <c r="L94" i="4"/>
  <c r="F44" i="3"/>
  <c r="E32" i="4" s="1"/>
  <c r="H44" i="3"/>
  <c r="G32" i="4" s="1"/>
  <c r="J44" i="3"/>
  <c r="C32" i="4"/>
  <c r="L39" i="4"/>
  <c r="O46" i="3"/>
  <c r="O54" i="3"/>
  <c r="W51" i="8"/>
  <c r="W56" i="8"/>
  <c r="W72" i="8"/>
  <c r="W88" i="8"/>
  <c r="W55" i="8"/>
  <c r="W71" i="8"/>
  <c r="W87" i="8"/>
  <c r="W57" i="8"/>
  <c r="W74" i="8"/>
  <c r="W90" i="8"/>
  <c r="W58" i="8"/>
  <c r="W73" i="8"/>
  <c r="W89" i="8"/>
  <c r="W60" i="8"/>
  <c r="W76" i="8"/>
  <c r="W92" i="8"/>
  <c r="W59" i="8"/>
  <c r="W75" i="8"/>
  <c r="W91" i="8"/>
  <c r="W48" i="8"/>
  <c r="W64" i="8"/>
  <c r="W80" i="8"/>
  <c r="W96" i="8"/>
  <c r="W63" i="8"/>
  <c r="W79" i="8"/>
  <c r="W95" i="8"/>
  <c r="W50" i="8"/>
  <c r="W66" i="8"/>
  <c r="W82" i="8"/>
  <c r="W98" i="8"/>
  <c r="W65" i="8"/>
  <c r="W81" i="8"/>
  <c r="W97" i="8"/>
  <c r="W84" i="8"/>
  <c r="W77" i="8"/>
  <c r="W86" i="8"/>
  <c r="W83" i="8"/>
  <c r="W54" i="8"/>
  <c r="W49" i="8"/>
  <c r="W93" i="8"/>
  <c r="W62" i="8"/>
  <c r="W53" i="8"/>
  <c r="W99" i="8"/>
  <c r="W70" i="8"/>
  <c r="W67" i="8"/>
  <c r="W78" i="8"/>
  <c r="W69" i="8"/>
  <c r="W94" i="8"/>
  <c r="W61" i="8"/>
  <c r="W85" i="8"/>
  <c r="W52" i="8"/>
  <c r="W68" i="8"/>
  <c r="O115" i="3"/>
  <c r="O79" i="3"/>
  <c r="H125" i="3"/>
  <c r="G113" i="4" s="1"/>
  <c r="C112" i="4"/>
  <c r="H126" i="3"/>
  <c r="G114" i="4" s="1"/>
  <c r="F124" i="3"/>
  <c r="E112" i="4" s="1"/>
  <c r="F125" i="3"/>
  <c r="E113" i="4" s="1"/>
  <c r="H124" i="3"/>
  <c r="G112" i="4" s="1"/>
  <c r="J134" i="3"/>
  <c r="C193" i="4"/>
  <c r="F206" i="3"/>
  <c r="E194" i="4" s="1"/>
  <c r="J216" i="3"/>
  <c r="J58" i="7" s="1"/>
  <c r="F205" i="3"/>
  <c r="E193" i="4" s="1"/>
  <c r="J215" i="3"/>
  <c r="H206" i="3"/>
  <c r="G194" i="4" s="1"/>
  <c r="J214" i="3"/>
  <c r="H207" i="3"/>
  <c r="G195" i="4" s="1"/>
  <c r="H205" i="3"/>
  <c r="G193" i="4" s="1"/>
  <c r="J213" i="3"/>
  <c r="J40" i="7" s="1"/>
  <c r="J205" i="3"/>
  <c r="F86" i="3"/>
  <c r="E74" i="4" s="1"/>
  <c r="H88" i="3"/>
  <c r="G76" i="4" s="1"/>
  <c r="C74" i="4"/>
  <c r="H86" i="3"/>
  <c r="G74" i="4" s="1"/>
  <c r="H162" i="3"/>
  <c r="G150" i="4" s="1"/>
  <c r="F161" i="3"/>
  <c r="E149" i="4" s="1"/>
  <c r="F160" i="3"/>
  <c r="E148" i="4" s="1"/>
  <c r="J160" i="3"/>
  <c r="C148" i="4"/>
  <c r="J171" i="3"/>
  <c r="H160" i="3"/>
  <c r="G148" i="4" s="1"/>
  <c r="F190" i="3"/>
  <c r="E178" i="4" s="1"/>
  <c r="F191" i="3"/>
  <c r="E179" i="4" s="1"/>
  <c r="H190" i="3"/>
  <c r="G178" i="4" s="1"/>
  <c r="C178" i="4"/>
  <c r="J201" i="3"/>
  <c r="J190" i="3"/>
  <c r="H192" i="3"/>
  <c r="G180" i="4" s="1"/>
  <c r="D110" i="3"/>
  <c r="O56" i="3"/>
  <c r="J200" i="3"/>
  <c r="J21" i="7" s="1"/>
  <c r="H201" i="3"/>
  <c r="G189" i="4" s="1"/>
  <c r="F200" i="3"/>
  <c r="E188" i="4" s="1"/>
  <c r="J210" i="3"/>
  <c r="H200" i="3"/>
  <c r="G188" i="4" s="1"/>
  <c r="C188" i="4"/>
  <c r="F201" i="3"/>
  <c r="E189" i="4" s="1"/>
  <c r="H202" i="3"/>
  <c r="G190" i="4" s="1"/>
  <c r="C161" i="4"/>
  <c r="H173" i="3"/>
  <c r="G161" i="4" s="1"/>
  <c r="J184" i="3"/>
  <c r="J183" i="3"/>
  <c r="J70" i="7" s="1"/>
  <c r="F173" i="3"/>
  <c r="E161" i="4" s="1"/>
  <c r="J182" i="3"/>
  <c r="J173" i="3"/>
  <c r="H186" i="3"/>
  <c r="G174" i="4" s="1"/>
  <c r="J186" i="3"/>
  <c r="J71" i="7" s="1"/>
  <c r="C174" i="4"/>
  <c r="F186" i="3"/>
  <c r="E174" i="4" s="1"/>
  <c r="F187" i="3"/>
  <c r="E175" i="4" s="1"/>
  <c r="H188" i="3"/>
  <c r="G176" i="4" s="1"/>
  <c r="H176" i="3"/>
  <c r="G164" i="4" s="1"/>
  <c r="J162" i="3"/>
  <c r="O103" i="8"/>
  <c r="O146" i="8"/>
  <c r="O135" i="8"/>
  <c r="O105" i="8"/>
  <c r="O148" i="8"/>
  <c r="O137" i="8"/>
  <c r="O129" i="8"/>
  <c r="O108" i="8"/>
  <c r="O150" i="8"/>
  <c r="O139" i="8"/>
  <c r="O113" i="8"/>
  <c r="O152" i="8"/>
  <c r="O122" i="8"/>
  <c r="O121" i="8"/>
  <c r="O119" i="8"/>
  <c r="O101" i="8"/>
  <c r="O147" i="8"/>
  <c r="O128" i="8"/>
  <c r="O104" i="8"/>
  <c r="O118" i="8"/>
  <c r="O145" i="8"/>
  <c r="O102" i="8"/>
  <c r="O130" i="8"/>
  <c r="O111" i="8"/>
  <c r="O151" i="8"/>
  <c r="O132" i="8"/>
  <c r="O133" i="8"/>
  <c r="O141" i="8"/>
  <c r="O107" i="8"/>
  <c r="O138" i="8"/>
  <c r="O120" i="8"/>
  <c r="O127" i="8"/>
  <c r="O140" i="8"/>
  <c r="O110" i="8"/>
  <c r="O131" i="8"/>
  <c r="O149" i="8"/>
  <c r="O109" i="8"/>
  <c r="O143" i="8"/>
  <c r="O114" i="8"/>
  <c r="O115" i="8"/>
  <c r="O100" i="8"/>
  <c r="O126" i="8"/>
  <c r="O134" i="8"/>
  <c r="O117" i="8"/>
  <c r="O142" i="8"/>
  <c r="O136" i="8"/>
  <c r="O123" i="8"/>
  <c r="O144" i="8"/>
  <c r="O116" i="8"/>
  <c r="O125" i="8"/>
  <c r="O124" i="8"/>
  <c r="O112" i="8"/>
  <c r="O106" i="8"/>
  <c r="C97" i="4"/>
  <c r="H109" i="3"/>
  <c r="G97" i="4" s="1"/>
  <c r="F109" i="3"/>
  <c r="E97" i="4" s="1"/>
  <c r="O80" i="3"/>
  <c r="U437" i="8"/>
  <c r="U455" i="8"/>
  <c r="U428" i="8"/>
  <c r="U446" i="8"/>
  <c r="U443" i="8"/>
  <c r="U454" i="8"/>
  <c r="U456" i="8"/>
  <c r="U445" i="8"/>
  <c r="U463" i="8"/>
  <c r="U452" i="8"/>
  <c r="U425" i="8"/>
  <c r="U444" i="8"/>
  <c r="U434" i="8"/>
  <c r="U419" i="8"/>
  <c r="U420" i="8"/>
  <c r="U438" i="8"/>
  <c r="U460" i="8"/>
  <c r="U441" i="8"/>
  <c r="U464" i="8"/>
  <c r="U451" i="8"/>
  <c r="U442" i="8"/>
  <c r="U450" i="8"/>
  <c r="U414" i="8"/>
  <c r="U426" i="8"/>
  <c r="U436" i="8"/>
  <c r="U432" i="8"/>
  <c r="U422" i="8"/>
  <c r="U458" i="8"/>
  <c r="U423" i="8"/>
  <c r="U413" i="8"/>
  <c r="U462" i="8"/>
  <c r="U461" i="8"/>
  <c r="U435" i="8"/>
  <c r="U421" i="8"/>
  <c r="U448" i="8"/>
  <c r="U439" i="8"/>
  <c r="U457" i="8"/>
  <c r="U459" i="8"/>
  <c r="U433" i="8"/>
  <c r="U417" i="8"/>
  <c r="U418" i="8"/>
  <c r="U416" i="8"/>
  <c r="U440" i="8"/>
  <c r="U415" i="8"/>
  <c r="U431" i="8"/>
  <c r="U453" i="8"/>
  <c r="U447" i="8"/>
  <c r="U430" i="8"/>
  <c r="U449" i="8"/>
  <c r="U465" i="8"/>
  <c r="U424" i="8"/>
  <c r="U429" i="8"/>
  <c r="U427" i="8"/>
  <c r="C200" i="4"/>
  <c r="J212" i="3"/>
  <c r="F212" i="3"/>
  <c r="E200" i="4" s="1"/>
  <c r="H212" i="3"/>
  <c r="G200" i="4" s="1"/>
  <c r="H214" i="3"/>
  <c r="G202" i="4" s="1"/>
  <c r="F213" i="3"/>
  <c r="E201" i="4" s="1"/>
  <c r="C73" i="4"/>
  <c r="H85" i="3"/>
  <c r="G73" i="4" s="1"/>
  <c r="F85" i="3"/>
  <c r="E73" i="4" s="1"/>
  <c r="J93" i="3"/>
  <c r="H87" i="3"/>
  <c r="G75" i="4" s="1"/>
  <c r="F133" i="3"/>
  <c r="E121" i="4" s="1"/>
  <c r="H133" i="3"/>
  <c r="G121" i="4" s="1"/>
  <c r="H134" i="3"/>
  <c r="G122" i="4" s="1"/>
  <c r="C121" i="4"/>
  <c r="F134" i="3"/>
  <c r="E122" i="4" s="1"/>
  <c r="J141" i="3"/>
  <c r="J133" i="3"/>
  <c r="J139" i="3"/>
  <c r="J140" i="3"/>
  <c r="H135" i="3"/>
  <c r="G123" i="4" s="1"/>
  <c r="H175" i="3"/>
  <c r="G163" i="4" s="1"/>
  <c r="L145" i="4"/>
  <c r="W28" i="8"/>
  <c r="W44" i="8"/>
  <c r="W23" i="8"/>
  <c r="W39" i="8"/>
  <c r="W30" i="8"/>
  <c r="W46" i="8"/>
  <c r="W25" i="8"/>
  <c r="W41" i="8"/>
  <c r="W32" i="8"/>
  <c r="W14" i="8"/>
  <c r="W27" i="8"/>
  <c r="W43" i="8"/>
  <c r="W20" i="8"/>
  <c r="W36" i="8"/>
  <c r="W16" i="8"/>
  <c r="W31" i="8"/>
  <c r="W47" i="8"/>
  <c r="W22" i="8"/>
  <c r="W38" i="8"/>
  <c r="W17" i="8"/>
  <c r="W33" i="8"/>
  <c r="W26" i="8"/>
  <c r="W35" i="8"/>
  <c r="W34" i="8"/>
  <c r="W37" i="8"/>
  <c r="W42" i="8"/>
  <c r="W15" i="8"/>
  <c r="W19" i="8"/>
  <c r="W21" i="8"/>
  <c r="W24" i="8"/>
  <c r="W29" i="8"/>
  <c r="W40" i="8"/>
  <c r="W18" i="8"/>
  <c r="W45" i="8"/>
  <c r="F169" i="3"/>
  <c r="E157" i="4" s="1"/>
  <c r="F168" i="3"/>
  <c r="E156" i="4" s="1"/>
  <c r="H170" i="3"/>
  <c r="G158" i="4" s="1"/>
  <c r="J168" i="3"/>
  <c r="C156" i="4"/>
  <c r="H168" i="3"/>
  <c r="G156" i="4" s="1"/>
  <c r="C108" i="4"/>
  <c r="F121" i="3"/>
  <c r="E109" i="4" s="1"/>
  <c r="H122" i="3"/>
  <c r="G110" i="4" s="1"/>
  <c r="H121" i="3"/>
  <c r="G109" i="4" s="1"/>
  <c r="F120" i="3"/>
  <c r="E108" i="4" s="1"/>
  <c r="O220" i="8"/>
  <c r="O252" i="8"/>
  <c r="O225" i="8"/>
  <c r="O241" i="8"/>
  <c r="O222" i="8"/>
  <c r="O254" i="8"/>
  <c r="O227" i="8"/>
  <c r="O243" i="8"/>
  <c r="O228" i="8"/>
  <c r="O207" i="8"/>
  <c r="O229" i="8"/>
  <c r="O245" i="8"/>
  <c r="O230" i="8"/>
  <c r="O209" i="8"/>
  <c r="O231" i="8"/>
  <c r="O247" i="8"/>
  <c r="O236" i="8"/>
  <c r="O215" i="8"/>
  <c r="O233" i="8"/>
  <c r="O249" i="8"/>
  <c r="O206" i="8"/>
  <c r="O238" i="8"/>
  <c r="O218" i="8"/>
  <c r="O235" i="8"/>
  <c r="O251" i="8"/>
  <c r="O212" i="8"/>
  <c r="O244" i="8"/>
  <c r="O219" i="8"/>
  <c r="O237" i="8"/>
  <c r="O253" i="8"/>
  <c r="O214" i="8"/>
  <c r="O246" i="8"/>
  <c r="O239" i="8"/>
  <c r="O255" i="8"/>
  <c r="O224" i="8"/>
  <c r="O226" i="8"/>
  <c r="O232" i="8"/>
  <c r="O234" i="8"/>
  <c r="O248" i="8"/>
  <c r="O250" i="8"/>
  <c r="O256" i="8"/>
  <c r="O205" i="8"/>
  <c r="O223" i="8"/>
  <c r="O208" i="8"/>
  <c r="O210" i="8"/>
  <c r="O221" i="8"/>
  <c r="O211" i="8"/>
  <c r="O217" i="8"/>
  <c r="O213" i="8"/>
  <c r="O216" i="8"/>
  <c r="O240" i="8"/>
  <c r="O242" i="8"/>
  <c r="O77" i="3"/>
  <c r="O73" i="3"/>
  <c r="AG427" i="8"/>
  <c r="AG428" i="8" s="1"/>
  <c r="AC428" i="8"/>
  <c r="C162" i="4"/>
  <c r="F174" i="3"/>
  <c r="E162" i="4" s="1"/>
  <c r="J174" i="3"/>
  <c r="H174" i="3"/>
  <c r="G162" i="4" s="1"/>
  <c r="H189" i="3"/>
  <c r="G177" i="4" s="1"/>
  <c r="C177" i="4"/>
  <c r="H191" i="3"/>
  <c r="G179" i="4" s="1"/>
  <c r="J189" i="3"/>
  <c r="F189" i="3"/>
  <c r="E177" i="4" s="1"/>
  <c r="J199" i="3"/>
  <c r="H143" i="3"/>
  <c r="G131" i="4" s="1"/>
  <c r="J181" i="3"/>
  <c r="D113" i="3"/>
  <c r="Q209" i="8"/>
  <c r="N349" i="2" s="1"/>
  <c r="Q208" i="8"/>
  <c r="N348" i="2" s="1"/>
  <c r="Q225" i="8"/>
  <c r="N365" i="2" s="1"/>
  <c r="Q241" i="8"/>
  <c r="N381" i="2" s="1"/>
  <c r="Q206" i="8"/>
  <c r="N346" i="2" s="1"/>
  <c r="Q222" i="8"/>
  <c r="N362" i="2" s="1"/>
  <c r="Q238" i="8"/>
  <c r="N378" i="2" s="1"/>
  <c r="Q254" i="8"/>
  <c r="N394" i="2" s="1"/>
  <c r="Q231" i="8"/>
  <c r="N371" i="2" s="1"/>
  <c r="Q212" i="8"/>
  <c r="N352" i="2" s="1"/>
  <c r="Q244" i="8"/>
  <c r="N384" i="2" s="1"/>
  <c r="Q248" i="8"/>
  <c r="N388" i="2" s="1"/>
  <c r="Q224" i="8"/>
  <c r="N364" i="2" s="1"/>
  <c r="Q213" i="8"/>
  <c r="N353" i="2" s="1"/>
  <c r="Q240" i="8"/>
  <c r="N380" i="2" s="1"/>
  <c r="Q229" i="8"/>
  <c r="N369" i="2" s="1"/>
  <c r="Q245" i="8"/>
  <c r="N385" i="2" s="1"/>
  <c r="Q210" i="8"/>
  <c r="N350" i="2" s="1"/>
  <c r="Q226" i="8"/>
  <c r="N366" i="2" s="1"/>
  <c r="Q242" i="8"/>
  <c r="N382" i="2" s="1"/>
  <c r="Q207" i="8"/>
  <c r="N347" i="2" s="1"/>
  <c r="Q239" i="8"/>
  <c r="N379" i="2" s="1"/>
  <c r="Q220" i="8"/>
  <c r="N360" i="2" s="1"/>
  <c r="Q252" i="8"/>
  <c r="N392" i="2" s="1"/>
  <c r="Q251" i="8"/>
  <c r="N391" i="2" s="1"/>
  <c r="Q256" i="8"/>
  <c r="N396" i="2" s="1"/>
  <c r="Q218" i="8"/>
  <c r="N358" i="2" s="1"/>
  <c r="Q235" i="8"/>
  <c r="N375" i="2" s="1"/>
  <c r="Q205" i="8"/>
  <c r="N345" i="2" s="1"/>
  <c r="O82" i="3" s="1"/>
  <c r="Q221" i="8"/>
  <c r="N361" i="2" s="1"/>
  <c r="Q237" i="8"/>
  <c r="N377" i="2" s="1"/>
  <c r="Q217" i="8"/>
  <c r="N357" i="2" s="1"/>
  <c r="Q255" i="8"/>
  <c r="N395" i="2" s="1"/>
  <c r="Q243" i="8"/>
  <c r="N383" i="2" s="1"/>
  <c r="Q230" i="8"/>
  <c r="N370" i="2" s="1"/>
  <c r="Q228" i="8"/>
  <c r="N368" i="2" s="1"/>
  <c r="Q219" i="8"/>
  <c r="N359" i="2" s="1"/>
  <c r="Q234" i="8"/>
  <c r="N374" i="2" s="1"/>
  <c r="Q236" i="8"/>
  <c r="N376" i="2" s="1"/>
  <c r="Q232" i="8"/>
  <c r="N372" i="2" s="1"/>
  <c r="Q246" i="8"/>
  <c r="N386" i="2" s="1"/>
  <c r="Q227" i="8"/>
  <c r="N367" i="2" s="1"/>
  <c r="Q233" i="8"/>
  <c r="N373" i="2" s="1"/>
  <c r="Q250" i="8"/>
  <c r="N390" i="2" s="1"/>
  <c r="Q249" i="8"/>
  <c r="N389" i="2" s="1"/>
  <c r="Q215" i="8"/>
  <c r="N355" i="2" s="1"/>
  <c r="Q253" i="8"/>
  <c r="N393" i="2" s="1"/>
  <c r="Q223" i="8"/>
  <c r="N363" i="2" s="1"/>
  <c r="Q216" i="8"/>
  <c r="N356" i="2" s="1"/>
  <c r="Q214" i="8"/>
  <c r="N354" i="2" s="1"/>
  <c r="Q247" i="8"/>
  <c r="N387" i="2" s="1"/>
  <c r="Q211" i="8"/>
  <c r="N351" i="2" s="1"/>
  <c r="O109" i="3"/>
  <c r="O81" i="3"/>
  <c r="J187" i="3"/>
  <c r="H185" i="3"/>
  <c r="G173" i="4" s="1"/>
  <c r="J192" i="3"/>
  <c r="J188" i="3"/>
  <c r="F185" i="3"/>
  <c r="E173" i="4" s="1"/>
  <c r="C173" i="4"/>
  <c r="J193" i="3"/>
  <c r="H187" i="3"/>
  <c r="G175" i="4" s="1"/>
  <c r="J185" i="3"/>
  <c r="J194" i="3"/>
  <c r="J195" i="3"/>
  <c r="J191" i="3"/>
  <c r="C185" i="4"/>
  <c r="H197" i="3"/>
  <c r="G185" i="4" s="1"/>
  <c r="F197" i="3"/>
  <c r="E185" i="4" s="1"/>
  <c r="H199" i="3"/>
  <c r="G187" i="4" s="1"/>
  <c r="J197" i="3"/>
  <c r="J208" i="3"/>
  <c r="J48" i="7" s="1"/>
  <c r="C31" i="4"/>
  <c r="H43" i="3"/>
  <c r="G31" i="4" s="1"/>
  <c r="F43" i="3"/>
  <c r="E31" i="4" s="1"/>
  <c r="J43" i="3"/>
  <c r="F41" i="3"/>
  <c r="E29" i="4" s="1"/>
  <c r="C29" i="4"/>
  <c r="H41" i="3"/>
  <c r="G29" i="4" s="1"/>
  <c r="J41" i="3"/>
  <c r="J176" i="3"/>
  <c r="J172" i="3"/>
  <c r="J177" i="3"/>
  <c r="H169" i="3"/>
  <c r="G157" i="4" s="1"/>
  <c r="F167" i="3"/>
  <c r="E155" i="4" s="1"/>
  <c r="J178" i="3"/>
  <c r="J167" i="3"/>
  <c r="H167" i="3"/>
  <c r="G155" i="4" s="1"/>
  <c r="C155" i="4"/>
  <c r="H159" i="3"/>
  <c r="G147" i="4" s="1"/>
  <c r="F159" i="3"/>
  <c r="E147" i="4" s="1"/>
  <c r="J164" i="3"/>
  <c r="C147" i="4"/>
  <c r="J163" i="3"/>
  <c r="J159" i="3"/>
  <c r="H161" i="3"/>
  <c r="G149" i="4" s="1"/>
  <c r="J166" i="3"/>
  <c r="J169" i="3"/>
  <c r="J170" i="3"/>
  <c r="C184" i="4"/>
  <c r="H196" i="3"/>
  <c r="G184" i="4" s="1"/>
  <c r="J202" i="3"/>
  <c r="J204" i="3"/>
  <c r="J203" i="3"/>
  <c r="J196" i="3"/>
  <c r="J206" i="3"/>
  <c r="J207" i="3"/>
  <c r="F196" i="3"/>
  <c r="E184" i="4" s="1"/>
  <c r="F116" i="3"/>
  <c r="E104" i="4" s="1"/>
  <c r="C104" i="4"/>
  <c r="L62" i="4"/>
  <c r="L37" i="4"/>
  <c r="F42" i="3"/>
  <c r="E30" i="4" s="1"/>
  <c r="H42" i="3"/>
  <c r="G30" i="4" s="1"/>
  <c r="C30" i="4"/>
  <c r="J42" i="3"/>
  <c r="O55" i="3"/>
  <c r="O50" i="3"/>
  <c r="O47" i="3"/>
  <c r="C65" i="4"/>
  <c r="C94" i="4"/>
  <c r="H108" i="3"/>
  <c r="G96" i="4" s="1"/>
  <c r="H117" i="3"/>
  <c r="G105" i="4" s="1"/>
  <c r="C105" i="4"/>
  <c r="F117" i="3"/>
  <c r="E105" i="4" s="1"/>
  <c r="W361" i="8"/>
  <c r="W377" i="8"/>
  <c r="W369" i="8"/>
  <c r="W385" i="8"/>
  <c r="W370" i="8"/>
  <c r="W386" i="8"/>
  <c r="W404" i="8"/>
  <c r="W397" i="8"/>
  <c r="W372" i="8"/>
  <c r="W365" i="8"/>
  <c r="W400" i="8"/>
  <c r="W391" i="8"/>
  <c r="W403" i="8"/>
  <c r="W412" i="8"/>
  <c r="W380" i="8"/>
  <c r="W373" i="8"/>
  <c r="W408" i="8"/>
  <c r="W368" i="8"/>
  <c r="W411" i="8"/>
  <c r="W363" i="8"/>
  <c r="W398" i="8"/>
  <c r="W389" i="8"/>
  <c r="W401" i="8"/>
  <c r="W384" i="8"/>
  <c r="W406" i="8"/>
  <c r="W390" i="8"/>
  <c r="W402" i="8"/>
  <c r="W392" i="8"/>
  <c r="W393" i="8"/>
  <c r="W410" i="8"/>
  <c r="W371" i="8"/>
  <c r="W407" i="8"/>
  <c r="W367" i="8"/>
  <c r="W396" i="8"/>
  <c r="W379" i="8"/>
  <c r="W381" i="8"/>
  <c r="W375" i="8"/>
  <c r="W362" i="8"/>
  <c r="W387" i="8"/>
  <c r="W366" i="8"/>
  <c r="W383" i="8"/>
  <c r="W364" i="8"/>
  <c r="W374" i="8"/>
  <c r="W376" i="8"/>
  <c r="W388" i="8"/>
  <c r="W382" i="8"/>
  <c r="W394" i="8"/>
  <c r="W378" i="8"/>
  <c r="W399" i="8"/>
  <c r="W409" i="8"/>
  <c r="W395" i="8"/>
  <c r="W405" i="8"/>
  <c r="C69" i="4"/>
  <c r="F82" i="3"/>
  <c r="E70" i="4" s="1"/>
  <c r="H83" i="3"/>
  <c r="G71" i="4" s="1"/>
  <c r="H82" i="3"/>
  <c r="G70" i="4" s="1"/>
  <c r="J92" i="3"/>
  <c r="O70" i="3"/>
  <c r="C206" i="4"/>
  <c r="F218" i="3"/>
  <c r="E206" i="4" s="1"/>
  <c r="J218" i="3"/>
  <c r="J229" i="3"/>
  <c r="E207" i="4"/>
  <c r="J226" i="3"/>
  <c r="H218" i="3"/>
  <c r="G206" i="4" s="1"/>
  <c r="J227" i="3"/>
  <c r="J228" i="3"/>
  <c r="F87" i="3"/>
  <c r="E75" i="4" s="1"/>
  <c r="C186" i="4"/>
  <c r="F198" i="3"/>
  <c r="E186" i="4" s="1"/>
  <c r="J209" i="3"/>
  <c r="J39" i="7" s="1"/>
  <c r="J198" i="3"/>
  <c r="F199" i="3"/>
  <c r="E187" i="4" s="1"/>
  <c r="H198" i="3"/>
  <c r="G186" i="4" s="1"/>
  <c r="H211" i="3"/>
  <c r="G199" i="4" s="1"/>
  <c r="C199" i="4"/>
  <c r="J211" i="3"/>
  <c r="H213" i="3"/>
  <c r="G201" i="4" s="1"/>
  <c r="J217" i="3"/>
  <c r="J23" i="7" s="1"/>
  <c r="F211" i="3"/>
  <c r="E199" i="4" s="1"/>
  <c r="G207" i="4"/>
  <c r="L79" i="7"/>
  <c r="M79" i="7" s="1"/>
  <c r="C51" i="4" l="1"/>
  <c r="C64" i="4"/>
  <c r="F77" i="3"/>
  <c r="E65" i="4" s="1"/>
  <c r="H77" i="3"/>
  <c r="G65" i="4" s="1"/>
  <c r="C134" i="4"/>
  <c r="D58" i="3"/>
  <c r="Q48" i="3"/>
  <c r="N36" i="4" s="1"/>
  <c r="C66" i="4"/>
  <c r="C58" i="4"/>
  <c r="C33" i="4"/>
  <c r="C27" i="4"/>
  <c r="H39" i="3"/>
  <c r="G27" i="4" s="1"/>
  <c r="F39" i="3"/>
  <c r="E27" i="4" s="1"/>
  <c r="H90" i="3"/>
  <c r="G78" i="4" s="1"/>
  <c r="C76" i="4"/>
  <c r="F88" i="3"/>
  <c r="E76" i="4" s="1"/>
  <c r="S204" i="8"/>
  <c r="S193" i="8"/>
  <c r="S156" i="8"/>
  <c r="S198" i="8"/>
  <c r="S185" i="8"/>
  <c r="S158" i="8"/>
  <c r="S165" i="8"/>
  <c r="S182" i="8"/>
  <c r="S203" i="8"/>
  <c r="S180" i="8"/>
  <c r="S163" i="8"/>
  <c r="S181" i="8"/>
  <c r="S183" i="8"/>
  <c r="S164" i="8"/>
  <c r="S153" i="8"/>
  <c r="S169" i="8"/>
  <c r="S162" i="8"/>
  <c r="S196" i="8"/>
  <c r="S179" i="8"/>
  <c r="S197" i="8"/>
  <c r="S201" i="8"/>
  <c r="S173" i="8"/>
  <c r="S199" i="8"/>
  <c r="S188" i="8"/>
  <c r="S160" i="8"/>
  <c r="S178" i="8"/>
  <c r="S159" i="8"/>
  <c r="S195" i="8"/>
  <c r="S155" i="8"/>
  <c r="S167" i="8"/>
  <c r="S187" i="8"/>
  <c r="S172" i="8"/>
  <c r="S177" i="8"/>
  <c r="S176" i="8"/>
  <c r="S194" i="8"/>
  <c r="S175" i="8"/>
  <c r="S154" i="8"/>
  <c r="S186" i="8"/>
  <c r="S200" i="8"/>
  <c r="S161" i="8"/>
  <c r="S190" i="8"/>
  <c r="S192" i="8"/>
  <c r="S157" i="8"/>
  <c r="S191" i="8"/>
  <c r="S170" i="8"/>
  <c r="S168" i="8"/>
  <c r="S174" i="8"/>
  <c r="S171" i="8"/>
  <c r="S189" i="8"/>
  <c r="S184" i="8"/>
  <c r="S202" i="8"/>
  <c r="S166" i="8"/>
  <c r="D144" i="3"/>
  <c r="J154" i="3" s="1"/>
  <c r="AC112" i="8"/>
  <c r="D95" i="3"/>
  <c r="D98" i="3"/>
  <c r="H142" i="3"/>
  <c r="G130" i="4" s="1"/>
  <c r="C130" i="4"/>
  <c r="F142" i="3"/>
  <c r="E130" i="4" s="1"/>
  <c r="Q49" i="3"/>
  <c r="N37" i="4" s="1"/>
  <c r="F73" i="3"/>
  <c r="E61" i="4" s="1"/>
  <c r="F78" i="3"/>
  <c r="E66" i="4" s="1"/>
  <c r="H119" i="3"/>
  <c r="G107" i="4" s="1"/>
  <c r="H47" i="3"/>
  <c r="G35" i="4" s="1"/>
  <c r="J143" i="3"/>
  <c r="J66" i="7" s="1"/>
  <c r="J30" i="7"/>
  <c r="D59" i="3"/>
  <c r="D145" i="3"/>
  <c r="F146" i="3" s="1"/>
  <c r="E134" i="4" s="1"/>
  <c r="D94" i="3"/>
  <c r="Q113" i="3"/>
  <c r="N101" i="4" s="1"/>
  <c r="F46" i="3"/>
  <c r="E34" i="4" s="1"/>
  <c r="F143" i="3"/>
  <c r="E131" i="4" s="1"/>
  <c r="C131" i="4"/>
  <c r="J142" i="3"/>
  <c r="J47" i="3"/>
  <c r="D67" i="3"/>
  <c r="D68" i="3"/>
  <c r="D105" i="3"/>
  <c r="D104" i="3"/>
  <c r="F45" i="3"/>
  <c r="E33" i="4" s="1"/>
  <c r="O108" i="3"/>
  <c r="Q108" i="3" s="1"/>
  <c r="N96" i="4" s="1"/>
  <c r="O111" i="3"/>
  <c r="O42" i="3"/>
  <c r="L30" i="4" s="1"/>
  <c r="U265" i="8"/>
  <c r="U278" i="8"/>
  <c r="U291" i="8"/>
  <c r="U304" i="8"/>
  <c r="U266" i="8"/>
  <c r="U284" i="8"/>
  <c r="U300" i="8"/>
  <c r="U273" i="8"/>
  <c r="U286" i="8"/>
  <c r="U299" i="8"/>
  <c r="U261" i="8"/>
  <c r="U274" i="8"/>
  <c r="U279" i="8"/>
  <c r="U295" i="8"/>
  <c r="U289" i="8"/>
  <c r="U302" i="8"/>
  <c r="U264" i="8"/>
  <c r="U277" i="8"/>
  <c r="U290" i="8"/>
  <c r="U292" i="8"/>
  <c r="U297" i="8"/>
  <c r="U259" i="8"/>
  <c r="U272" i="8"/>
  <c r="U285" i="8"/>
  <c r="U298" i="8"/>
  <c r="U263" i="8"/>
  <c r="U262" i="8"/>
  <c r="U275" i="8"/>
  <c r="U288" i="8"/>
  <c r="U301" i="8"/>
  <c r="U271" i="8"/>
  <c r="U287" i="8"/>
  <c r="U257" i="8"/>
  <c r="U269" i="8"/>
  <c r="U283" i="8"/>
  <c r="U296" i="8"/>
  <c r="U258" i="8"/>
  <c r="U303" i="8"/>
  <c r="U268" i="8"/>
  <c r="U307" i="8"/>
  <c r="U308" i="8"/>
  <c r="U270" i="8"/>
  <c r="U293" i="8"/>
  <c r="U281" i="8"/>
  <c r="U282" i="8"/>
  <c r="U305" i="8"/>
  <c r="U306" i="8"/>
  <c r="U260" i="8"/>
  <c r="U294" i="8"/>
  <c r="U267" i="8"/>
  <c r="U280" i="8"/>
  <c r="U276" i="8"/>
  <c r="C28" i="4"/>
  <c r="H40" i="3"/>
  <c r="G28" i="4" s="1"/>
  <c r="F40" i="3"/>
  <c r="E28" i="4" s="1"/>
  <c r="D62" i="3"/>
  <c r="D69" i="3"/>
  <c r="H71" i="3" s="1"/>
  <c r="G59" i="4" s="1"/>
  <c r="D65" i="3"/>
  <c r="H91" i="3"/>
  <c r="G79" i="4" s="1"/>
  <c r="D99" i="3"/>
  <c r="D102" i="3"/>
  <c r="L100" i="4"/>
  <c r="H120" i="3"/>
  <c r="G108" i="4" s="1"/>
  <c r="J46" i="3"/>
  <c r="J45" i="3"/>
  <c r="H46" i="3"/>
  <c r="G34" i="4" s="1"/>
  <c r="F61" i="3"/>
  <c r="E49" i="4" s="1"/>
  <c r="O272" i="8"/>
  <c r="O283" i="8"/>
  <c r="O290" i="8"/>
  <c r="O301" i="8"/>
  <c r="O286" i="8"/>
  <c r="O308" i="8"/>
  <c r="O278" i="8"/>
  <c r="O288" i="8"/>
  <c r="O299" i="8"/>
  <c r="O306" i="8"/>
  <c r="O284" i="8"/>
  <c r="O265" i="8"/>
  <c r="O287" i="8"/>
  <c r="O305" i="8"/>
  <c r="O304" i="8"/>
  <c r="O258" i="8"/>
  <c r="O270" i="8"/>
  <c r="O263" i="8"/>
  <c r="O297" i="8"/>
  <c r="O257" i="8"/>
  <c r="O307" i="8"/>
  <c r="O293" i="8"/>
  <c r="O260" i="8"/>
  <c r="O289" i="8"/>
  <c r="O264" i="8"/>
  <c r="O266" i="8"/>
  <c r="O268" i="8"/>
  <c r="O276" i="8"/>
  <c r="O298" i="8"/>
  <c r="O269" i="8"/>
  <c r="O280" i="8"/>
  <c r="O274" i="8"/>
  <c r="O300" i="8"/>
  <c r="O292" i="8"/>
  <c r="O259" i="8"/>
  <c r="O261" i="8"/>
  <c r="O296" i="8"/>
  <c r="O282" i="8"/>
  <c r="O279" i="8"/>
  <c r="O271" i="8"/>
  <c r="O295" i="8"/>
  <c r="O303" i="8"/>
  <c r="O262" i="8"/>
  <c r="O275" i="8"/>
  <c r="O277" i="8"/>
  <c r="O302" i="8"/>
  <c r="O273" i="8"/>
  <c r="O291" i="8"/>
  <c r="O285" i="8"/>
  <c r="O281" i="8"/>
  <c r="O294" i="8"/>
  <c r="O267" i="8"/>
  <c r="Q386" i="8"/>
  <c r="N526" i="2" s="1"/>
  <c r="Q366" i="8"/>
  <c r="N506" i="2" s="1"/>
  <c r="Q407" i="8"/>
  <c r="N547" i="2" s="1"/>
  <c r="Q384" i="8"/>
  <c r="N524" i="2" s="1"/>
  <c r="Q371" i="8"/>
  <c r="N511" i="2" s="1"/>
  <c r="Q396" i="8"/>
  <c r="N536" i="2" s="1"/>
  <c r="Q377" i="8"/>
  <c r="N517" i="2" s="1"/>
  <c r="Q382" i="8"/>
  <c r="N522" i="2" s="1"/>
  <c r="Q404" i="8"/>
  <c r="N544" i="2" s="1"/>
  <c r="Q361" i="8"/>
  <c r="N501" i="2" s="1"/>
  <c r="Q362" i="8"/>
  <c r="N502" i="2" s="1"/>
  <c r="Q395" i="8"/>
  <c r="N535" i="2" s="1"/>
  <c r="Q383" i="8"/>
  <c r="N523" i="2" s="1"/>
  <c r="Q365" i="8"/>
  <c r="N505" i="2" s="1"/>
  <c r="Q390" i="8"/>
  <c r="N530" i="2" s="1"/>
  <c r="Q393" i="8"/>
  <c r="N533" i="2" s="1"/>
  <c r="Q394" i="8"/>
  <c r="N534" i="2" s="1"/>
  <c r="Q403" i="8"/>
  <c r="N543" i="2" s="1"/>
  <c r="Q373" i="8"/>
  <c r="N513" i="2" s="1"/>
  <c r="Q406" i="8"/>
  <c r="N546" i="2" s="1"/>
  <c r="Q367" i="8"/>
  <c r="N507" i="2" s="1"/>
  <c r="Q385" i="8"/>
  <c r="N525" i="2" s="1"/>
  <c r="Q402" i="8"/>
  <c r="N542" i="2" s="1"/>
  <c r="Q370" i="8"/>
  <c r="N510" i="2" s="1"/>
  <c r="Q364" i="8"/>
  <c r="N504" i="2" s="1"/>
  <c r="Q397" i="8"/>
  <c r="N537" i="2" s="1"/>
  <c r="Q381" i="8"/>
  <c r="N521" i="2" s="1"/>
  <c r="Q408" i="8"/>
  <c r="N548" i="2" s="1"/>
  <c r="Q376" i="8"/>
  <c r="N516" i="2" s="1"/>
  <c r="Q392" i="8"/>
  <c r="N532" i="2" s="1"/>
  <c r="O125" i="3" s="1"/>
  <c r="Q411" i="8"/>
  <c r="N551" i="2" s="1"/>
  <c r="Q387" i="8"/>
  <c r="N527" i="2" s="1"/>
  <c r="Q368" i="8"/>
  <c r="N508" i="2" s="1"/>
  <c r="Q388" i="8"/>
  <c r="N528" i="2" s="1"/>
  <c r="Q379" i="8"/>
  <c r="N519" i="2" s="1"/>
  <c r="O122" i="3" s="1"/>
  <c r="Q391" i="8"/>
  <c r="N531" i="2" s="1"/>
  <c r="Q369" i="8"/>
  <c r="N509" i="2" s="1"/>
  <c r="O119" i="3" s="1"/>
  <c r="Q380" i="8"/>
  <c r="N520" i="2" s="1"/>
  <c r="Q412" i="8"/>
  <c r="N552" i="2" s="1"/>
  <c r="Q389" i="8"/>
  <c r="N529" i="2" s="1"/>
  <c r="Q409" i="8"/>
  <c r="N549" i="2" s="1"/>
  <c r="O129" i="3" s="1"/>
  <c r="Q372" i="8"/>
  <c r="N512" i="2" s="1"/>
  <c r="Q374" i="8"/>
  <c r="N514" i="2" s="1"/>
  <c r="Q410" i="8"/>
  <c r="N550" i="2" s="1"/>
  <c r="Q399" i="8"/>
  <c r="N539" i="2" s="1"/>
  <c r="Q401" i="8"/>
  <c r="N541" i="2" s="1"/>
  <c r="Q378" i="8"/>
  <c r="N518" i="2" s="1"/>
  <c r="Q405" i="8"/>
  <c r="N545" i="2" s="1"/>
  <c r="Q375" i="8"/>
  <c r="N515" i="2" s="1"/>
  <c r="Q363" i="8"/>
  <c r="N503" i="2" s="1"/>
  <c r="Q398" i="8"/>
  <c r="N538" i="2" s="1"/>
  <c r="Q400" i="8"/>
  <c r="N540" i="2" s="1"/>
  <c r="D64" i="3"/>
  <c r="W116" i="8"/>
  <c r="W135" i="8"/>
  <c r="W134" i="8"/>
  <c r="W104" i="8"/>
  <c r="W115" i="8"/>
  <c r="W149" i="8"/>
  <c r="W122" i="8"/>
  <c r="W124" i="8"/>
  <c r="W143" i="8"/>
  <c r="W142" i="8"/>
  <c r="W101" i="8"/>
  <c r="W123" i="8"/>
  <c r="W103" i="8"/>
  <c r="W141" i="8"/>
  <c r="W140" i="8"/>
  <c r="W102" i="8"/>
  <c r="W113" i="8"/>
  <c r="W120" i="8"/>
  <c r="W139" i="8"/>
  <c r="W125" i="8"/>
  <c r="W105" i="8"/>
  <c r="W127" i="8"/>
  <c r="W126" i="8"/>
  <c r="W145" i="8"/>
  <c r="W152" i="8"/>
  <c r="W117" i="8"/>
  <c r="W133" i="8"/>
  <c r="W109" i="8"/>
  <c r="W128" i="8"/>
  <c r="W110" i="8"/>
  <c r="W108" i="8"/>
  <c r="W118" i="8"/>
  <c r="W144" i="8"/>
  <c r="W146" i="8"/>
  <c r="W132" i="8"/>
  <c r="W150" i="8"/>
  <c r="W131" i="8"/>
  <c r="W148" i="8"/>
  <c r="W121" i="8"/>
  <c r="W147" i="8"/>
  <c r="W111" i="8"/>
  <c r="W129" i="8"/>
  <c r="W106" i="8"/>
  <c r="W119" i="8"/>
  <c r="W114" i="8"/>
  <c r="W151" i="8"/>
  <c r="W112" i="8"/>
  <c r="W107" i="8"/>
  <c r="W137" i="8"/>
  <c r="W136" i="8"/>
  <c r="W130" i="8"/>
  <c r="W100" i="8"/>
  <c r="W138" i="8"/>
  <c r="D97" i="3"/>
  <c r="D101" i="3"/>
  <c r="D100" i="3"/>
  <c r="J67" i="7"/>
  <c r="H61" i="3"/>
  <c r="G49" i="4" s="1"/>
  <c r="AG271" i="8"/>
  <c r="AG272" i="8" s="1"/>
  <c r="AC272" i="8"/>
  <c r="D66" i="3"/>
  <c r="D147" i="3"/>
  <c r="H148" i="3" s="1"/>
  <c r="G136" i="4" s="1"/>
  <c r="U100" i="8"/>
  <c r="U127" i="8"/>
  <c r="U106" i="8"/>
  <c r="C26" i="4"/>
  <c r="F38" i="3"/>
  <c r="E26" i="4" s="1"/>
  <c r="H38" i="3"/>
  <c r="G26" i="4" s="1"/>
  <c r="H92" i="3"/>
  <c r="G80" i="4" s="1"/>
  <c r="D103" i="3"/>
  <c r="J114" i="3" s="1"/>
  <c r="D96" i="3"/>
  <c r="F91" i="3"/>
  <c r="E79" i="4" s="1"/>
  <c r="F54" i="1"/>
  <c r="F58" i="1" s="1"/>
  <c r="L221" i="4"/>
  <c r="S235" i="3"/>
  <c r="P223" i="4" s="1"/>
  <c r="Q234" i="3"/>
  <c r="N222" i="4" s="1"/>
  <c r="U244" i="3"/>
  <c r="F41" i="1"/>
  <c r="F128" i="3"/>
  <c r="E116" i="4" s="1"/>
  <c r="J127" i="3"/>
  <c r="J11" i="7" s="1"/>
  <c r="J129" i="3"/>
  <c r="J128" i="3"/>
  <c r="J130" i="3"/>
  <c r="J61" i="7" s="1"/>
  <c r="F127" i="3"/>
  <c r="E115" i="4" s="1"/>
  <c r="C106" i="4"/>
  <c r="H118" i="3"/>
  <c r="G106" i="4" s="1"/>
  <c r="J135" i="3"/>
  <c r="F118" i="3"/>
  <c r="E106" i="4" s="1"/>
  <c r="L162" i="4"/>
  <c r="L155" i="4"/>
  <c r="L157" i="4"/>
  <c r="L191" i="4"/>
  <c r="L208" i="4"/>
  <c r="L187" i="4"/>
  <c r="L177" i="4"/>
  <c r="L201" i="4"/>
  <c r="L181" i="4"/>
  <c r="L150" i="4"/>
  <c r="L196" i="4"/>
  <c r="L185" i="4"/>
  <c r="L146" i="4"/>
  <c r="L167" i="4"/>
  <c r="Q180" i="3"/>
  <c r="N168" i="4" s="1"/>
  <c r="F79" i="3"/>
  <c r="E67" i="4" s="1"/>
  <c r="J118" i="3"/>
  <c r="H79" i="3"/>
  <c r="G67" i="4" s="1"/>
  <c r="S76" i="3"/>
  <c r="P64" i="4" s="1"/>
  <c r="H116" i="3"/>
  <c r="G104" i="4" s="1"/>
  <c r="H72" i="3"/>
  <c r="G60" i="4" s="1"/>
  <c r="J88" i="3"/>
  <c r="J87" i="3"/>
  <c r="J85" i="3"/>
  <c r="J51" i="3"/>
  <c r="Q76" i="3"/>
  <c r="N64" i="4" s="1"/>
  <c r="J89" i="3"/>
  <c r="J58" i="3"/>
  <c r="J82" i="3"/>
  <c r="J83" i="3"/>
  <c r="L64" i="4"/>
  <c r="J125" i="3"/>
  <c r="J90" i="3"/>
  <c r="J84" i="3"/>
  <c r="J78" i="3"/>
  <c r="J122" i="3"/>
  <c r="J42" i="7" s="1"/>
  <c r="Q72" i="3"/>
  <c r="N60" i="4" s="1"/>
  <c r="J52" i="3"/>
  <c r="F71" i="3"/>
  <c r="E59" i="4" s="1"/>
  <c r="J132" i="3"/>
  <c r="J137" i="3"/>
  <c r="J136" i="3"/>
  <c r="J86" i="3"/>
  <c r="J22" i="7" s="1"/>
  <c r="J126" i="3"/>
  <c r="J111" i="3"/>
  <c r="J81" i="3"/>
  <c r="J50" i="3"/>
  <c r="J49" i="7" s="1"/>
  <c r="J138" i="3"/>
  <c r="H129" i="3"/>
  <c r="G117" i="4" s="1"/>
  <c r="J72" i="3"/>
  <c r="F115" i="3"/>
  <c r="E103" i="4" s="1"/>
  <c r="H81" i="3"/>
  <c r="G69" i="4" s="1"/>
  <c r="H80" i="3"/>
  <c r="G68" i="4" s="1"/>
  <c r="J49" i="3"/>
  <c r="J80" i="3"/>
  <c r="J68" i="7" s="1"/>
  <c r="Q53" i="3"/>
  <c r="N41" i="4" s="1"/>
  <c r="H127" i="3"/>
  <c r="G115" i="4" s="1"/>
  <c r="C103" i="4"/>
  <c r="J117" i="3"/>
  <c r="J18" i="7" s="1"/>
  <c r="J116" i="3"/>
  <c r="L40" i="4"/>
  <c r="L63" i="4"/>
  <c r="Q116" i="3"/>
  <c r="N104" i="4" s="1"/>
  <c r="J131" i="3"/>
  <c r="S53" i="3"/>
  <c r="P41" i="4" s="1"/>
  <c r="C115" i="4"/>
  <c r="Q71" i="3"/>
  <c r="N59" i="4" s="1"/>
  <c r="J91" i="3"/>
  <c r="F81" i="3"/>
  <c r="E69" i="4" s="1"/>
  <c r="J48" i="3"/>
  <c r="S108" i="3"/>
  <c r="P96" i="4" s="1"/>
  <c r="L96" i="4"/>
  <c r="Q111" i="3"/>
  <c r="N99" i="4" s="1"/>
  <c r="L99" i="4"/>
  <c r="Q112" i="3"/>
  <c r="N100" i="4" s="1"/>
  <c r="S112" i="3"/>
  <c r="P100" i="4" s="1"/>
  <c r="S113" i="3"/>
  <c r="P101" i="4" s="1"/>
  <c r="L95" i="4"/>
  <c r="Q107" i="3"/>
  <c r="N95" i="4" s="1"/>
  <c r="F53" i="3"/>
  <c r="E41" i="4" s="1"/>
  <c r="C41" i="4"/>
  <c r="H53" i="3"/>
  <c r="G41" i="4" s="1"/>
  <c r="C44" i="4"/>
  <c r="H58" i="3"/>
  <c r="G46" i="4" s="1"/>
  <c r="F56" i="3"/>
  <c r="E44" i="4" s="1"/>
  <c r="C99" i="4"/>
  <c r="O89" i="3"/>
  <c r="L77" i="4" s="1"/>
  <c r="C40" i="4"/>
  <c r="F52" i="3"/>
  <c r="E40" i="4" s="1"/>
  <c r="H52" i="3"/>
  <c r="G40" i="4" s="1"/>
  <c r="C62" i="4"/>
  <c r="H74" i="3"/>
  <c r="G62" i="4" s="1"/>
  <c r="F74" i="3"/>
  <c r="E62" i="4" s="1"/>
  <c r="C37" i="4"/>
  <c r="F49" i="3"/>
  <c r="E37" i="4" s="1"/>
  <c r="J60" i="3"/>
  <c r="H49" i="3"/>
  <c r="G37" i="4" s="1"/>
  <c r="O114" i="3"/>
  <c r="C68" i="4"/>
  <c r="F80" i="3"/>
  <c r="E68" i="4" s="1"/>
  <c r="O45" i="3"/>
  <c r="Q46" i="3" s="1"/>
  <c r="N34" i="4" s="1"/>
  <c r="F111" i="3"/>
  <c r="E99" i="4" s="1"/>
  <c r="O85" i="3"/>
  <c r="F75" i="3"/>
  <c r="E63" i="4" s="1"/>
  <c r="C63" i="4"/>
  <c r="H75" i="3"/>
  <c r="G63" i="4" s="1"/>
  <c r="O143" i="3"/>
  <c r="O142" i="3"/>
  <c r="L130" i="4" s="1"/>
  <c r="J57" i="3"/>
  <c r="H111" i="3"/>
  <c r="G99" i="4" s="1"/>
  <c r="Q158" i="3"/>
  <c r="N146" i="4" s="1"/>
  <c r="J67" i="3"/>
  <c r="F112" i="3"/>
  <c r="E100" i="4" s="1"/>
  <c r="F51" i="3"/>
  <c r="E39" i="4" s="1"/>
  <c r="C39" i="4"/>
  <c r="H51" i="3"/>
  <c r="G39" i="4" s="1"/>
  <c r="S158" i="3"/>
  <c r="P146" i="4" s="1"/>
  <c r="O40" i="3"/>
  <c r="H54" i="3"/>
  <c r="G42" i="4" s="1"/>
  <c r="O83" i="3"/>
  <c r="L71" i="4" s="1"/>
  <c r="J55" i="3"/>
  <c r="O43" i="3"/>
  <c r="O41" i="3"/>
  <c r="S111" i="3"/>
  <c r="P99" i="4" s="1"/>
  <c r="J120" i="3"/>
  <c r="O146" i="3"/>
  <c r="H73" i="3"/>
  <c r="G61" i="4" s="1"/>
  <c r="O38" i="3"/>
  <c r="J54" i="3"/>
  <c r="J56" i="3"/>
  <c r="H57" i="3"/>
  <c r="G45" i="4" s="1"/>
  <c r="O144" i="3"/>
  <c r="Q145" i="3" s="1"/>
  <c r="N133" i="4" s="1"/>
  <c r="L133" i="4"/>
  <c r="L197" i="4"/>
  <c r="F54" i="3"/>
  <c r="E42" i="4" s="1"/>
  <c r="H55" i="3"/>
  <c r="G43" i="4" s="1"/>
  <c r="F72" i="3"/>
  <c r="E60" i="4" s="1"/>
  <c r="L138" i="4"/>
  <c r="J53" i="3"/>
  <c r="H56" i="3"/>
  <c r="G44" i="4" s="1"/>
  <c r="C36" i="4"/>
  <c r="J59" i="3"/>
  <c r="J59" i="7" s="1"/>
  <c r="H48" i="3"/>
  <c r="G36" i="4" s="1"/>
  <c r="F48" i="3"/>
  <c r="E36" i="4" s="1"/>
  <c r="H76" i="3"/>
  <c r="G64" i="4" s="1"/>
  <c r="F57" i="3"/>
  <c r="E45" i="4" s="1"/>
  <c r="U240" i="3"/>
  <c r="S151" i="3"/>
  <c r="P139" i="4" s="1"/>
  <c r="J61" i="3"/>
  <c r="F50" i="3"/>
  <c r="E38" i="4" s="1"/>
  <c r="C38" i="4"/>
  <c r="H50" i="3"/>
  <c r="G38" i="4" s="1"/>
  <c r="F76" i="3"/>
  <c r="E64" i="4" s="1"/>
  <c r="O39" i="3"/>
  <c r="H114" i="3"/>
  <c r="G102" i="4" s="1"/>
  <c r="J119" i="3"/>
  <c r="J115" i="3"/>
  <c r="Q110" i="3"/>
  <c r="N98" i="4" s="1"/>
  <c r="L38" i="4"/>
  <c r="S50" i="3"/>
  <c r="P38" i="4" s="1"/>
  <c r="Q50" i="3"/>
  <c r="N38" i="4" s="1"/>
  <c r="L73" i="4"/>
  <c r="O91" i="3"/>
  <c r="Q73" i="3"/>
  <c r="N61" i="4" s="1"/>
  <c r="L61" i="4"/>
  <c r="S73" i="3"/>
  <c r="P61" i="4" s="1"/>
  <c r="S51" i="3"/>
  <c r="P39" i="4" s="1"/>
  <c r="Q55" i="3"/>
  <c r="N43" i="4" s="1"/>
  <c r="S57" i="3"/>
  <c r="P45" i="4" s="1"/>
  <c r="L43" i="4"/>
  <c r="S55" i="3"/>
  <c r="P43" i="4" s="1"/>
  <c r="O84" i="3"/>
  <c r="O87" i="3"/>
  <c r="Q77" i="3"/>
  <c r="N65" i="4" s="1"/>
  <c r="S77" i="3"/>
  <c r="P65" i="4" s="1"/>
  <c r="L65" i="4"/>
  <c r="S78" i="3"/>
  <c r="P66" i="4" s="1"/>
  <c r="Q51" i="3"/>
  <c r="N39" i="4" s="1"/>
  <c r="F114" i="3"/>
  <c r="E102" i="4" s="1"/>
  <c r="O88" i="3"/>
  <c r="Q56" i="3"/>
  <c r="N44" i="4" s="1"/>
  <c r="L44" i="4"/>
  <c r="Q57" i="3"/>
  <c r="N45" i="4" s="1"/>
  <c r="S56" i="3"/>
  <c r="P44" i="4" s="1"/>
  <c r="U56" i="3"/>
  <c r="F110" i="3"/>
  <c r="E98" i="4" s="1"/>
  <c r="C98" i="4"/>
  <c r="H110" i="3"/>
  <c r="G98" i="4" s="1"/>
  <c r="J121" i="3"/>
  <c r="J110" i="3"/>
  <c r="Q78" i="3"/>
  <c r="N66" i="4" s="1"/>
  <c r="S110" i="3"/>
  <c r="P98" i="4" s="1"/>
  <c r="J123" i="3"/>
  <c r="L69" i="4"/>
  <c r="S81" i="3"/>
  <c r="P69" i="4" s="1"/>
  <c r="Q81" i="3"/>
  <c r="N69" i="4" s="1"/>
  <c r="U81" i="3"/>
  <c r="L58" i="4"/>
  <c r="S49" i="3"/>
  <c r="P37" i="4" s="1"/>
  <c r="S74" i="3"/>
  <c r="P62" i="4" s="1"/>
  <c r="O93" i="3"/>
  <c r="Q79" i="3"/>
  <c r="N67" i="4" s="1"/>
  <c r="L67" i="4"/>
  <c r="S79" i="3"/>
  <c r="P67" i="4" s="1"/>
  <c r="Q54" i="3"/>
  <c r="N42" i="4" s="1"/>
  <c r="L42" i="4"/>
  <c r="S54" i="3"/>
  <c r="P42" i="4" s="1"/>
  <c r="H115" i="3"/>
  <c r="G103" i="4" s="1"/>
  <c r="J112" i="3"/>
  <c r="J38" i="7" s="1"/>
  <c r="J47" i="7"/>
  <c r="J34" i="7"/>
  <c r="O90" i="3"/>
  <c r="O86" i="3"/>
  <c r="L34" i="4"/>
  <c r="U57" i="3"/>
  <c r="J46" i="7" s="1"/>
  <c r="Q117" i="3"/>
  <c r="N105" i="4" s="1"/>
  <c r="L105" i="4"/>
  <c r="S117" i="3"/>
  <c r="P105" i="4" s="1"/>
  <c r="U117" i="3"/>
  <c r="Q74" i="3"/>
  <c r="N62" i="4" s="1"/>
  <c r="S72" i="3"/>
  <c r="P60" i="4" s="1"/>
  <c r="S52" i="3"/>
  <c r="P40" i="4" s="1"/>
  <c r="L97" i="4"/>
  <c r="Q82" i="3"/>
  <c r="N70" i="4" s="1"/>
  <c r="L70" i="4"/>
  <c r="S82" i="3"/>
  <c r="P70" i="4" s="1"/>
  <c r="U82" i="3"/>
  <c r="J3" i="7" s="1"/>
  <c r="H113" i="3"/>
  <c r="G101" i="4" s="1"/>
  <c r="C101" i="4"/>
  <c r="F113" i="3"/>
  <c r="E101" i="4" s="1"/>
  <c r="J113" i="3"/>
  <c r="Q444" i="8"/>
  <c r="N584" i="2" s="1"/>
  <c r="Q420" i="8"/>
  <c r="N560" i="2" s="1"/>
  <c r="Q460" i="8"/>
  <c r="N600" i="2" s="1"/>
  <c r="Q438" i="8"/>
  <c r="N578" i="2" s="1"/>
  <c r="Q455" i="8"/>
  <c r="N595" i="2" s="1"/>
  <c r="Q418" i="8"/>
  <c r="N558" i="2" s="1"/>
  <c r="Q439" i="8"/>
  <c r="N579" i="2" s="1"/>
  <c r="Q452" i="8"/>
  <c r="N592" i="2" s="1"/>
  <c r="Q446" i="8"/>
  <c r="N586" i="2" s="1"/>
  <c r="Q437" i="8"/>
  <c r="N577" i="2" s="1"/>
  <c r="Q441" i="8"/>
  <c r="N581" i="2" s="1"/>
  <c r="Q449" i="8"/>
  <c r="N589" i="2" s="1"/>
  <c r="Q417" i="8"/>
  <c r="N557" i="2" s="1"/>
  <c r="Q421" i="8"/>
  <c r="N561" i="2" s="1"/>
  <c r="Q440" i="8"/>
  <c r="N580" i="2" s="1"/>
  <c r="Q456" i="8"/>
  <c r="N596" i="2" s="1"/>
  <c r="Q426" i="8"/>
  <c r="N566" i="2" s="1"/>
  <c r="Q428" i="8"/>
  <c r="N568" i="2" s="1"/>
  <c r="Q453" i="8"/>
  <c r="N593" i="2" s="1"/>
  <c r="Q433" i="8"/>
  <c r="N573" i="2" s="1"/>
  <c r="Q416" i="8"/>
  <c r="N556" i="2" s="1"/>
  <c r="Q435" i="8"/>
  <c r="N575" i="2" s="1"/>
  <c r="Q415" i="8"/>
  <c r="N555" i="2" s="1"/>
  <c r="Q465" i="8"/>
  <c r="N605" i="2" s="1"/>
  <c r="Q434" i="8"/>
  <c r="N574" i="2" s="1"/>
  <c r="Q450" i="8"/>
  <c r="N590" i="2" s="1"/>
  <c r="Q423" i="8"/>
  <c r="N563" i="2" s="1"/>
  <c r="Q413" i="8"/>
  <c r="N553" i="2" s="1"/>
  <c r="Q461" i="8"/>
  <c r="N601" i="2" s="1"/>
  <c r="Q419" i="8"/>
  <c r="N559" i="2" s="1"/>
  <c r="Q436" i="8"/>
  <c r="N576" i="2" s="1"/>
  <c r="Q429" i="8"/>
  <c r="N569" i="2" s="1"/>
  <c r="Q422" i="8"/>
  <c r="N562" i="2" s="1"/>
  <c r="Q447" i="8"/>
  <c r="N587" i="2" s="1"/>
  <c r="Q454" i="8"/>
  <c r="N594" i="2" s="1"/>
  <c r="Q432" i="8"/>
  <c r="N572" i="2" s="1"/>
  <c r="Q443" i="8"/>
  <c r="N583" i="2" s="1"/>
  <c r="Q414" i="8"/>
  <c r="N554" i="2" s="1"/>
  <c r="Q425" i="8"/>
  <c r="N565" i="2" s="1"/>
  <c r="Q457" i="8"/>
  <c r="N597" i="2" s="1"/>
  <c r="Q431" i="8"/>
  <c r="N571" i="2" s="1"/>
  <c r="Q458" i="8"/>
  <c r="N598" i="2" s="1"/>
  <c r="Q427" i="8"/>
  <c r="N567" i="2" s="1"/>
  <c r="Q430" i="8"/>
  <c r="N570" i="2" s="1"/>
  <c r="Q463" i="8"/>
  <c r="N603" i="2" s="1"/>
  <c r="Q462" i="8"/>
  <c r="N602" i="2" s="1"/>
  <c r="Q448" i="8"/>
  <c r="N588" i="2" s="1"/>
  <c r="Q464" i="8"/>
  <c r="N604" i="2" s="1"/>
  <c r="Q451" i="8"/>
  <c r="N591" i="2" s="1"/>
  <c r="Q424" i="8"/>
  <c r="N564" i="2" s="1"/>
  <c r="Q445" i="8"/>
  <c r="N585" i="2" s="1"/>
  <c r="Q459" i="8"/>
  <c r="N599" i="2" s="1"/>
  <c r="Q442" i="8"/>
  <c r="N582" i="2" s="1"/>
  <c r="J124" i="3"/>
  <c r="H112" i="3"/>
  <c r="G100" i="4" s="1"/>
  <c r="L35" i="4"/>
  <c r="Q47" i="3"/>
  <c r="N35" i="4" s="1"/>
  <c r="S75" i="3"/>
  <c r="P63" i="4" s="1"/>
  <c r="O92" i="3"/>
  <c r="W439" i="8"/>
  <c r="W451" i="8"/>
  <c r="W442" i="8"/>
  <c r="W452" i="8"/>
  <c r="W454" i="8"/>
  <c r="W453" i="8"/>
  <c r="W430" i="8"/>
  <c r="W440" i="8"/>
  <c r="W441" i="8"/>
  <c r="W419" i="8"/>
  <c r="W421" i="8"/>
  <c r="W443" i="8"/>
  <c r="W429" i="8"/>
  <c r="W417" i="8"/>
  <c r="W413" i="8"/>
  <c r="W418" i="8"/>
  <c r="W435" i="8"/>
  <c r="W437" i="8"/>
  <c r="W428" i="8"/>
  <c r="W462" i="8"/>
  <c r="W423" i="8"/>
  <c r="W456" i="8"/>
  <c r="W426" i="8"/>
  <c r="W420" i="8"/>
  <c r="W422" i="8"/>
  <c r="W444" i="8"/>
  <c r="W445" i="8"/>
  <c r="W416" i="8"/>
  <c r="W448" i="8"/>
  <c r="W461" i="8"/>
  <c r="W425" i="8"/>
  <c r="W457" i="8"/>
  <c r="W415" i="8"/>
  <c r="W433" i="8"/>
  <c r="W465" i="8"/>
  <c r="W446" i="8"/>
  <c r="W431" i="8"/>
  <c r="W434" i="8"/>
  <c r="W438" i="8"/>
  <c r="W455" i="8"/>
  <c r="W436" i="8"/>
  <c r="W447" i="8"/>
  <c r="W450" i="8"/>
  <c r="W449" i="8"/>
  <c r="W463" i="8"/>
  <c r="W424" i="8"/>
  <c r="W458" i="8"/>
  <c r="W459" i="8"/>
  <c r="W464" i="8"/>
  <c r="W432" i="8"/>
  <c r="W414" i="8"/>
  <c r="W427" i="8"/>
  <c r="W460" i="8"/>
  <c r="L68" i="4"/>
  <c r="Q80" i="3"/>
  <c r="N68" i="4" s="1"/>
  <c r="S80" i="3"/>
  <c r="P68" i="4" s="1"/>
  <c r="S48" i="3"/>
  <c r="P36" i="4" s="1"/>
  <c r="Q115" i="3"/>
  <c r="N103" i="4" s="1"/>
  <c r="S115" i="3"/>
  <c r="P103" i="4" s="1"/>
  <c r="L103" i="4"/>
  <c r="F100" i="3" l="1"/>
  <c r="E88" i="4" s="1"/>
  <c r="J100" i="3"/>
  <c r="C88" i="4"/>
  <c r="H100" i="3"/>
  <c r="G88" i="4" s="1"/>
  <c r="F64" i="3"/>
  <c r="E52" i="4" s="1"/>
  <c r="H64" i="3"/>
  <c r="G52" i="4" s="1"/>
  <c r="C52" i="4"/>
  <c r="L107" i="4"/>
  <c r="J151" i="3"/>
  <c r="F62" i="3"/>
  <c r="E50" i="4" s="1"/>
  <c r="C50" i="4"/>
  <c r="H62" i="3"/>
  <c r="G50" i="4" s="1"/>
  <c r="C56" i="4"/>
  <c r="H68" i="3"/>
  <c r="G56" i="4" s="1"/>
  <c r="J68" i="3"/>
  <c r="F68" i="3"/>
  <c r="E56" i="4" s="1"/>
  <c r="O134" i="3"/>
  <c r="O132" i="3"/>
  <c r="O137" i="3"/>
  <c r="J65" i="3"/>
  <c r="J73" i="3"/>
  <c r="C84" i="4"/>
  <c r="H96" i="3"/>
  <c r="G84" i="4" s="1"/>
  <c r="J96" i="3"/>
  <c r="J24" i="7" s="1"/>
  <c r="J107" i="3"/>
  <c r="H102" i="3"/>
  <c r="G90" i="4" s="1"/>
  <c r="J101" i="3"/>
  <c r="C89" i="4"/>
  <c r="F101" i="3"/>
  <c r="E89" i="4" s="1"/>
  <c r="H101" i="3"/>
  <c r="G89" i="4" s="1"/>
  <c r="O127" i="3"/>
  <c r="J70" i="3"/>
  <c r="C55" i="4"/>
  <c r="H67" i="3"/>
  <c r="G55" i="4" s="1"/>
  <c r="F67" i="3"/>
  <c r="E55" i="4" s="1"/>
  <c r="F94" i="3"/>
  <c r="E82" i="4" s="1"/>
  <c r="H94" i="3"/>
  <c r="G82" i="4" s="1"/>
  <c r="C82" i="4"/>
  <c r="J94" i="3"/>
  <c r="F99" i="3"/>
  <c r="E87" i="4" s="1"/>
  <c r="C86" i="4"/>
  <c r="F98" i="3"/>
  <c r="E86" i="4" s="1"/>
  <c r="H98" i="3"/>
  <c r="G86" i="4" s="1"/>
  <c r="J109" i="3"/>
  <c r="J98" i="3"/>
  <c r="H99" i="3"/>
  <c r="G87" i="4" s="1"/>
  <c r="F97" i="3"/>
  <c r="E85" i="4" s="1"/>
  <c r="H97" i="3"/>
  <c r="G85" i="4" s="1"/>
  <c r="C85" i="4"/>
  <c r="J97" i="3"/>
  <c r="J35" i="7" s="1"/>
  <c r="J108" i="3"/>
  <c r="L110" i="4"/>
  <c r="U51" i="3"/>
  <c r="J74" i="3"/>
  <c r="F66" i="3"/>
  <c r="E54" i="4" s="1"/>
  <c r="C54" i="4"/>
  <c r="H66" i="3"/>
  <c r="G54" i="4" s="1"/>
  <c r="O118" i="3"/>
  <c r="O124" i="3"/>
  <c r="C90" i="4"/>
  <c r="J102" i="3"/>
  <c r="F102" i="3"/>
  <c r="E90" i="4" s="1"/>
  <c r="C47" i="4"/>
  <c r="F59" i="3"/>
  <c r="E47" i="4" s="1"/>
  <c r="H59" i="3"/>
  <c r="G47" i="4" s="1"/>
  <c r="F60" i="3"/>
  <c r="E48" i="4" s="1"/>
  <c r="Q120" i="8"/>
  <c r="N260" i="2" s="1"/>
  <c r="Q140" i="8"/>
  <c r="N280" i="2" s="1"/>
  <c r="Q149" i="8"/>
  <c r="N289" i="2" s="1"/>
  <c r="Q112" i="8"/>
  <c r="N252" i="2" s="1"/>
  <c r="Q114" i="8"/>
  <c r="N254" i="2" s="1"/>
  <c r="Q129" i="8"/>
  <c r="N269" i="2" s="1"/>
  <c r="Q125" i="8"/>
  <c r="N265" i="2" s="1"/>
  <c r="Q136" i="8"/>
  <c r="N276" i="2" s="1"/>
  <c r="Q116" i="8"/>
  <c r="N256" i="2" s="1"/>
  <c r="Q150" i="8"/>
  <c r="N290" i="2" s="1"/>
  <c r="Q119" i="8"/>
  <c r="N259" i="2" s="1"/>
  <c r="Q121" i="8"/>
  <c r="N261" i="2" s="1"/>
  <c r="Q123" i="8"/>
  <c r="N263" i="2" s="1"/>
  <c r="Q117" i="8"/>
  <c r="N257" i="2" s="1"/>
  <c r="Q143" i="8"/>
  <c r="N283" i="2" s="1"/>
  <c r="Q152" i="8"/>
  <c r="N292" i="2" s="1"/>
  <c r="Q130" i="8"/>
  <c r="N270" i="2" s="1"/>
  <c r="Q101" i="8"/>
  <c r="N241" i="2" s="1"/>
  <c r="Q105" i="8"/>
  <c r="N245" i="2" s="1"/>
  <c r="Q107" i="8"/>
  <c r="N247" i="2" s="1"/>
  <c r="Q141" i="8"/>
  <c r="N281" i="2" s="1"/>
  <c r="Q134" i="8"/>
  <c r="N274" i="2" s="1"/>
  <c r="Q122" i="8"/>
  <c r="N262" i="2" s="1"/>
  <c r="O63" i="3" s="1"/>
  <c r="L51" i="4" s="1"/>
  <c r="Q144" i="8"/>
  <c r="N284" i="2" s="1"/>
  <c r="Q133" i="8"/>
  <c r="N273" i="2" s="1"/>
  <c r="Q137" i="8"/>
  <c r="N277" i="2" s="1"/>
  <c r="Q138" i="8"/>
  <c r="N278" i="2" s="1"/>
  <c r="Q106" i="8"/>
  <c r="N246" i="2" s="1"/>
  <c r="Q109" i="8"/>
  <c r="N249" i="2" s="1"/>
  <c r="Q131" i="8"/>
  <c r="N271" i="2" s="1"/>
  <c r="O65" i="3" s="1"/>
  <c r="Q126" i="8"/>
  <c r="N266" i="2" s="1"/>
  <c r="Q145" i="8"/>
  <c r="N285" i="2" s="1"/>
  <c r="Q132" i="8"/>
  <c r="N272" i="2" s="1"/>
  <c r="Q142" i="8"/>
  <c r="N282" i="2" s="1"/>
  <c r="Q118" i="8"/>
  <c r="N258" i="2" s="1"/>
  <c r="Q102" i="8"/>
  <c r="N242" i="2" s="1"/>
  <c r="Q151" i="8"/>
  <c r="N291" i="2" s="1"/>
  <c r="Q103" i="8"/>
  <c r="N243" i="2" s="1"/>
  <c r="Q100" i="8"/>
  <c r="N240" i="2" s="1"/>
  <c r="O58" i="3" s="1"/>
  <c r="Q147" i="8"/>
  <c r="N287" i="2" s="1"/>
  <c r="Q128" i="8"/>
  <c r="N268" i="2" s="1"/>
  <c r="Q113" i="8"/>
  <c r="N253" i="2" s="1"/>
  <c r="Q135" i="8"/>
  <c r="N275" i="2" s="1"/>
  <c r="Q139" i="8"/>
  <c r="N279" i="2" s="1"/>
  <c r="Q110" i="8"/>
  <c r="N250" i="2" s="1"/>
  <c r="Q124" i="8"/>
  <c r="N264" i="2" s="1"/>
  <c r="Q115" i="8"/>
  <c r="N255" i="2" s="1"/>
  <c r="Q146" i="8"/>
  <c r="N286" i="2" s="1"/>
  <c r="Q104" i="8"/>
  <c r="N244" i="2" s="1"/>
  <c r="Q108" i="8"/>
  <c r="N248" i="2" s="1"/>
  <c r="Q111" i="8"/>
  <c r="N251" i="2" s="1"/>
  <c r="Q127" i="8"/>
  <c r="N267" i="2" s="1"/>
  <c r="O64" i="3" s="1"/>
  <c r="Q148" i="8"/>
  <c r="N288" i="2" s="1"/>
  <c r="C46" i="4"/>
  <c r="H60" i="3"/>
  <c r="G48" i="4" s="1"/>
  <c r="F58" i="3"/>
  <c r="E46" i="4" s="1"/>
  <c r="O140" i="3"/>
  <c r="C91" i="4"/>
  <c r="F103" i="3"/>
  <c r="E91" i="4" s="1"/>
  <c r="J103" i="3"/>
  <c r="H103" i="3"/>
  <c r="G91" i="4" s="1"/>
  <c r="C135" i="4"/>
  <c r="H149" i="3"/>
  <c r="G137" i="4" s="1"/>
  <c r="F147" i="3"/>
  <c r="E135" i="4" s="1"/>
  <c r="J158" i="3"/>
  <c r="H147" i="3"/>
  <c r="G135" i="4" s="1"/>
  <c r="J147" i="3"/>
  <c r="F148" i="3"/>
  <c r="E136" i="4" s="1"/>
  <c r="O121" i="3"/>
  <c r="Q122" i="3" s="1"/>
  <c r="N110" i="4" s="1"/>
  <c r="C133" i="4"/>
  <c r="J145" i="3"/>
  <c r="H145" i="3"/>
  <c r="G133" i="4" s="1"/>
  <c r="F145" i="3"/>
  <c r="E133" i="4" s="1"/>
  <c r="J156" i="3"/>
  <c r="F96" i="3"/>
  <c r="E84" i="4" s="1"/>
  <c r="H95" i="3"/>
  <c r="G83" i="4" s="1"/>
  <c r="F95" i="3"/>
  <c r="E83" i="4" s="1"/>
  <c r="C83" i="4"/>
  <c r="J106" i="3"/>
  <c r="J95" i="3"/>
  <c r="S109" i="3"/>
  <c r="P97" i="4" s="1"/>
  <c r="Q282" i="8"/>
  <c r="N422" i="2" s="1"/>
  <c r="Q303" i="8"/>
  <c r="N443" i="2" s="1"/>
  <c r="Q262" i="8"/>
  <c r="N402" i="2" s="1"/>
  <c r="Q275" i="8"/>
  <c r="N415" i="2" s="1"/>
  <c r="Q257" i="8"/>
  <c r="N397" i="2" s="1"/>
  <c r="O94" i="3" s="1"/>
  <c r="Q302" i="8"/>
  <c r="N442" i="2" s="1"/>
  <c r="Q280" i="8"/>
  <c r="N420" i="2" s="1"/>
  <c r="Q284" i="8"/>
  <c r="N424" i="2" s="1"/>
  <c r="Q292" i="8"/>
  <c r="N432" i="2" s="1"/>
  <c r="Q290" i="8"/>
  <c r="N430" i="2" s="1"/>
  <c r="Q260" i="8"/>
  <c r="N400" i="2" s="1"/>
  <c r="Q269" i="8"/>
  <c r="N409" i="2" s="1"/>
  <c r="Q283" i="8"/>
  <c r="N423" i="2" s="1"/>
  <c r="O100" i="3" s="1"/>
  <c r="Q277" i="8"/>
  <c r="N417" i="2" s="1"/>
  <c r="Q273" i="8"/>
  <c r="N413" i="2" s="1"/>
  <c r="Q271" i="8"/>
  <c r="N411" i="2" s="1"/>
  <c r="Q308" i="8"/>
  <c r="N448" i="2" s="1"/>
  <c r="Q304" i="8"/>
  <c r="N444" i="2" s="1"/>
  <c r="Q268" i="8"/>
  <c r="N408" i="2" s="1"/>
  <c r="Q278" i="8"/>
  <c r="N418" i="2" s="1"/>
  <c r="Q291" i="8"/>
  <c r="N431" i="2" s="1"/>
  <c r="Q261" i="8"/>
  <c r="N401" i="2" s="1"/>
  <c r="Q293" i="8"/>
  <c r="N433" i="2" s="1"/>
  <c r="Q300" i="8"/>
  <c r="N440" i="2" s="1"/>
  <c r="Q279" i="8"/>
  <c r="N419" i="2" s="1"/>
  <c r="O99" i="3" s="1"/>
  <c r="Q285" i="8"/>
  <c r="N425" i="2" s="1"/>
  <c r="Q263" i="8"/>
  <c r="N403" i="2" s="1"/>
  <c r="Q276" i="8"/>
  <c r="N416" i="2" s="1"/>
  <c r="Q286" i="8"/>
  <c r="N426" i="2" s="1"/>
  <c r="Q299" i="8"/>
  <c r="N439" i="2" s="1"/>
  <c r="Q305" i="8"/>
  <c r="N445" i="2" s="1"/>
  <c r="Q264" i="8"/>
  <c r="N404" i="2" s="1"/>
  <c r="Q265" i="8"/>
  <c r="N405" i="2" s="1"/>
  <c r="Q289" i="8"/>
  <c r="N429" i="2" s="1"/>
  <c r="Q266" i="8"/>
  <c r="N406" i="2" s="1"/>
  <c r="Q287" i="8"/>
  <c r="N427" i="2" s="1"/>
  <c r="Q298" i="8"/>
  <c r="N438" i="2" s="1"/>
  <c r="Q259" i="8"/>
  <c r="N399" i="2" s="1"/>
  <c r="Q297" i="8"/>
  <c r="N437" i="2" s="1"/>
  <c r="Q296" i="8"/>
  <c r="N436" i="2" s="1"/>
  <c r="Q301" i="8"/>
  <c r="N441" i="2" s="1"/>
  <c r="Q307" i="8"/>
  <c r="N447" i="2" s="1"/>
  <c r="Q281" i="8"/>
  <c r="N421" i="2" s="1"/>
  <c r="Q274" i="8"/>
  <c r="N414" i="2" s="1"/>
  <c r="O98" i="3" s="1"/>
  <c r="Q99" i="3" s="1"/>
  <c r="N87" i="4" s="1"/>
  <c r="Q295" i="8"/>
  <c r="N435" i="2" s="1"/>
  <c r="Q306" i="8"/>
  <c r="N446" i="2" s="1"/>
  <c r="Q267" i="8"/>
  <c r="N407" i="2" s="1"/>
  <c r="Q288" i="8"/>
  <c r="N428" i="2" s="1"/>
  <c r="Q270" i="8"/>
  <c r="N410" i="2" s="1"/>
  <c r="O97" i="3" s="1"/>
  <c r="Q272" i="8"/>
  <c r="N412" i="2" s="1"/>
  <c r="Q258" i="8"/>
  <c r="N398" i="2" s="1"/>
  <c r="Q294" i="8"/>
  <c r="N434" i="2" s="1"/>
  <c r="L117" i="4"/>
  <c r="C87" i="4"/>
  <c r="J99" i="3"/>
  <c r="J62" i="7" s="1"/>
  <c r="J152" i="3"/>
  <c r="F144" i="3"/>
  <c r="E132" i="4" s="1"/>
  <c r="J144" i="3"/>
  <c r="H146" i="3"/>
  <c r="G134" i="4" s="1"/>
  <c r="J155" i="3"/>
  <c r="C132" i="4"/>
  <c r="H144" i="3"/>
  <c r="G132" i="4" s="1"/>
  <c r="J149" i="3"/>
  <c r="J150" i="3"/>
  <c r="J77" i="3"/>
  <c r="J79" i="3"/>
  <c r="J45" i="7" s="1"/>
  <c r="W307" i="8"/>
  <c r="W284" i="8"/>
  <c r="W265" i="8"/>
  <c r="W299" i="8"/>
  <c r="W260" i="8"/>
  <c r="W257" i="8"/>
  <c r="W296" i="8"/>
  <c r="W269" i="8"/>
  <c r="W266" i="8"/>
  <c r="W300" i="8"/>
  <c r="W281" i="8"/>
  <c r="W258" i="8"/>
  <c r="W276" i="8"/>
  <c r="W273" i="8"/>
  <c r="W270" i="8"/>
  <c r="W264" i="8"/>
  <c r="W282" i="8"/>
  <c r="W263" i="8"/>
  <c r="W297" i="8"/>
  <c r="W274" i="8"/>
  <c r="W292" i="8"/>
  <c r="W305" i="8"/>
  <c r="W306" i="8"/>
  <c r="W259" i="8"/>
  <c r="W287" i="8"/>
  <c r="W280" i="8"/>
  <c r="W298" i="8"/>
  <c r="W279" i="8"/>
  <c r="W272" i="8"/>
  <c r="W290" i="8"/>
  <c r="W308" i="8"/>
  <c r="W278" i="8"/>
  <c r="W261" i="8"/>
  <c r="W271" i="8"/>
  <c r="W275" i="8"/>
  <c r="W293" i="8"/>
  <c r="W286" i="8"/>
  <c r="W267" i="8"/>
  <c r="W285" i="8"/>
  <c r="W303" i="8"/>
  <c r="W288" i="8"/>
  <c r="W289" i="8"/>
  <c r="W304" i="8"/>
  <c r="W291" i="8"/>
  <c r="W268" i="8"/>
  <c r="W302" i="8"/>
  <c r="W283" i="8"/>
  <c r="W301" i="8"/>
  <c r="W294" i="8"/>
  <c r="W295" i="8"/>
  <c r="W277" i="8"/>
  <c r="W262" i="8"/>
  <c r="O128" i="3"/>
  <c r="S129" i="3" s="1"/>
  <c r="P117" i="4" s="1"/>
  <c r="O120" i="3"/>
  <c r="S122" i="3" s="1"/>
  <c r="P110" i="4" s="1"/>
  <c r="J146" i="3"/>
  <c r="J153" i="3"/>
  <c r="H63" i="3"/>
  <c r="G51" i="4" s="1"/>
  <c r="J63" i="3"/>
  <c r="J62" i="3"/>
  <c r="J64" i="3"/>
  <c r="Q109" i="3"/>
  <c r="N97" i="4" s="1"/>
  <c r="J71" i="3"/>
  <c r="J63" i="7" s="1"/>
  <c r="J75" i="3"/>
  <c r="F65" i="3"/>
  <c r="E53" i="4" s="1"/>
  <c r="C53" i="4"/>
  <c r="H65" i="3"/>
  <c r="G53" i="4" s="1"/>
  <c r="F104" i="3"/>
  <c r="E92" i="4" s="1"/>
  <c r="H104" i="3"/>
  <c r="G92" i="4" s="1"/>
  <c r="C92" i="4"/>
  <c r="J104" i="3"/>
  <c r="H106" i="3"/>
  <c r="G94" i="4" s="1"/>
  <c r="J157" i="3"/>
  <c r="H70" i="3"/>
  <c r="G58" i="4" s="1"/>
  <c r="F63" i="3"/>
  <c r="E51" i="4" s="1"/>
  <c r="J66" i="3"/>
  <c r="J76" i="3"/>
  <c r="L113" i="4"/>
  <c r="O123" i="3"/>
  <c r="O126" i="3"/>
  <c r="J148" i="3"/>
  <c r="C57" i="4"/>
  <c r="H69" i="3"/>
  <c r="G57" i="4" s="1"/>
  <c r="J69" i="3"/>
  <c r="F69" i="3"/>
  <c r="E57" i="4" s="1"/>
  <c r="C93" i="4"/>
  <c r="F105" i="3"/>
  <c r="E93" i="4" s="1"/>
  <c r="H105" i="3"/>
  <c r="G93" i="4" s="1"/>
  <c r="F106" i="3"/>
  <c r="E94" i="4" s="1"/>
  <c r="J105" i="3"/>
  <c r="H107" i="3"/>
  <c r="G95" i="4" s="1"/>
  <c r="F70" i="3"/>
  <c r="E58" i="4" s="1"/>
  <c r="Q233" i="3"/>
  <c r="N221" i="4" s="1"/>
  <c r="U243" i="3"/>
  <c r="S234" i="3"/>
  <c r="P222" i="4" s="1"/>
  <c r="U234" i="3"/>
  <c r="U242" i="3"/>
  <c r="U235" i="3"/>
  <c r="U239" i="3"/>
  <c r="U238" i="3"/>
  <c r="U237" i="3"/>
  <c r="U241" i="3"/>
  <c r="U236" i="3"/>
  <c r="S199" i="3"/>
  <c r="P187" i="4" s="1"/>
  <c r="L212" i="4"/>
  <c r="Q213" i="3"/>
  <c r="N201" i="4" s="1"/>
  <c r="Q197" i="3"/>
  <c r="N185" i="4" s="1"/>
  <c r="U54" i="3"/>
  <c r="Q179" i="3"/>
  <c r="N167" i="4" s="1"/>
  <c r="U52" i="3"/>
  <c r="S163" i="3"/>
  <c r="P151" i="4" s="1"/>
  <c r="N212" i="4"/>
  <c r="Q190" i="3"/>
  <c r="N178" i="4" s="1"/>
  <c r="S208" i="3"/>
  <c r="P196" i="4" s="1"/>
  <c r="U50" i="3"/>
  <c r="Q209" i="3"/>
  <c r="N197" i="4" s="1"/>
  <c r="S193" i="3"/>
  <c r="P181" i="4" s="1"/>
  <c r="Q170" i="3"/>
  <c r="N158" i="4" s="1"/>
  <c r="S180" i="3"/>
  <c r="P168" i="4" s="1"/>
  <c r="L168" i="4"/>
  <c r="S47" i="3"/>
  <c r="P35" i="4" s="1"/>
  <c r="U42" i="3"/>
  <c r="U46" i="3"/>
  <c r="U48" i="3"/>
  <c r="U55" i="3"/>
  <c r="U228" i="3"/>
  <c r="U47" i="3"/>
  <c r="U49" i="3"/>
  <c r="S46" i="3"/>
  <c r="P34" i="4" s="1"/>
  <c r="U53" i="3"/>
  <c r="Q150" i="3"/>
  <c r="N138" i="4" s="1"/>
  <c r="S213" i="3"/>
  <c r="P201" i="4" s="1"/>
  <c r="U83" i="3"/>
  <c r="U158" i="3"/>
  <c r="U213" i="3"/>
  <c r="Q83" i="3"/>
  <c r="N71" i="4" s="1"/>
  <c r="S83" i="3"/>
  <c r="P71" i="4" s="1"/>
  <c r="U85" i="3"/>
  <c r="J65" i="7" s="1"/>
  <c r="Q172" i="3"/>
  <c r="N160" i="4" s="1"/>
  <c r="L160" i="4"/>
  <c r="S172" i="3"/>
  <c r="P160" i="4" s="1"/>
  <c r="U172" i="3"/>
  <c r="S174" i="3"/>
  <c r="P162" i="4" s="1"/>
  <c r="U186" i="3"/>
  <c r="S186" i="3"/>
  <c r="P174" i="4" s="1"/>
  <c r="L174" i="4"/>
  <c r="Q186" i="3"/>
  <c r="N174" i="4" s="1"/>
  <c r="L183" i="4"/>
  <c r="U195" i="3"/>
  <c r="S195" i="3"/>
  <c r="P183" i="4" s="1"/>
  <c r="Q195" i="3"/>
  <c r="N183" i="4" s="1"/>
  <c r="L210" i="4"/>
  <c r="P212" i="4"/>
  <c r="N210" i="4"/>
  <c r="P210" i="4"/>
  <c r="Q41" i="3"/>
  <c r="N29" i="4" s="1"/>
  <c r="U41" i="3"/>
  <c r="L29" i="4"/>
  <c r="S41" i="3"/>
  <c r="P29" i="4" s="1"/>
  <c r="N213" i="4"/>
  <c r="L213" i="4"/>
  <c r="U197" i="3"/>
  <c r="Q216" i="3"/>
  <c r="N204" i="4" s="1"/>
  <c r="L204" i="4"/>
  <c r="S216" i="3"/>
  <c r="P204" i="4" s="1"/>
  <c r="U216" i="3"/>
  <c r="L170" i="4"/>
  <c r="U182" i="3"/>
  <c r="S182" i="3"/>
  <c r="P170" i="4" s="1"/>
  <c r="U212" i="3"/>
  <c r="Q212" i="3"/>
  <c r="N200" i="4" s="1"/>
  <c r="L200" i="4"/>
  <c r="S212" i="3"/>
  <c r="P200" i="4" s="1"/>
  <c r="L179" i="4"/>
  <c r="Q191" i="3"/>
  <c r="N179" i="4" s="1"/>
  <c r="S191" i="3"/>
  <c r="P179" i="4" s="1"/>
  <c r="U191" i="3"/>
  <c r="S164" i="3"/>
  <c r="P152" i="4" s="1"/>
  <c r="Q164" i="3"/>
  <c r="N152" i="4" s="1"/>
  <c r="L152" i="4"/>
  <c r="U164" i="3"/>
  <c r="S157" i="3"/>
  <c r="P145" i="4" s="1"/>
  <c r="Q155" i="3"/>
  <c r="N143" i="4" s="1"/>
  <c r="S155" i="3"/>
  <c r="P143" i="4" s="1"/>
  <c r="L143" i="4"/>
  <c r="U155" i="3"/>
  <c r="L184" i="4"/>
  <c r="Q196" i="3"/>
  <c r="N184" i="4" s="1"/>
  <c r="S196" i="3"/>
  <c r="P184" i="4" s="1"/>
  <c r="L159" i="4"/>
  <c r="Q171" i="3"/>
  <c r="N159" i="4" s="1"/>
  <c r="S171" i="3"/>
  <c r="P159" i="4" s="1"/>
  <c r="U171" i="3"/>
  <c r="J12" i="7" s="1"/>
  <c r="U180" i="3"/>
  <c r="L31" i="4"/>
  <c r="S43" i="3"/>
  <c r="P31" i="4" s="1"/>
  <c r="Q43" i="3"/>
  <c r="N31" i="4" s="1"/>
  <c r="U43" i="3"/>
  <c r="Q44" i="3"/>
  <c r="N32" i="4" s="1"/>
  <c r="L173" i="4"/>
  <c r="Q185" i="3"/>
  <c r="N173" i="4" s="1"/>
  <c r="S185" i="3"/>
  <c r="P173" i="4" s="1"/>
  <c r="U185" i="3"/>
  <c r="S42" i="3"/>
  <c r="P30" i="4" s="1"/>
  <c r="Q166" i="3"/>
  <c r="N154" i="4" s="1"/>
  <c r="S166" i="3"/>
  <c r="P154" i="4" s="1"/>
  <c r="L154" i="4"/>
  <c r="Q167" i="3"/>
  <c r="N155" i="4" s="1"/>
  <c r="U166" i="3"/>
  <c r="Q45" i="3"/>
  <c r="N33" i="4" s="1"/>
  <c r="L33" i="4"/>
  <c r="S45" i="3"/>
  <c r="P33" i="4" s="1"/>
  <c r="U45" i="3"/>
  <c r="J43" i="7" s="1"/>
  <c r="N207" i="4"/>
  <c r="L207" i="4"/>
  <c r="P207" i="4"/>
  <c r="N208" i="4"/>
  <c r="L139" i="4"/>
  <c r="Q151" i="3"/>
  <c r="N139" i="4" s="1"/>
  <c r="L141" i="4"/>
  <c r="Q153" i="3"/>
  <c r="N141" i="4" s="1"/>
  <c r="U153" i="3"/>
  <c r="S230" i="3"/>
  <c r="P218" i="4" s="1"/>
  <c r="L218" i="4"/>
  <c r="Q230" i="3"/>
  <c r="N218" i="4" s="1"/>
  <c r="U230" i="3"/>
  <c r="U193" i="3"/>
  <c r="S183" i="3"/>
  <c r="P171" i="4" s="1"/>
  <c r="Q183" i="3"/>
  <c r="N171" i="4" s="1"/>
  <c r="U183" i="3"/>
  <c r="L171" i="4"/>
  <c r="S148" i="3"/>
  <c r="P136" i="4" s="1"/>
  <c r="Q148" i="3"/>
  <c r="N136" i="4" s="1"/>
  <c r="L136" i="4"/>
  <c r="S150" i="3"/>
  <c r="P138" i="4" s="1"/>
  <c r="L164" i="4"/>
  <c r="Q176" i="3"/>
  <c r="N164" i="4" s="1"/>
  <c r="S176" i="3"/>
  <c r="P164" i="4" s="1"/>
  <c r="U176" i="3"/>
  <c r="S178" i="3"/>
  <c r="P166" i="4" s="1"/>
  <c r="U203" i="3"/>
  <c r="L180" i="4"/>
  <c r="U192" i="3"/>
  <c r="S192" i="3"/>
  <c r="P180" i="4" s="1"/>
  <c r="Q192" i="3"/>
  <c r="N180" i="4" s="1"/>
  <c r="L189" i="4"/>
  <c r="Q201" i="3"/>
  <c r="N189" i="4" s="1"/>
  <c r="U201" i="3"/>
  <c r="S203" i="3"/>
  <c r="P191" i="4" s="1"/>
  <c r="S201" i="3"/>
  <c r="P189" i="4" s="1"/>
  <c r="L172" i="4"/>
  <c r="Q184" i="3"/>
  <c r="N172" i="4" s="1"/>
  <c r="S184" i="3"/>
  <c r="P172" i="4" s="1"/>
  <c r="U184" i="3"/>
  <c r="Q42" i="3"/>
  <c r="N30" i="4" s="1"/>
  <c r="L178" i="4"/>
  <c r="S190" i="3"/>
  <c r="P178" i="4" s="1"/>
  <c r="U190" i="3"/>
  <c r="L131" i="4"/>
  <c r="Q143" i="3"/>
  <c r="N131" i="4" s="1"/>
  <c r="L156" i="4"/>
  <c r="S169" i="3"/>
  <c r="P157" i="4" s="1"/>
  <c r="S170" i="3"/>
  <c r="P158" i="4" s="1"/>
  <c r="U168" i="3"/>
  <c r="S168" i="3"/>
  <c r="P156" i="4" s="1"/>
  <c r="Q169" i="3"/>
  <c r="N157" i="4" s="1"/>
  <c r="U179" i="3"/>
  <c r="Q168" i="3"/>
  <c r="N156" i="4" s="1"/>
  <c r="U178" i="3"/>
  <c r="U177" i="3"/>
  <c r="S177" i="3"/>
  <c r="P165" i="4" s="1"/>
  <c r="S179" i="3"/>
  <c r="P167" i="4" s="1"/>
  <c r="Q178" i="3"/>
  <c r="N166" i="4" s="1"/>
  <c r="Q177" i="3"/>
  <c r="N165" i="4" s="1"/>
  <c r="L165" i="4"/>
  <c r="S232" i="3"/>
  <c r="P220" i="4" s="1"/>
  <c r="U232" i="3"/>
  <c r="Q232" i="3"/>
  <c r="N220" i="4" s="1"/>
  <c r="L220" i="4"/>
  <c r="Q199" i="3"/>
  <c r="N187" i="4" s="1"/>
  <c r="U209" i="3"/>
  <c r="S198" i="3"/>
  <c r="P186" i="4" s="1"/>
  <c r="L186" i="4"/>
  <c r="Q198" i="3"/>
  <c r="N186" i="4" s="1"/>
  <c r="U198" i="3"/>
  <c r="S89" i="3"/>
  <c r="P77" i="4" s="1"/>
  <c r="L27" i="4"/>
  <c r="S39" i="3"/>
  <c r="P27" i="4" s="1"/>
  <c r="U39" i="3"/>
  <c r="L137" i="4"/>
  <c r="Q149" i="3"/>
  <c r="N137" i="4" s="1"/>
  <c r="S149" i="3"/>
  <c r="P137" i="4" s="1"/>
  <c r="S145" i="3"/>
  <c r="P133" i="4" s="1"/>
  <c r="L205" i="4"/>
  <c r="S217" i="3"/>
  <c r="P205" i="4" s="1"/>
  <c r="Q217" i="3"/>
  <c r="N205" i="4" s="1"/>
  <c r="U217" i="3"/>
  <c r="L151" i="4"/>
  <c r="Q163" i="3"/>
  <c r="N151" i="4" s="1"/>
  <c r="U174" i="3"/>
  <c r="U163" i="3"/>
  <c r="L219" i="4"/>
  <c r="U231" i="3"/>
  <c r="Q231" i="3"/>
  <c r="N219" i="4" s="1"/>
  <c r="Q154" i="3"/>
  <c r="N142" i="4" s="1"/>
  <c r="L142" i="4"/>
  <c r="U154" i="3"/>
  <c r="S154" i="3"/>
  <c r="P142" i="4" s="1"/>
  <c r="S153" i="3"/>
  <c r="P141" i="4" s="1"/>
  <c r="L140" i="4"/>
  <c r="S152" i="3"/>
  <c r="P140" i="4" s="1"/>
  <c r="Q152" i="3"/>
  <c r="N140" i="4" s="1"/>
  <c r="U208" i="3"/>
  <c r="Q208" i="3"/>
  <c r="N196" i="4" s="1"/>
  <c r="U207" i="3"/>
  <c r="J55" i="7" s="1"/>
  <c r="L195" i="4"/>
  <c r="S209" i="3"/>
  <c r="P197" i="4" s="1"/>
  <c r="Q207" i="3"/>
  <c r="N195" i="4" s="1"/>
  <c r="S207" i="3"/>
  <c r="P195" i="4" s="1"/>
  <c r="L215" i="4"/>
  <c r="Q227" i="3"/>
  <c r="N215" i="4" s="1"/>
  <c r="S227" i="3"/>
  <c r="P215" i="4" s="1"/>
  <c r="U227" i="3"/>
  <c r="S233" i="3"/>
  <c r="P221" i="4" s="1"/>
  <c r="Q215" i="3"/>
  <c r="N203" i="4" s="1"/>
  <c r="L203" i="4"/>
  <c r="S215" i="3"/>
  <c r="P203" i="4" s="1"/>
  <c r="U215" i="3"/>
  <c r="L206" i="4"/>
  <c r="Q218" i="3"/>
  <c r="N206" i="4" s="1"/>
  <c r="S218" i="3"/>
  <c r="P206" i="4" s="1"/>
  <c r="P208" i="4"/>
  <c r="U218" i="3"/>
  <c r="S206" i="3"/>
  <c r="P194" i="4" s="1"/>
  <c r="U205" i="3"/>
  <c r="S205" i="3"/>
  <c r="P193" i="4" s="1"/>
  <c r="L193" i="4"/>
  <c r="Q205" i="3"/>
  <c r="N193" i="4" s="1"/>
  <c r="L202" i="4"/>
  <c r="Q214" i="3"/>
  <c r="N202" i="4" s="1"/>
  <c r="U214" i="3"/>
  <c r="S214" i="3"/>
  <c r="P202" i="4" s="1"/>
  <c r="L216" i="4"/>
  <c r="Q228" i="3"/>
  <c r="N216" i="4" s="1"/>
  <c r="S228" i="3"/>
  <c r="P216" i="4" s="1"/>
  <c r="S160" i="3"/>
  <c r="P148" i="4" s="1"/>
  <c r="U160" i="3"/>
  <c r="L148" i="4"/>
  <c r="S162" i="3"/>
  <c r="P150" i="4" s="1"/>
  <c r="Q160" i="3"/>
  <c r="N148" i="4" s="1"/>
  <c r="L209" i="4"/>
  <c r="P209" i="4"/>
  <c r="N209" i="4"/>
  <c r="S116" i="3"/>
  <c r="P104" i="4" s="1"/>
  <c r="S114" i="3"/>
  <c r="P102" i="4" s="1"/>
  <c r="L102" i="4"/>
  <c r="Q114" i="3"/>
  <c r="N102" i="4" s="1"/>
  <c r="L149" i="4"/>
  <c r="U161" i="3"/>
  <c r="Q161" i="3"/>
  <c r="N149" i="4" s="1"/>
  <c r="Q162" i="3"/>
  <c r="N150" i="4" s="1"/>
  <c r="S231" i="3"/>
  <c r="P219" i="4" s="1"/>
  <c r="L217" i="4"/>
  <c r="Q229" i="3"/>
  <c r="N217" i="4" s="1"/>
  <c r="S229" i="3"/>
  <c r="P217" i="4" s="1"/>
  <c r="U229" i="3"/>
  <c r="Q39" i="3"/>
  <c r="N27" i="4" s="1"/>
  <c r="S38" i="3"/>
  <c r="P26" i="4" s="1"/>
  <c r="L26" i="4"/>
  <c r="Q38" i="3"/>
  <c r="N26" i="4" s="1"/>
  <c r="U38" i="3"/>
  <c r="U44" i="3"/>
  <c r="L192" i="4"/>
  <c r="S204" i="3"/>
  <c r="P192" i="4" s="1"/>
  <c r="U204" i="3"/>
  <c r="Q204" i="3"/>
  <c r="N192" i="4" s="1"/>
  <c r="L194" i="4"/>
  <c r="Q206" i="3"/>
  <c r="N194" i="4" s="1"/>
  <c r="U206" i="3"/>
  <c r="U196" i="3"/>
  <c r="F33" i="1" s="1"/>
  <c r="F35" i="1" s="1"/>
  <c r="L176" i="4"/>
  <c r="Q189" i="3"/>
  <c r="N177" i="4" s="1"/>
  <c r="Q188" i="3"/>
  <c r="N176" i="4" s="1"/>
  <c r="U199" i="3"/>
  <c r="U188" i="3"/>
  <c r="S188" i="3"/>
  <c r="P176" i="4" s="1"/>
  <c r="S44" i="3"/>
  <c r="P32" i="4" s="1"/>
  <c r="S40" i="3"/>
  <c r="P28" i="4" s="1"/>
  <c r="Q40" i="3"/>
  <c r="N28" i="4" s="1"/>
  <c r="U40" i="3"/>
  <c r="L28" i="4"/>
  <c r="S202" i="3"/>
  <c r="P190" i="4" s="1"/>
  <c r="Q203" i="3"/>
  <c r="N191" i="4" s="1"/>
  <c r="U202" i="3"/>
  <c r="L190" i="4"/>
  <c r="Q202" i="3"/>
  <c r="N190" i="4" s="1"/>
  <c r="U162" i="3"/>
  <c r="P213" i="4"/>
  <c r="L211" i="4"/>
  <c r="N211" i="4"/>
  <c r="P211" i="4"/>
  <c r="S161" i="3"/>
  <c r="P149" i="4" s="1"/>
  <c r="L147" i="4"/>
  <c r="U170" i="3"/>
  <c r="Q159" i="3"/>
  <c r="N147" i="4" s="1"/>
  <c r="S159" i="3"/>
  <c r="P147" i="4" s="1"/>
  <c r="U159" i="3"/>
  <c r="J20" i="7" s="1"/>
  <c r="Q174" i="3"/>
  <c r="N162" i="4" s="1"/>
  <c r="Q173" i="3"/>
  <c r="N161" i="4" s="1"/>
  <c r="U173" i="3"/>
  <c r="S173" i="3"/>
  <c r="P161" i="4" s="1"/>
  <c r="L161" i="4"/>
  <c r="L163" i="4"/>
  <c r="U175" i="3"/>
  <c r="S175" i="3"/>
  <c r="P163" i="4" s="1"/>
  <c r="Q175" i="3"/>
  <c r="N163" i="4" s="1"/>
  <c r="U169" i="3"/>
  <c r="S194" i="3"/>
  <c r="P182" i="4" s="1"/>
  <c r="U194" i="3"/>
  <c r="L182" i="4"/>
  <c r="Q194" i="3"/>
  <c r="N182" i="4" s="1"/>
  <c r="Q89" i="3"/>
  <c r="N77" i="4" s="1"/>
  <c r="L175" i="4"/>
  <c r="S187" i="3"/>
  <c r="P175" i="4" s="1"/>
  <c r="Q187" i="3"/>
  <c r="N175" i="4" s="1"/>
  <c r="S189" i="3"/>
  <c r="P177" i="4" s="1"/>
  <c r="U187" i="3"/>
  <c r="L132" i="4"/>
  <c r="S144" i="3"/>
  <c r="P132" i="4" s="1"/>
  <c r="Q144" i="3"/>
  <c r="N132" i="4" s="1"/>
  <c r="S147" i="3"/>
  <c r="P135" i="4" s="1"/>
  <c r="U157" i="3"/>
  <c r="L134" i="4"/>
  <c r="Q146" i="3"/>
  <c r="N134" i="4" s="1"/>
  <c r="S146" i="3"/>
  <c r="P134" i="4" s="1"/>
  <c r="Q147" i="3"/>
  <c r="N135" i="4" s="1"/>
  <c r="Q182" i="3"/>
  <c r="N170" i="4" s="1"/>
  <c r="U189" i="3"/>
  <c r="Q181" i="3"/>
  <c r="N169" i="4" s="1"/>
  <c r="U181" i="3"/>
  <c r="S181" i="3"/>
  <c r="P169" i="4" s="1"/>
  <c r="L169" i="4"/>
  <c r="Q226" i="3"/>
  <c r="N214" i="4" s="1"/>
  <c r="S226" i="3"/>
  <c r="P214" i="4" s="1"/>
  <c r="L214" i="4"/>
  <c r="U226" i="3"/>
  <c r="Q193" i="3"/>
  <c r="N181" i="4" s="1"/>
  <c r="Q210" i="3"/>
  <c r="N198" i="4" s="1"/>
  <c r="L198" i="4"/>
  <c r="S210" i="3"/>
  <c r="P198" i="4" s="1"/>
  <c r="U210" i="3"/>
  <c r="U156" i="3"/>
  <c r="Q157" i="3"/>
  <c r="N145" i="4" s="1"/>
  <c r="Q156" i="3"/>
  <c r="N144" i="4" s="1"/>
  <c r="U167" i="3"/>
  <c r="S156" i="3"/>
  <c r="P144" i="4" s="1"/>
  <c r="L144" i="4"/>
  <c r="U233" i="3"/>
  <c r="S211" i="3"/>
  <c r="P199" i="4" s="1"/>
  <c r="Q211" i="3"/>
  <c r="N199" i="4" s="1"/>
  <c r="U211" i="3"/>
  <c r="L199" i="4"/>
  <c r="S200" i="3"/>
  <c r="P188" i="4" s="1"/>
  <c r="L188" i="4"/>
  <c r="U200" i="3"/>
  <c r="Q200" i="3"/>
  <c r="N188" i="4" s="1"/>
  <c r="L153" i="4"/>
  <c r="U165" i="3"/>
  <c r="Q165" i="3"/>
  <c r="N153" i="4" s="1"/>
  <c r="S167" i="3"/>
  <c r="P155" i="4" s="1"/>
  <c r="S165" i="3"/>
  <c r="P153" i="4" s="1"/>
  <c r="S197" i="3"/>
  <c r="P185" i="4" s="1"/>
  <c r="U89" i="3"/>
  <c r="Q85" i="3"/>
  <c r="N73" i="4" s="1"/>
  <c r="O141" i="3"/>
  <c r="U151" i="3" s="1"/>
  <c r="O130" i="3"/>
  <c r="L52" i="4"/>
  <c r="O133" i="3"/>
  <c r="S134" i="3" s="1"/>
  <c r="P122" i="4" s="1"/>
  <c r="O139" i="3"/>
  <c r="S85" i="3"/>
  <c r="P73" i="4" s="1"/>
  <c r="S92" i="3"/>
  <c r="P80" i="4" s="1"/>
  <c r="L80" i="4"/>
  <c r="U92" i="3"/>
  <c r="Q92" i="3"/>
  <c r="N80" i="4" s="1"/>
  <c r="S91" i="3"/>
  <c r="P79" i="4" s="1"/>
  <c r="L79" i="4"/>
  <c r="Q91" i="3"/>
  <c r="N79" i="4" s="1"/>
  <c r="U91" i="3"/>
  <c r="Q65" i="3"/>
  <c r="N53" i="4" s="1"/>
  <c r="L53" i="4"/>
  <c r="L87" i="4"/>
  <c r="L125" i="4"/>
  <c r="L81" i="4"/>
  <c r="U93" i="3"/>
  <c r="Q93" i="3"/>
  <c r="N81" i="4" s="1"/>
  <c r="S93" i="3"/>
  <c r="P81" i="4" s="1"/>
  <c r="L120" i="4"/>
  <c r="J33" i="7"/>
  <c r="J5" i="7"/>
  <c r="S86" i="3"/>
  <c r="P74" i="4" s="1"/>
  <c r="L74" i="4"/>
  <c r="U86" i="3"/>
  <c r="Q86" i="3"/>
  <c r="N74" i="4" s="1"/>
  <c r="L75" i="4"/>
  <c r="S87" i="3"/>
  <c r="P75" i="4" s="1"/>
  <c r="Q87" i="3"/>
  <c r="N75" i="4" s="1"/>
  <c r="U87" i="3"/>
  <c r="U94" i="3"/>
  <c r="O138" i="3"/>
  <c r="O136" i="3"/>
  <c r="L78" i="4"/>
  <c r="Q90" i="3"/>
  <c r="N78" i="4" s="1"/>
  <c r="U90" i="3"/>
  <c r="S90" i="3"/>
  <c r="P78" i="4" s="1"/>
  <c r="Q84" i="3"/>
  <c r="N72" i="4" s="1"/>
  <c r="U84" i="3"/>
  <c r="S84" i="3"/>
  <c r="P72" i="4" s="1"/>
  <c r="L72" i="4"/>
  <c r="L122" i="4"/>
  <c r="L128" i="4"/>
  <c r="L85" i="4"/>
  <c r="O135" i="3"/>
  <c r="O131" i="3"/>
  <c r="Q132" i="3" s="1"/>
  <c r="N120" i="4" s="1"/>
  <c r="Q88" i="3"/>
  <c r="N76" i="4" s="1"/>
  <c r="U88" i="3"/>
  <c r="L76" i="4"/>
  <c r="S88" i="3"/>
  <c r="P76" i="4" s="1"/>
  <c r="J44" i="7"/>
  <c r="J36" i="7"/>
  <c r="L114" i="4" l="1"/>
  <c r="Q126" i="3"/>
  <c r="N114" i="4" s="1"/>
  <c r="S126" i="3"/>
  <c r="P114" i="4" s="1"/>
  <c r="U126" i="3"/>
  <c r="O68" i="3"/>
  <c r="L106" i="4"/>
  <c r="U118" i="3"/>
  <c r="J16" i="7" s="1"/>
  <c r="Q118" i="3"/>
  <c r="N106" i="4" s="1"/>
  <c r="S118" i="3"/>
  <c r="P106" i="4" s="1"/>
  <c r="U119" i="3"/>
  <c r="S99" i="3"/>
  <c r="P87" i="4" s="1"/>
  <c r="J7" i="7"/>
  <c r="J14" i="7"/>
  <c r="U129" i="3"/>
  <c r="O105" i="3"/>
  <c r="S119" i="3"/>
  <c r="P107" i="4" s="1"/>
  <c r="O67" i="3"/>
  <c r="O95" i="3"/>
  <c r="Q125" i="3"/>
  <c r="N113" i="4" s="1"/>
  <c r="S124" i="3"/>
  <c r="P112" i="4" s="1"/>
  <c r="L112" i="4"/>
  <c r="Q124" i="3"/>
  <c r="N112" i="4" s="1"/>
  <c r="Q94" i="3"/>
  <c r="N82" i="4" s="1"/>
  <c r="L111" i="4"/>
  <c r="Q123" i="3"/>
  <c r="N111" i="4" s="1"/>
  <c r="S123" i="3"/>
  <c r="P111" i="4" s="1"/>
  <c r="L46" i="4"/>
  <c r="U58" i="3"/>
  <c r="S58" i="3"/>
  <c r="P46" i="4" s="1"/>
  <c r="Q58" i="3"/>
  <c r="N46" i="4" s="1"/>
  <c r="S94" i="3"/>
  <c r="P82" i="4" s="1"/>
  <c r="S100" i="3"/>
  <c r="P88" i="4" s="1"/>
  <c r="Q98" i="3"/>
  <c r="N86" i="4" s="1"/>
  <c r="Q64" i="3"/>
  <c r="N52" i="4" s="1"/>
  <c r="U125" i="3"/>
  <c r="S125" i="3"/>
  <c r="P113" i="4" s="1"/>
  <c r="L108" i="4"/>
  <c r="S120" i="3"/>
  <c r="P108" i="4" s="1"/>
  <c r="Q120" i="3"/>
  <c r="N108" i="4" s="1"/>
  <c r="U120" i="3"/>
  <c r="O96" i="3"/>
  <c r="U123" i="3"/>
  <c r="L82" i="4"/>
  <c r="L88" i="4"/>
  <c r="L86" i="4"/>
  <c r="L116" i="4"/>
  <c r="S128" i="3"/>
  <c r="P116" i="4" s="1"/>
  <c r="Q128" i="3"/>
  <c r="N116" i="4" s="1"/>
  <c r="U128" i="3"/>
  <c r="Q121" i="3"/>
  <c r="N109" i="4" s="1"/>
  <c r="S121" i="3"/>
  <c r="P109" i="4" s="1"/>
  <c r="L109" i="4"/>
  <c r="U121" i="3"/>
  <c r="O69" i="3"/>
  <c r="O60" i="3"/>
  <c r="O61" i="3"/>
  <c r="S65" i="3"/>
  <c r="P53" i="4" s="1"/>
  <c r="U124" i="3"/>
  <c r="J17" i="7" s="1"/>
  <c r="O102" i="3"/>
  <c r="U109" i="3" s="1"/>
  <c r="Q100" i="3"/>
  <c r="N88" i="4" s="1"/>
  <c r="Q129" i="3"/>
  <c r="N117" i="4" s="1"/>
  <c r="O101" i="3"/>
  <c r="O103" i="3"/>
  <c r="O104" i="3"/>
  <c r="U122" i="3"/>
  <c r="J72" i="7" s="1"/>
  <c r="O66" i="3"/>
  <c r="U74" i="3" s="1"/>
  <c r="O62" i="3"/>
  <c r="O59" i="3"/>
  <c r="L115" i="4"/>
  <c r="S127" i="3"/>
  <c r="P115" i="4" s="1"/>
  <c r="Q127" i="3"/>
  <c r="N115" i="4" s="1"/>
  <c r="U127" i="3"/>
  <c r="J31" i="7" s="1"/>
  <c r="Q119" i="3"/>
  <c r="N107" i="4" s="1"/>
  <c r="F32" i="1"/>
  <c r="F34" i="1" s="1"/>
  <c r="F36" i="1" s="1"/>
  <c r="F38" i="1" s="1"/>
  <c r="F42" i="1" s="1"/>
  <c r="F43" i="1" s="1"/>
  <c r="F45" i="1" s="1"/>
  <c r="U148" i="3"/>
  <c r="U143" i="3"/>
  <c r="Q134" i="3"/>
  <c r="N122" i="4" s="1"/>
  <c r="Q137" i="3"/>
  <c r="N125" i="4" s="1"/>
  <c r="S137" i="3"/>
  <c r="P125" i="4" s="1"/>
  <c r="S140" i="3"/>
  <c r="P128" i="4" s="1"/>
  <c r="U140" i="3"/>
  <c r="U145" i="3"/>
  <c r="Q131" i="3"/>
  <c r="N119" i="4" s="1"/>
  <c r="S131" i="3"/>
  <c r="P119" i="4" s="1"/>
  <c r="L119" i="4"/>
  <c r="U131" i="3"/>
  <c r="U142" i="3"/>
  <c r="U136" i="3"/>
  <c r="J69" i="7" s="1"/>
  <c r="U147" i="3"/>
  <c r="L124" i="4"/>
  <c r="Q136" i="3"/>
  <c r="N124" i="4" s="1"/>
  <c r="S136" i="3"/>
  <c r="P124" i="4" s="1"/>
  <c r="U141" i="3"/>
  <c r="L129" i="4"/>
  <c r="S143" i="3"/>
  <c r="P131" i="4" s="1"/>
  <c r="Q141" i="3"/>
  <c r="N129" i="4" s="1"/>
  <c r="S141" i="3"/>
  <c r="P129" i="4" s="1"/>
  <c r="Q142" i="3"/>
  <c r="N130" i="4" s="1"/>
  <c r="U152" i="3"/>
  <c r="S142" i="3"/>
  <c r="P130" i="4" s="1"/>
  <c r="Q138" i="3"/>
  <c r="N126" i="4" s="1"/>
  <c r="L126" i="4"/>
  <c r="U149" i="3"/>
  <c r="U138" i="3"/>
  <c r="S138" i="3"/>
  <c r="P126" i="4" s="1"/>
  <c r="U134" i="3"/>
  <c r="L127" i="4"/>
  <c r="Q139" i="3"/>
  <c r="N127" i="4" s="1"/>
  <c r="S139" i="3"/>
  <c r="P127" i="4" s="1"/>
  <c r="U139" i="3"/>
  <c r="U150" i="3"/>
  <c r="U132" i="3"/>
  <c r="Q133" i="3"/>
  <c r="N121" i="4" s="1"/>
  <c r="S133" i="3"/>
  <c r="P121" i="4" s="1"/>
  <c r="L121" i="4"/>
  <c r="U133" i="3"/>
  <c r="U144" i="3"/>
  <c r="U130" i="3"/>
  <c r="L118" i="4"/>
  <c r="S130" i="3"/>
  <c r="P118" i="4" s="1"/>
  <c r="Q130" i="3"/>
  <c r="N118" i="4" s="1"/>
  <c r="L123" i="4"/>
  <c r="Q135" i="3"/>
  <c r="N123" i="4" s="1"/>
  <c r="U135" i="3"/>
  <c r="S135" i="3"/>
  <c r="P123" i="4" s="1"/>
  <c r="U146" i="3"/>
  <c r="Q140" i="3"/>
  <c r="N128" i="4" s="1"/>
  <c r="J37" i="7"/>
  <c r="S132" i="3"/>
  <c r="P120" i="4" s="1"/>
  <c r="U137" i="3"/>
  <c r="Q104" i="3" l="1"/>
  <c r="N92" i="4" s="1"/>
  <c r="L92" i="4"/>
  <c r="S104" i="3"/>
  <c r="P92" i="4" s="1"/>
  <c r="U104" i="3"/>
  <c r="S106" i="3"/>
  <c r="P94" i="4" s="1"/>
  <c r="U115" i="3"/>
  <c r="L89" i="4"/>
  <c r="U112" i="3"/>
  <c r="U101" i="3"/>
  <c r="S101" i="3"/>
  <c r="P89" i="4" s="1"/>
  <c r="U60" i="3"/>
  <c r="S60" i="3"/>
  <c r="P48" i="4" s="1"/>
  <c r="Q60" i="3"/>
  <c r="N48" i="4" s="1"/>
  <c r="L48" i="4"/>
  <c r="U71" i="3"/>
  <c r="L84" i="4"/>
  <c r="Q96" i="3"/>
  <c r="N84" i="4" s="1"/>
  <c r="Q97" i="3"/>
  <c r="N85" i="4" s="1"/>
  <c r="S96" i="3"/>
  <c r="P84" i="4" s="1"/>
  <c r="U107" i="3"/>
  <c r="U96" i="3"/>
  <c r="J13" i="7" s="1"/>
  <c r="S98" i="3"/>
  <c r="P86" i="4" s="1"/>
  <c r="S97" i="3"/>
  <c r="P85" i="4" s="1"/>
  <c r="Q95" i="3"/>
  <c r="N83" i="4" s="1"/>
  <c r="L83" i="4"/>
  <c r="U98" i="3"/>
  <c r="U100" i="3"/>
  <c r="U97" i="3"/>
  <c r="U95" i="3"/>
  <c r="S95" i="3"/>
  <c r="P83" i="4" s="1"/>
  <c r="U106" i="3"/>
  <c r="U79" i="3"/>
  <c r="S70" i="3"/>
  <c r="P58" i="4" s="1"/>
  <c r="Q68" i="3"/>
  <c r="N56" i="4" s="1"/>
  <c r="L56" i="4"/>
  <c r="S68" i="3"/>
  <c r="P56" i="4" s="1"/>
  <c r="U68" i="3"/>
  <c r="U110" i="3"/>
  <c r="U61" i="3"/>
  <c r="L49" i="4"/>
  <c r="Q61" i="3"/>
  <c r="N49" i="4" s="1"/>
  <c r="S61" i="3"/>
  <c r="P49" i="4" s="1"/>
  <c r="U72" i="3"/>
  <c r="Q70" i="3"/>
  <c r="N58" i="4" s="1"/>
  <c r="U80" i="3"/>
  <c r="U69" i="3"/>
  <c r="J54" i="7" s="1"/>
  <c r="L57" i="4"/>
  <c r="Q69" i="3"/>
  <c r="N57" i="4" s="1"/>
  <c r="S69" i="3"/>
  <c r="P57" i="4" s="1"/>
  <c r="S71" i="3"/>
  <c r="P59" i="4" s="1"/>
  <c r="U65" i="3"/>
  <c r="J10" i="7" s="1"/>
  <c r="U111" i="3"/>
  <c r="Q59" i="3"/>
  <c r="N47" i="4" s="1"/>
  <c r="U70" i="3"/>
  <c r="U63" i="3"/>
  <c r="J51" i="7" s="1"/>
  <c r="U64" i="3"/>
  <c r="L47" i="4"/>
  <c r="S59" i="3"/>
  <c r="P47" i="4" s="1"/>
  <c r="U59" i="3"/>
  <c r="U108" i="3"/>
  <c r="L91" i="4"/>
  <c r="S103" i="3"/>
  <c r="P91" i="4" s="1"/>
  <c r="U114" i="3"/>
  <c r="J53" i="7" s="1"/>
  <c r="U103" i="3"/>
  <c r="Q63" i="3"/>
  <c r="N51" i="4" s="1"/>
  <c r="S62" i="3"/>
  <c r="P50" i="4" s="1"/>
  <c r="U73" i="3"/>
  <c r="L50" i="4"/>
  <c r="U62" i="3"/>
  <c r="Q62" i="3"/>
  <c r="N50" i="4" s="1"/>
  <c r="S64" i="3"/>
  <c r="P52" i="4" s="1"/>
  <c r="Q101" i="3"/>
  <c r="N89" i="4" s="1"/>
  <c r="L55" i="4"/>
  <c r="S67" i="3"/>
  <c r="P55" i="4" s="1"/>
  <c r="Q67" i="3"/>
  <c r="N55" i="4" s="1"/>
  <c r="U67" i="3"/>
  <c r="U78" i="3"/>
  <c r="L54" i="4"/>
  <c r="U76" i="3"/>
  <c r="S66" i="3"/>
  <c r="P54" i="4" s="1"/>
  <c r="U66" i="3"/>
  <c r="Q66" i="3"/>
  <c r="N54" i="4" s="1"/>
  <c r="U77" i="3"/>
  <c r="U75" i="3"/>
  <c r="Q103" i="3"/>
  <c r="N91" i="4" s="1"/>
  <c r="U102" i="3"/>
  <c r="J64" i="7" s="1"/>
  <c r="L90" i="4"/>
  <c r="U113" i="3"/>
  <c r="Q102" i="3"/>
  <c r="N90" i="4" s="1"/>
  <c r="S102" i="3"/>
  <c r="P90" i="4" s="1"/>
  <c r="S63" i="3"/>
  <c r="P51" i="4" s="1"/>
  <c r="U105" i="3"/>
  <c r="L93" i="4"/>
  <c r="Q105" i="3"/>
  <c r="N93" i="4" s="1"/>
  <c r="S107" i="3"/>
  <c r="P95" i="4" s="1"/>
  <c r="S105" i="3"/>
  <c r="P93" i="4" s="1"/>
  <c r="U116" i="3"/>
  <c r="Q106" i="3"/>
  <c r="N94" i="4" s="1"/>
  <c r="U99" i="3"/>
  <c r="D8" i="1"/>
  <c r="F48" i="1"/>
  <c r="F50" i="1" s="1"/>
  <c r="F57" i="1" s="1"/>
  <c r="F59" i="1" s="1"/>
  <c r="F61" i="1" s="1"/>
  <c r="D10" i="1" s="1"/>
  <c r="J9" i="7" l="1"/>
  <c r="J8" i="7"/>
  <c r="C5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Mickelson</author>
  </authors>
  <commentList>
    <comment ref="C6" authorId="0" shapeId="0" xr:uid="{00000000-0006-0000-0000-000001000000}">
      <text>
        <r>
          <rPr>
            <b/>
            <sz val="8"/>
            <color indexed="81"/>
            <rFont val="Tahoma"/>
            <family val="2"/>
          </rPr>
          <t>Note:</t>
        </r>
        <r>
          <rPr>
            <sz val="8"/>
            <color indexed="81"/>
            <rFont val="Tahoma"/>
            <family val="2"/>
          </rPr>
          <t xml:space="preserve"> This could be any of the following types:
   - General Rate Case
   - Disposal Increase
   - Annual Report
   -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tc={DF12F414-7A01-4F44-91EA-AA0E9B470EA8}</author>
    <author>tc={025AB833-8BE9-461C-921E-26B42333F980}</author>
  </authors>
  <commentList>
    <comment ref="B148" authorId="0" shapeId="0" xr:uid="{DF12F414-7A01-4F44-91EA-AA0E9B470EA8}">
      <text>
        <t>[Threaded comment]
Your version of Excel allows you to read this threaded comment; however, any edits to it will get removed if the file is opened in a newer version of Excel. Learn more: https://go.microsoft.com/fwlink/?linkid=870924
Comment:
    11/1/2021 started using EIA monthly average for West Coast less CA diesel fuel.
Also West=East as there is no distinction</t>
      </text>
    </comment>
    <comment ref="D225" authorId="1" shapeId="0" xr:uid="{025AB833-8BE9-461C-921E-26B42333F980}">
      <text>
        <t>[Threaded comment]
Your version of Excel allows you to read this threaded comment; however, any edits to it will get removed if the file is opened in a newer version of Excel. Learn more: https://go.microsoft.com/fwlink/?linkid=870924
Comment:
    as of June 13 when fed methodology changed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Christopher Mickelson</author>
  </authors>
  <commentList>
    <comment ref="B132" authorId="0" shapeId="0" xr:uid="{00000000-0006-0000-0500-000001000000}">
      <text>
        <r>
          <rPr>
            <b/>
            <sz val="8"/>
            <color indexed="81"/>
            <rFont val="Tahoma"/>
            <family val="2"/>
          </rPr>
          <t>Christopher Mickelson:</t>
        </r>
        <r>
          <rPr>
            <sz val="8"/>
            <color indexed="81"/>
            <rFont val="Tahoma"/>
            <family val="2"/>
          </rPr>
          <t xml:space="preserve">
Tacoma Index replaces Seattle</t>
        </r>
      </text>
    </comment>
    <comment ref="B149" authorId="0" shapeId="0" xr:uid="{00000000-0006-0000-0500-000002000000}">
      <text>
        <r>
          <rPr>
            <b/>
            <sz val="8"/>
            <color indexed="81"/>
            <rFont val="Tahoma"/>
            <family val="2"/>
          </rPr>
          <t>Christopher Mickelson:</t>
        </r>
        <r>
          <rPr>
            <sz val="8"/>
            <color indexed="81"/>
            <rFont val="Tahoma"/>
            <family val="2"/>
          </rPr>
          <t xml:space="preserve">
New Contract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Christopher Mickelson</author>
  </authors>
  <commentList>
    <comment ref="B105" authorId="0" shapeId="0" xr:uid="{00000000-0006-0000-0700-000001000000}">
      <text>
        <r>
          <rPr>
            <b/>
            <sz val="8"/>
            <color indexed="81"/>
            <rFont val="Tahoma"/>
            <family val="2"/>
          </rPr>
          <t>Christopher Mickelson:</t>
        </r>
        <r>
          <rPr>
            <sz val="8"/>
            <color indexed="81"/>
            <rFont val="Tahoma"/>
            <family val="2"/>
          </rPr>
          <t xml:space="preserve">
Starting Aug 1st, the GA contracts were not downloadable.</t>
        </r>
      </text>
    </comment>
    <comment ref="B136" authorId="0" shapeId="0" xr:uid="{00000000-0006-0000-0700-000002000000}">
      <text>
        <r>
          <rPr>
            <b/>
            <sz val="8"/>
            <color indexed="81"/>
            <rFont val="Tahoma"/>
            <family val="2"/>
          </rPr>
          <t>Christopher Mickelson:</t>
        </r>
        <r>
          <rPr>
            <sz val="8"/>
            <color indexed="81"/>
            <rFont val="Tahoma"/>
            <family val="2"/>
          </rPr>
          <t xml:space="preserve">
Unleaded Clear switched to 10% ethanol for Spokane area.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tc={FB42F472-8F9D-4FCA-A616-475D8AEC3E6F}</author>
    <author>tc={6CF10638-5F74-40B4-BD2F-6BDB9F86CF22}</author>
    <author>tc={D22A8C90-5A91-4179-99AB-C5DFA9AD2A1B}</author>
    <author>tc={2D2F4275-D88B-4028-9543-90D321C7940D}</author>
    <author>tc={264D76ED-A644-4272-BF03-8A4C410E3361}</author>
    <author>tc={A10D00E5-522F-4025-A975-B6DF061BF7AA}</author>
    <author>tc={30EE06FA-BAEB-4BE4-AB72-B1F353A19D7C}</author>
    <author>tc={09ECF883-AA35-4306-AE84-4DDBA98A6B34}</author>
    <author>Sharbono, Benjamin (UTC)</author>
  </authors>
  <commentList>
    <comment ref="A18" authorId="0" shapeId="0" xr:uid="{FB42F472-8F9D-4FCA-A616-475D8AEC3E6F}">
      <text>
        <t>[Threaded comment]
Your version of Excel allows you to read this threaded comment; however, any edits to it will get removed if the file is opened in a newer version of Excel. Learn more: https://go.microsoft.com/fwlink/?linkid=870924
Comment:
    G-60 use this one</t>
      </text>
    </comment>
    <comment ref="A38" authorId="1" shapeId="0" xr:uid="{6CF10638-5F74-40B4-BD2F-6BDB9F86CF22}">
      <text>
        <t>[Threaded comment]
Your version of Excel allows you to read this threaded comment; however, any edits to it will get removed if the file is opened in a newer version of Excel. Learn more: https://go.microsoft.com/fwlink/?linkid=870924
Comment:
    Do not use this one. Use Kent Meridian Disposal for G-60</t>
      </text>
    </comment>
    <comment ref="D39" authorId="2" shapeId="0" xr:uid="{D22A8C90-5A91-4179-99AB-C5DFA9AD2A1B}">
      <text>
        <t>[Threaded comment]
Your version of Excel allows you to read this threaded comment; however, any edits to it will get removed if the file is opened in a newer version of Excel. Learn more: https://go.microsoft.com/fwlink/?linkid=870924
Comment:
    Jeanine reported 21,813 from 2024 grc</t>
      </text>
    </comment>
    <comment ref="A46" authorId="3" shapeId="0" xr:uid="{2D2F4275-D88B-4028-9543-90D321C7940D}">
      <text>
        <t>[Threaded comment]
Your version of Excel allows you to read this threaded comment; however, any edits to it will get removed if the file is opened in a newer version of Excel. Learn more: https://go.microsoft.com/fwlink/?linkid=870924
Comment:
    Do not use; See Waste Connections of Oregon</t>
      </text>
    </comment>
    <comment ref="A53" authorId="4" shapeId="0" xr:uid="{264D76ED-A644-4272-BF03-8A4C410E3361}">
      <text>
        <t>[Threaded comment]
Your version of Excel allows you to read this threaded comment; however, any edits to it will get removed if the file is opened in a newer version of Excel. Learn more: https://go.microsoft.com/fwlink/?linkid=870924
Comment:
    Includes Fairchild AFB contract, but if contract costs are separated out in rate case, do not include revenue.</t>
      </text>
    </comment>
    <comment ref="G56" authorId="5" shapeId="0" xr:uid="{A10D00E5-522F-4025-A975-B6DF061BF7AA}">
      <text>
        <t>[Threaded comment]
Your version of Excel allows you to read this threaded comment; however, any edits to it will get removed if the file is opened in a newer version of Excel. Learn more: https://go.microsoft.com/fwlink/?linkid=870924
Comment:
    I need to show this to arrive at the total regulated revenue total for this Company (three tariffs + FAFB), the total of which is $9,536,320.</t>
      </text>
    </comment>
    <comment ref="A57" authorId="6" shapeId="0" xr:uid="{30EE06FA-BAEB-4BE4-AB72-B1F353A19D7C}">
      <text>
        <t>[Threaded comment]
Your version of Excel allows you to read this threaded comment; however, any edits to it will get removed if the file is opened in a newer version of Excel. Learn more: https://go.microsoft.com/fwlink/?linkid=870924
Comment:
    Currently no regulated operations, but still holds a certificate</t>
      </text>
    </comment>
    <comment ref="A58" authorId="7" shapeId="0" xr:uid="{09ECF883-AA35-4306-AE84-4DDBA98A6B34}">
      <text>
        <t>[Threaded comment]
Your version of Excel allows you to read this threaded comment; however, any edits to it will get removed if the file is opened in a newer version of Excel. Learn more: https://go.microsoft.com/fwlink/?linkid=870924
Comment:
    Do Not use; see American Disposal</t>
      </text>
    </comment>
    <comment ref="D68" authorId="8" shapeId="0" xr:uid="{7220F31F-887D-4BFF-AA93-8456F922887A}">
      <text>
        <r>
          <rPr>
            <b/>
            <sz val="9"/>
            <color indexed="81"/>
            <rFont val="Tahoma"/>
            <family val="2"/>
          </rPr>
          <t>Sharbono, Benjamin (UTC):</t>
        </r>
        <r>
          <rPr>
            <sz val="9"/>
            <color indexed="81"/>
            <rFont val="Tahoma"/>
            <family val="2"/>
          </rPr>
          <t xml:space="preserve">
Diesel only, This is a CNG heavy operation</t>
        </r>
      </text>
    </comment>
  </commentList>
</comments>
</file>

<file path=xl/sharedStrings.xml><?xml version="1.0" encoding="utf-8"?>
<sst xmlns="http://schemas.openxmlformats.org/spreadsheetml/2006/main" count="609" uniqueCount="293">
  <si>
    <t>Fuel Surcharge Worksheet (Solid Waste)</t>
  </si>
  <si>
    <t>INPUTS</t>
  </si>
  <si>
    <t>a) Company Name</t>
  </si>
  <si>
    <t>Select Company Name</t>
  </si>
  <si>
    <t>b) Proposed Effective Date</t>
  </si>
  <si>
    <t>c) Regulated Revenue (most recent filing with the UTC)</t>
  </si>
  <si>
    <t>OUTPUTS</t>
  </si>
  <si>
    <t>1) Allowable Fuel Surcharge (Order 02 Methodology)</t>
  </si>
  <si>
    <t>2) Staff Demonstrated Allowable Fuel Surcharge (Lesser of Line 31 or Line 47)</t>
  </si>
  <si>
    <r>
      <t xml:space="preserve">Line </t>
    </r>
    <r>
      <rPr>
        <u/>
        <sz val="10"/>
        <rFont val="Arial"/>
        <family val="2"/>
      </rPr>
      <t>No.</t>
    </r>
  </si>
  <si>
    <t>1.  Using the appropriate company name, look up base period information from last GRC.</t>
  </si>
  <si>
    <t>Base Revenue</t>
  </si>
  <si>
    <t>Base Fuel Expense</t>
  </si>
  <si>
    <t>Base Fuel Index Period</t>
  </si>
  <si>
    <t>Effective Date (GRC)</t>
  </si>
  <si>
    <t>Billing Period</t>
  </si>
  <si>
    <t>Geographic Location</t>
  </si>
  <si>
    <t>Annual Report Revenue (most recent)</t>
  </si>
  <si>
    <t>2.  Using the appropriate base period information, calculate how much of total revenue was spent on fuel.</t>
  </si>
  <si>
    <t xml:space="preserve">Base Fuel Expense  </t>
  </si>
  <si>
    <t>Divided by Base Revenue</t>
  </si>
  <si>
    <t>÷</t>
  </si>
  <si>
    <t xml:space="preserve">     Equals Base Fuel vs. Base Revenue Ratio</t>
  </si>
  <si>
    <t>=</t>
  </si>
  <si>
    <t>Multiplied By 100</t>
  </si>
  <si>
    <t>x</t>
  </si>
  <si>
    <t xml:space="preserve">     Equals Base Fuel Expense as % of Base Revenue</t>
  </si>
  <si>
    <t>3.  Calculate the fuel index increase.</t>
  </si>
  <si>
    <t>Current OPIS Fuel Index</t>
  </si>
  <si>
    <t xml:space="preserve"> </t>
  </si>
  <si>
    <t>Minus Base Fuel Index</t>
  </si>
  <si>
    <t>-</t>
  </si>
  <si>
    <t xml:space="preserve">     Equals Difference in Fuel Index Price</t>
  </si>
  <si>
    <t>Divided By Base Fuel Index</t>
  </si>
  <si>
    <t xml:space="preserve">     Equals Relative Fuel Index Price Difference Ratio</t>
  </si>
  <si>
    <t xml:space="preserve">     Equals Fuel Index Percent Increase</t>
  </si>
  <si>
    <r>
      <rPr>
        <b/>
        <u/>
        <sz val="10"/>
        <rFont val="Arial"/>
        <family val="2"/>
      </rPr>
      <t>4.  Calculate amount of revenue increase needed to recover fuel price increases.</t>
    </r>
    <r>
      <rPr>
        <b/>
        <sz val="10"/>
        <rFont val="Arial"/>
        <family val="2"/>
      </rPr>
      <t xml:space="preserve"> </t>
    </r>
    <r>
      <rPr>
        <sz val="10"/>
        <rFont val="Arial"/>
        <family val="2"/>
      </rPr>
      <t xml:space="preserve"> The calculation in this step is the same as the old methodology and is provided here as a reference for the company and commission staff and to comply with Order 05 which specifies that the new fuel surcharge process encompass all of the procedures and requirements set forth on October 26, 2005, at the commission's open meeting.</t>
    </r>
  </si>
  <si>
    <t>Base Fuel Expense as % of Base Revenue</t>
  </si>
  <si>
    <t>Multiplied By Fuel Percent Price Increase</t>
  </si>
  <si>
    <t xml:space="preserve">                </t>
  </si>
  <si>
    <t xml:space="preserve">     Equals Fuel Index Increase as a % of Base Revenue</t>
  </si>
  <si>
    <t>Minus One Percentage Point</t>
  </si>
  <si>
    <t xml:space="preserve">     Equals Allowable Fuel Increase as a % of Base Revenue</t>
  </si>
  <si>
    <r>
      <rPr>
        <b/>
        <u/>
        <sz val="10"/>
        <rFont val="Arial"/>
        <family val="2"/>
      </rPr>
      <t>5.  Fuel Surcharge Revenue Test.</t>
    </r>
    <r>
      <rPr>
        <sz val="10"/>
        <rFont val="Arial"/>
        <family val="2"/>
      </rPr>
      <t xml:space="preserve">  Demonstration of the allowable fuel increase  and possible adjustment to allowable fuel increase. This is staff's calculation of the demonstration referred to in Order 05, Ordering Paragraph 2(b) that the surcharge will not generate revenues in excess of the authorized portion of the difference between current fuel prices and the fuel costs embedded in the company’s fares that the surcharge is intended to recover. A company may file additional data and methodologies that they believe makes the same demonstration.</t>
    </r>
  </si>
  <si>
    <t>Allowable Fuel Increase as a % of Base Revenue (Line 31)</t>
  </si>
  <si>
    <t>Multiplied by Base Revenue</t>
  </si>
  <si>
    <t xml:space="preserve">     Equals Allowable Fuel Increase to Base Revenue</t>
  </si>
  <si>
    <t>Base Fuel Expense as % of Base Revenue (Line 15)</t>
  </si>
  <si>
    <t>Multiplied by Most Recent Regulated Revenue (greater of Line 8 or Input "Regulated Revenue")</t>
  </si>
  <si>
    <t xml:space="preserve">     Equals Fuel Expense as $ of Most Recent Regulated Revenue</t>
  </si>
  <si>
    <t>Base Fuel Expense (Line 3)</t>
  </si>
  <si>
    <t>Plus Allowable Fuel Increase to Base Revenue (Line 36)</t>
  </si>
  <si>
    <t>+</t>
  </si>
  <si>
    <t>Minus Fuel Expense as $ of Most Recent Regulated Revenue (Line 40)</t>
  </si>
  <si>
    <t xml:space="preserve">     Equals Difference Between Fuel Expenses</t>
  </si>
  <si>
    <t>Divided by Most Recent Regulated Revenue (Line 39)</t>
  </si>
  <si>
    <t xml:space="preserve">     Equals Demonstrated Allowable Fuel Increase as a % of Regulated Revenue</t>
  </si>
  <si>
    <t>Fuel Surcharge Worksheet</t>
  </si>
  <si>
    <t>CURRENT FUEL INDEX</t>
  </si>
  <si>
    <t>(Western Company) - Tacoma</t>
  </si>
  <si>
    <t>(Eastern Company) - Spokane</t>
  </si>
  <si>
    <t>Proposed Effective Date</t>
  </si>
  <si>
    <t>AVERAGE OPIS DATA (Western Company) - Tacoma</t>
  </si>
  <si>
    <t>AVERAGE OPIS DATA (Eastern Company) - Spokane</t>
  </si>
  <si>
    <t>Period Ending</t>
  </si>
  <si>
    <t>1-Month</t>
  </si>
  <si>
    <t>2-Month</t>
  </si>
  <si>
    <t>3-Month</t>
  </si>
  <si>
    <t>12-Month</t>
  </si>
  <si>
    <t>NA</t>
  </si>
  <si>
    <t>Western (Tacoma) Index</t>
  </si>
  <si>
    <t>Eastern (Spokane) Index</t>
  </si>
  <si>
    <t>Date</t>
  </si>
  <si>
    <t>Posted</t>
  </si>
  <si>
    <t>Index</t>
  </si>
  <si>
    <t>Markup</t>
  </si>
  <si>
    <t>Taxes</t>
  </si>
  <si>
    <t>9/4/2007</t>
  </si>
  <si>
    <t>9114/2007</t>
  </si>
  <si>
    <t>9/18/2007</t>
  </si>
  <si>
    <t>9/25/2007</t>
  </si>
  <si>
    <t>Office of State Procurement</t>
  </si>
  <si>
    <r>
      <t xml:space="preserve">OPIS* Indexed #2 Diesel Ultra L.S. Clear and Unleaded Clear Average </t>
    </r>
    <r>
      <rPr>
        <b/>
        <sz val="10"/>
        <rFont val="Arial"/>
        <family val="2"/>
      </rPr>
      <t>Base Price</t>
    </r>
    <r>
      <rPr>
        <sz val="10"/>
        <rFont val="Arial"/>
        <family val="2"/>
      </rPr>
      <t>/Gal.</t>
    </r>
  </si>
  <si>
    <t>State Contract 07705</t>
  </si>
  <si>
    <t>Effective May 15, 2006</t>
  </si>
  <si>
    <t>Ultra-Low Diesel (ULSD #2 Clear)</t>
  </si>
  <si>
    <t>Conv Ethanol 10% (E10 Gas UNL)</t>
  </si>
  <si>
    <t>Diesel ULS Clear with Markup</t>
  </si>
  <si>
    <t>Unleaded Clear with Markup</t>
  </si>
  <si>
    <t>Tacoma</t>
  </si>
  <si>
    <t>Portland</t>
  </si>
  <si>
    <t>Spokane</t>
  </si>
  <si>
    <t>W Wash DSL</t>
  </si>
  <si>
    <t>E Wash DSL</t>
  </si>
  <si>
    <t>Dsl eff 7/1/06</t>
  </si>
  <si>
    <t>Ulld eff 7/1/06</t>
  </si>
  <si>
    <t>PSnd/SeaTac</t>
  </si>
  <si>
    <t>Ptld/Clark</t>
  </si>
  <si>
    <t>Spok</t>
  </si>
  <si>
    <t>PSndSeaTac</t>
  </si>
  <si>
    <t>MarkUp %</t>
  </si>
  <si>
    <t>Del'y Fee</t>
  </si>
  <si>
    <t>Fed Tax</t>
  </si>
  <si>
    <t>State Tax</t>
  </si>
  <si>
    <t>Spill Tax</t>
  </si>
  <si>
    <t>7/03/2007</t>
  </si>
  <si>
    <t>Dsl eff 7/1/07</t>
  </si>
  <si>
    <t>Ulld eff 7/1/07</t>
  </si>
  <si>
    <t>9/04/2007</t>
  </si>
  <si>
    <t>Dsl eff 7/1/08</t>
  </si>
  <si>
    <t>Ulld eff 7/1/08</t>
  </si>
  <si>
    <t>Dsl eff 7/1/09</t>
  </si>
  <si>
    <t>Ulld eff 7/1/09</t>
  </si>
  <si>
    <t>Dsl eff 7/1/10</t>
  </si>
  <si>
    <t>Ulld eff 7/1/10</t>
  </si>
  <si>
    <t>Dsl eff 7/1/11</t>
  </si>
  <si>
    <t>Ulld eff 7/1/11</t>
  </si>
  <si>
    <t>Dsl eff 7/1/12</t>
  </si>
  <si>
    <t>Ulld eff 7/1/12</t>
  </si>
  <si>
    <t>WA HAZMAT fee (on wholesale price)</t>
  </si>
  <si>
    <t>These Fees per DES Fuel Taxes and Fees web page</t>
  </si>
  <si>
    <t>Federal oil spill recovery fee</t>
  </si>
  <si>
    <t>Fed. LUST (govt purchasers only)</t>
  </si>
  <si>
    <t>State spill tax</t>
  </si>
  <si>
    <t>Wholesale</t>
  </si>
  <si>
    <t>Mark up</t>
  </si>
  <si>
    <t>Delivery</t>
  </si>
  <si>
    <t>Pump</t>
  </si>
  <si>
    <t>Dsl eff 7/1/13</t>
  </si>
  <si>
    <t>Ulld eff 7/1/13</t>
  </si>
  <si>
    <t>`</t>
  </si>
  <si>
    <t>Dsl eff 7/1/14</t>
  </si>
  <si>
    <t>Ulld eff 7/1/14</t>
  </si>
  <si>
    <t>Dsl eff 7/1/15</t>
  </si>
  <si>
    <t>Ulld eff 7/1/15</t>
  </si>
  <si>
    <t>Company</t>
  </si>
  <si>
    <t>Effective Date</t>
  </si>
  <si>
    <t>Annual Report Revenue</t>
  </si>
  <si>
    <t>West vs East</t>
  </si>
  <si>
    <t>Base Fuel Price</t>
  </si>
  <si>
    <r>
      <t>Increase (Decrease) in revenue</t>
    </r>
    <r>
      <rPr>
        <sz val="12"/>
        <rFont val="Arial"/>
        <family val="2"/>
      </rPr>
      <t xml:space="preserve"> </t>
    </r>
  </si>
  <si>
    <t>New Total</t>
  </si>
  <si>
    <t>Date Updated GRC</t>
  </si>
  <si>
    <t>Date Updated DFI</t>
  </si>
  <si>
    <t>Date Updated Ann. Rpt.</t>
  </si>
  <si>
    <t xml:space="preserve">Remarks </t>
  </si>
  <si>
    <t>West</t>
  </si>
  <si>
    <t>Base</t>
  </si>
  <si>
    <t>GRC and DF Increases</t>
  </si>
  <si>
    <t>Ada-Lin Waste Systems, Inc. d/b/a Sunshine Disposal and Recycling Tariff 10.1</t>
  </si>
  <si>
    <t>Yes</t>
  </si>
  <si>
    <t>East</t>
  </si>
  <si>
    <t>GRC - TG-101347; DFI: TG-120072; NEEDS REV. REVIEW</t>
  </si>
  <si>
    <t>Ada-Lin Waste Systems, Inc. d/b/a Sunshine Disposal and Recycling Tariff 5.1</t>
  </si>
  <si>
    <t>American Disposal Co., Inc. (Vashon)</t>
  </si>
  <si>
    <t>GRC: TG-180955</t>
  </si>
  <si>
    <t>Bainbridge Disposal, Inc.</t>
  </si>
  <si>
    <t>GRC: TG-161238; DFI: TG-210355</t>
  </si>
  <si>
    <t>Basin Disposal Co., Inc.</t>
  </si>
  <si>
    <t>GRC: TG-170891; DFI:  TG-200931; Combine filing with Ed's</t>
  </si>
  <si>
    <t>Basin Disposal of Washington, LLC d/b/a Basin Disposal of Walla Walla</t>
  </si>
  <si>
    <t>GRC: TG-091764; DFI: TG-200933;  NEEDS REV. REVIEW</t>
  </si>
  <si>
    <t>Basin Disposal of Yakima, LLC</t>
  </si>
  <si>
    <t>GRC: TG-091761; DFI: TG-200930;  NEEDS REV. REVIEW</t>
  </si>
  <si>
    <t>Carroll-Naslund Disposal Service, Inc. d/b/a Naslund Disposal Service, Inc.</t>
  </si>
  <si>
    <t>GRC: TG-210562</t>
  </si>
  <si>
    <t>Columbia River Disposal, Inc. (G-48) formerly Skamania County Sanitary Service</t>
  </si>
  <si>
    <t>GRC: TG-180155/180156</t>
  </si>
  <si>
    <t>Columbia River Disposal, Inc. (G-51) formerly William D. Hearn d/b/a Bingen Garbage Service, Inc.</t>
  </si>
  <si>
    <t>GRC: TG-180155/180156; Company voluntarily suppressed increase</t>
  </si>
  <si>
    <t>Consolidated Disposal Service, Inc.</t>
  </si>
  <si>
    <t>No</t>
  </si>
  <si>
    <t>GRC: TG-111970; DFI: TG-210060;  NEEDS REV. REVIEW</t>
  </si>
  <si>
    <t>Ed's Disposal, Inc.</t>
  </si>
  <si>
    <t>GRC: TG-170982; DFI: TG-200932; Combine filing with BDI</t>
  </si>
  <si>
    <t>Emerald Services</t>
  </si>
  <si>
    <t>No GRC;  NEEDS REV. REVIEW</t>
  </si>
  <si>
    <t>Empire Disposal Inc.</t>
  </si>
  <si>
    <t>GRC: TG-180153: DFI: TG-190936</t>
  </si>
  <si>
    <t>Excess Disposal, Inc. d/b/a Excess Disposal Service</t>
  </si>
  <si>
    <t>GRC: TG-220444</t>
  </si>
  <si>
    <t>GRC: TG-220040;  Last GRC for Fiorito/Rabanco included d/b/a Allied</t>
  </si>
  <si>
    <t>Freedom 2000, LLC d/b/a Cando Recycling and Disposal</t>
  </si>
  <si>
    <t>GRC: TG-180782</t>
  </si>
  <si>
    <t>Gary's Garbage Services, LLC</t>
  </si>
  <si>
    <t>GRC: TG-180221</t>
  </si>
  <si>
    <t>Harold LeMay Enterprises, Inc. d/b/a City Sanitary Company, Joe's Refuse and White Pass Garbage</t>
  </si>
  <si>
    <t>GRC: TG-200682</t>
  </si>
  <si>
    <t>Harold LeMay Enterprises, Inc. d/b/a Harbor Disposal and Eastern Grays Harbor Disposal</t>
  </si>
  <si>
    <t>GRC: TG-210449</t>
  </si>
  <si>
    <t>Harold LeMay Enterprises, Inc. d/b/a Pacific Disposal and Butlers Cove Refuse</t>
  </si>
  <si>
    <t>GRC: TG-220039</t>
  </si>
  <si>
    <t>Harold LeMay Enterprises, Inc. d/b/a Pierce County Refuse</t>
  </si>
  <si>
    <t>GRC: TG-200044</t>
  </si>
  <si>
    <t>Harold LeMay Enterprises, Inc. dba Rural Garbage Service, Inc.</t>
  </si>
  <si>
    <t>Merged with Pacific/Buttler's Cove</t>
  </si>
  <si>
    <t>Island Disposal, Inc.</t>
  </si>
  <si>
    <t>TG-220100</t>
  </si>
  <si>
    <t>Jeffrey K. Cummins d/b/a Community Waste &amp; Recycling</t>
  </si>
  <si>
    <t>Lamb, Lee A. dba Sweet Pee Disposal</t>
  </si>
  <si>
    <t>GRC: TG-220030</t>
  </si>
  <si>
    <t>Ludtke Pacific Trucking, Inc.</t>
  </si>
  <si>
    <t>Mason County Garbage Co., Inc.</t>
  </si>
  <si>
    <t>GRC: TG-210038</t>
  </si>
  <si>
    <t>Methow Valley Sanitation Service, Inc.</t>
  </si>
  <si>
    <t>GRC: TG-200366</t>
  </si>
  <si>
    <t>Mountain Barge Services LLC</t>
  </si>
  <si>
    <t>Murrey's Disposal Co., Inc.</t>
  </si>
  <si>
    <t>GRC: TG-180953; Combine with Vashon</t>
  </si>
  <si>
    <t>Murrey's Disposal Co., Inc. d/b/a Olympic Disposal</t>
  </si>
  <si>
    <t>GRC: TG-170036</t>
  </si>
  <si>
    <t>Nooksack Valley Disposal, Inc.</t>
  </si>
  <si>
    <t>GRC: TG-111975; DFI: TG-18052;  NEEDS REV. REVIEW</t>
  </si>
  <si>
    <t>Peninsula Sanitation Service, Inc.</t>
  </si>
  <si>
    <t>GRC: TG-200987: Sold to Waste Connections, May need new GRC</t>
  </si>
  <si>
    <t>Pullman Disposal Service, Inc.</t>
  </si>
  <si>
    <t>GRC: TG-190869; DFI: TG-200926</t>
  </si>
  <si>
    <t>GRC: TG-220040;  Last GRC for Fiorito Enterprises</t>
  </si>
  <si>
    <t>Rabanco LTD d/b/a Eastside Disposal</t>
  </si>
  <si>
    <t xml:space="preserve">GRC: TG-210258; </t>
  </si>
  <si>
    <t>Rabanco LTD d/b/a Lynnwood Disposal</t>
  </si>
  <si>
    <t>GRC: TG-210567</t>
  </si>
  <si>
    <t>GRC: TG-220099</t>
  </si>
  <si>
    <t>Rabanco LTD d/b/a Tri-County Disposal</t>
  </si>
  <si>
    <t>GRC: TG-220105</t>
  </si>
  <si>
    <t>Robert J. Pellegrini d/b/a Upper/Okanogan Valley Disposal</t>
  </si>
  <si>
    <t>GRC: TG-110885;  NEEDS REV. REVIEW</t>
  </si>
  <si>
    <t>Rubatino Refuse Removal, Inc.</t>
  </si>
  <si>
    <t>GRC: TG-210647;</t>
  </si>
  <si>
    <t>San Juan Sanitation, Co.</t>
  </si>
  <si>
    <t>GRC: TG-111246: DFI: TG-190782;  NEEDS REV. REVIEW</t>
  </si>
  <si>
    <t>Sanitary Disposal, Inc.</t>
  </si>
  <si>
    <t>GRC: TG-081057;  NEEDS REV. REVIEW</t>
  </si>
  <si>
    <t>Sanitary Service Co., Inc. d/b/a Sanitary Service Co., Inc. &amp; Recycling Services, Inc.</t>
  </si>
  <si>
    <t>GRC: TG-210251</t>
  </si>
  <si>
    <t>Sound Disposal Service, Inc.</t>
  </si>
  <si>
    <t>GRC: TG-220326</t>
  </si>
  <si>
    <t>Stanley's Sanitary Service, LLC d/b/a Stanley's Sanitary Service</t>
  </si>
  <si>
    <t>GRC: TG-200537</t>
  </si>
  <si>
    <t>Stericycle of Washington, Inc.</t>
  </si>
  <si>
    <t>Sunrise Disposal, Inc.</t>
  </si>
  <si>
    <t>n/a</t>
  </si>
  <si>
    <t>Sunshine Disposal, Inc. d/b/a Sunshine Disposal and Recycling</t>
  </si>
  <si>
    <t>Torre Refuse &amp; Recycle, LLC (Tariff No. 4)</t>
  </si>
  <si>
    <t>GRC: TG-220174</t>
  </si>
  <si>
    <t>Torre Refuse &amp; Recycle, LLC (Tariff No. 7)</t>
  </si>
  <si>
    <t>Torre Refuse &amp; Recycle, LLC (Tariff No. 8)</t>
  </si>
  <si>
    <t>GRC: TG-210428</t>
  </si>
  <si>
    <t>Torre Refuse &amp; Recycle (FAFB)</t>
  </si>
  <si>
    <t>CONTRACT</t>
  </si>
  <si>
    <t>University Place Refuse Service, Inc.</t>
  </si>
  <si>
    <t xml:space="preserve">Vashon </t>
  </si>
  <si>
    <t>GRC: TG-180953; Combine with Murrey's; See American Disposal Company, Inc.</t>
  </si>
  <si>
    <t>Waste Connections of Washington, Inc. d/b/a Waste Connections</t>
  </si>
  <si>
    <t>GRC: TG-171140</t>
  </si>
  <si>
    <t>Waste Connections of Oregon d/b/a Sanitary Disposal</t>
  </si>
  <si>
    <t>No GRC; Adopted Sanitary Disposal's tariff</t>
  </si>
  <si>
    <t>Waste Control, Inc.</t>
  </si>
  <si>
    <t>GRC: TG-180636; DFI: TG-190903</t>
  </si>
  <si>
    <t>Waste Mgmt of WA, Inc d/b/a Brem-Air</t>
  </si>
  <si>
    <t>GRC: TG-121822; DFI: TG-210314</t>
  </si>
  <si>
    <t>Waste Mgmt of WA, Inc d/b/a Ellensburg</t>
  </si>
  <si>
    <t>GRC: TG-143115; DFI: TG-210703</t>
  </si>
  <si>
    <t>Waste Mgmt of WA, Inc d/b/a Greater Wenatchee</t>
  </si>
  <si>
    <t>GRC: TG-181016</t>
  </si>
  <si>
    <t>Waste Mgmt of WA, Inc d/b/a Kennewick</t>
  </si>
  <si>
    <t>GRC: TG-101706; NEEDS REV. REVIEW</t>
  </si>
  <si>
    <t>Waste Mgmt of WA, Inc. North Sound/Marysville formerly Northwest and Sno-King</t>
  </si>
  <si>
    <t>GRC: TG-151382 - can't find staff's workpapers. Using TG-130938 as basis.</t>
  </si>
  <si>
    <t>Waste Mgmt of WA, Inc d/b/a Skagit County</t>
  </si>
  <si>
    <t>GRC: TG-180752; DFI: TG-210196</t>
  </si>
  <si>
    <t>Waste Mgmt of WA, Inc dba Seattle/South Sound</t>
  </si>
  <si>
    <t>GRC: TG-201013</t>
  </si>
  <si>
    <t>Waste Mgmt of WA, Inc d/b/a Spokane</t>
  </si>
  <si>
    <t>GRC: TG-143889; DFI: TG-200915</t>
  </si>
  <si>
    <t xml:space="preserve">WM - Health Soluttions of WA </t>
  </si>
  <si>
    <t>GRC: TG-190378</t>
  </si>
  <si>
    <t>West Waste &amp; Recycling, Inc.</t>
  </si>
  <si>
    <t>GRC: TG-181036 -can't find staff's workpapers; No Prior GRC</t>
  </si>
  <si>
    <t>Yakima Waste System, Inc.</t>
  </si>
  <si>
    <t>GRC: TG-210109</t>
  </si>
  <si>
    <t>Zippy Disposal Service, Inc.</t>
  </si>
  <si>
    <t xml:space="preserve">GRC: TG-190923 </t>
  </si>
  <si>
    <t>Total Revenues</t>
  </si>
  <si>
    <t>Inputs</t>
  </si>
  <si>
    <t>Old or No GRCs</t>
  </si>
  <si>
    <t>Updated Information</t>
  </si>
  <si>
    <t>Important note</t>
  </si>
  <si>
    <t xml:space="preserve">     </t>
  </si>
  <si>
    <t>Rabanco LTD d/b/a Allied Waste Service of Kent</t>
  </si>
  <si>
    <t>Rabanco LTD d/a/b Sea-Tac Disposal; Republic Services of Kent</t>
  </si>
  <si>
    <t>2022 Annual Report (Yes)</t>
  </si>
  <si>
    <t>Kent-Meridian Disposal Company formerly Fiorito Enterprises, G-60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</si>
</sst>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_);[Red]\(&quot;$&quot;#,##0\)"/>
    <numFmt numFmtId="44" formatCode="_(&quot;$&quot;* #,##0.00_);_(&quot;$&quot;* \(#,##0.00\);_(&quot;$&quot;* &quot;-&quot;??_);_(@_)"/>
    <numFmt numFmtId="43" formatCode="_(* #,##0.00_);_(* \(#,##0.00\);_(* &quot;-&quot;??_);_(@_)"/>
    <numFmt numFmtId="164" formatCode="[$-409]mmmm\ d\,\ yyyy;@"/>
    <numFmt numFmtId="165" formatCode="_(&quot;$&quot;* #,##0.0000_);_(&quot;$&quot;* \(#,##0.0000\);_(&quot;$&quot;* &quot;-&quot;??_);_(@_)"/>
    <numFmt numFmtId="166" formatCode="_(* #,##0_);_(* \(#,##0\);_(* &quot;-&quot;??_);_(@_)"/>
    <numFmt numFmtId="167" formatCode="0.0000"/>
    <numFmt numFmtId="168" formatCode="0.00000"/>
    <numFmt numFmtId="169" formatCode="0.0000000"/>
    <numFmt numFmtId="170" formatCode="_(&quot;$&quot;* #,##0_);_(&quot;$&quot;* \(#,##0\);_(&quot;$&quot;* &quot;-&quot;??_);_(@_)"/>
    <numFmt numFmtId="171" formatCode="_(&quot;$&quot;* #,##0.000_);_(&quot;$&quot;* \(#,##0.000\);_(&quot;$&quot;* &quot;-&quot;??_);_(@_)"/>
    <numFmt numFmtId="172" formatCode="&quot;$&quot;#,##0"/>
    <numFmt numFmtId="173" formatCode="_(* #,##0.0000_);_(* \(#,##0.0000\);_(* &quot;-&quot;??_);_(@_)"/>
    <numFmt numFmtId="174" formatCode="0.00%;[Red]\ \ \(0.00%\);[Red]\ @"/>
    <numFmt numFmtId="175" formatCode="[$-409]m/d/yy\ h:mm\ AM/PM;@"/>
    <numFmt numFmtId="176" formatCode="mmm\ dd\,\ yyyy"/>
    <numFmt numFmtId="177" formatCode="_(* #,##0.000_);_(* \(#,##0.000\);_(* &quot;-&quot;??_);_(@_)"/>
    <numFmt numFmtId="178" formatCode="0.000"/>
    <numFmt numFmtId="179" formatCode="_(* #,##0.00000_);_(* \(#,##0.00000\);_(* &quot;-&quot;??_);_(@_)"/>
  </numFmts>
  <fonts count="29" x14ac:knownFonts="1">
    <font>
      <sz val="10"/>
      <name val="Arial"/>
    </font>
    <font>
      <sz val="10"/>
      <name val="Arial"/>
      <family val="2"/>
    </font>
    <font>
      <sz val="8"/>
      <name val="Arial"/>
      <family val="2"/>
    </font>
    <font>
      <u/>
      <sz val="10"/>
      <name val="Arial"/>
      <family val="2"/>
    </font>
    <font>
      <b/>
      <i/>
      <u/>
      <sz val="10"/>
      <name val="Arial"/>
      <family val="2"/>
    </font>
    <font>
      <sz val="8"/>
      <color indexed="81"/>
      <name val="Tahoma"/>
      <family val="2"/>
    </font>
    <font>
      <b/>
      <sz val="8"/>
      <color indexed="81"/>
      <name val="Tahoma"/>
      <family val="2"/>
    </font>
    <font>
      <b/>
      <sz val="10"/>
      <name val="Arial"/>
      <family val="2"/>
    </font>
    <font>
      <b/>
      <sz val="10"/>
      <color indexed="10"/>
      <name val="Arial"/>
      <family val="2"/>
    </font>
    <font>
      <sz val="9"/>
      <name val="Arial"/>
      <family val="2"/>
    </font>
    <font>
      <b/>
      <sz val="14"/>
      <name val="Arial"/>
      <family val="2"/>
    </font>
    <font>
      <b/>
      <u/>
      <sz val="10"/>
      <name val="Arial"/>
      <family val="2"/>
    </font>
    <font>
      <sz val="12"/>
      <name val="Arial"/>
      <family val="2"/>
    </font>
    <font>
      <b/>
      <sz val="12"/>
      <name val="Arial"/>
      <family val="2"/>
    </font>
    <font>
      <sz val="9"/>
      <color indexed="81"/>
      <name val="Tahoma"/>
      <family val="2"/>
    </font>
    <font>
      <b/>
      <sz val="9"/>
      <color indexed="81"/>
      <name val="Tahoma"/>
      <family val="2"/>
    </font>
    <font>
      <sz val="11"/>
      <color theme="1"/>
      <name val="Calibri"/>
      <family val="2"/>
      <scheme val="minor"/>
    </font>
    <font>
      <u/>
      <sz val="11"/>
      <color theme="10"/>
      <name val="Calibri"/>
      <family val="2"/>
    </font>
    <font>
      <b/>
      <sz val="10"/>
      <color rgb="FFFF0000"/>
      <name val="Arial"/>
      <family val="2"/>
    </font>
    <font>
      <sz val="12"/>
      <color theme="1"/>
      <name val="Arial"/>
      <family val="2"/>
    </font>
    <font>
      <sz val="10"/>
      <color rgb="FFFF0000"/>
      <name val="Arial"/>
      <family val="2"/>
    </font>
    <font>
      <sz val="10"/>
      <color rgb="FF7030A0"/>
      <name val="Arial"/>
      <family val="2"/>
    </font>
    <font>
      <b/>
      <sz val="12"/>
      <color theme="1"/>
      <name val="Arial"/>
      <family val="2"/>
    </font>
    <font>
      <sz val="12"/>
      <color rgb="FF0000FF"/>
      <name val="Arial"/>
      <family val="2"/>
    </font>
    <font>
      <sz val="12"/>
      <color rgb="FFFF0000"/>
      <name val="Arial"/>
      <family val="2"/>
    </font>
    <font>
      <strike/>
      <sz val="12"/>
      <name val="Arial"/>
      <family val="2"/>
    </font>
    <font>
      <strike/>
      <sz val="12"/>
      <color rgb="FF0000FF"/>
      <name val="Arial"/>
      <family val="2"/>
    </font>
    <font>
      <sz val="12"/>
      <color rgb="FF000000"/>
      <name val="Arial"/>
      <family val="2"/>
    </font>
    <font>
      <b/>
      <sz val="12"/>
      <color rgb="FF7030A0"/>
      <name val="Arial"/>
      <family val="2"/>
    </font>
  </fonts>
  <fills count="20">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1"/>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s>
  <borders count="2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 fillId="0" borderId="0"/>
    <xf numFmtId="9" fontId="1" fillId="0" borderId="0" applyFont="0" applyFill="0" applyBorder="0" applyAlignment="0" applyProtection="0"/>
  </cellStyleXfs>
  <cellXfs count="269">
    <xf numFmtId="0" fontId="0" fillId="0" borderId="0" xfId="0"/>
    <xf numFmtId="0" fontId="1" fillId="0" borderId="0" xfId="0" applyFont="1" applyProtection="1">
      <protection hidden="1"/>
    </xf>
    <xf numFmtId="0" fontId="1" fillId="0" borderId="0" xfId="0" applyFont="1" applyAlignment="1" applyProtection="1">
      <alignment horizontal="center"/>
      <protection hidden="1"/>
    </xf>
    <xf numFmtId="0" fontId="3" fillId="0" borderId="0" xfId="0" applyFont="1" applyAlignment="1" applyProtection="1">
      <alignment horizontal="center"/>
      <protection hidden="1"/>
    </xf>
    <xf numFmtId="165" fontId="1" fillId="0" borderId="0" xfId="2" applyNumberFormat="1" applyFont="1" applyProtection="1">
      <protection hidden="1"/>
    </xf>
    <xf numFmtId="0" fontId="1" fillId="0" borderId="0" xfId="8" applyProtection="1">
      <protection hidden="1"/>
    </xf>
    <xf numFmtId="167" fontId="1" fillId="0" borderId="0" xfId="8" applyNumberFormat="1" applyProtection="1">
      <protection hidden="1"/>
    </xf>
    <xf numFmtId="0" fontId="7" fillId="0" borderId="0" xfId="8" applyFont="1" applyProtection="1">
      <protection hidden="1"/>
    </xf>
    <xf numFmtId="167" fontId="7" fillId="0" borderId="0" xfId="8" applyNumberFormat="1" applyFont="1" applyProtection="1">
      <protection hidden="1"/>
    </xf>
    <xf numFmtId="165" fontId="1" fillId="0" borderId="0" xfId="8" applyNumberFormat="1" applyProtection="1">
      <protection hidden="1"/>
    </xf>
    <xf numFmtId="165" fontId="7" fillId="0" borderId="0" xfId="8" applyNumberFormat="1" applyFont="1" applyProtection="1">
      <protection hidden="1"/>
    </xf>
    <xf numFmtId="0" fontId="1" fillId="0" borderId="1" xfId="8" applyBorder="1" applyProtection="1">
      <protection hidden="1"/>
    </xf>
    <xf numFmtId="14" fontId="1" fillId="0" borderId="0" xfId="8" applyNumberFormat="1" applyProtection="1">
      <protection hidden="1"/>
    </xf>
    <xf numFmtId="167" fontId="1" fillId="0" borderId="1" xfId="8" applyNumberFormat="1" applyBorder="1" applyProtection="1">
      <protection hidden="1"/>
    </xf>
    <xf numFmtId="167" fontId="1" fillId="0" borderId="2" xfId="8" applyNumberFormat="1" applyBorder="1" applyProtection="1">
      <protection hidden="1"/>
    </xf>
    <xf numFmtId="0" fontId="7" fillId="2" borderId="1" xfId="8" applyFont="1" applyFill="1" applyBorder="1" applyAlignment="1" applyProtection="1">
      <alignment horizontal="center"/>
      <protection hidden="1"/>
    </xf>
    <xf numFmtId="0" fontId="1" fillId="0" borderId="2" xfId="8" applyBorder="1" applyProtection="1">
      <protection hidden="1"/>
    </xf>
    <xf numFmtId="167" fontId="1" fillId="0" borderId="3" xfId="8" applyNumberFormat="1" applyBorder="1" applyProtection="1">
      <protection hidden="1"/>
    </xf>
    <xf numFmtId="0" fontId="1" fillId="0" borderId="3" xfId="8" applyBorder="1" applyProtection="1">
      <protection hidden="1"/>
    </xf>
    <xf numFmtId="173" fontId="7" fillId="0" borderId="0" xfId="8" applyNumberFormat="1" applyFont="1" applyProtection="1">
      <protection hidden="1"/>
    </xf>
    <xf numFmtId="173" fontId="1" fillId="0" borderId="0" xfId="8" applyNumberFormat="1" applyProtection="1">
      <protection hidden="1"/>
    </xf>
    <xf numFmtId="0" fontId="1" fillId="0" borderId="0" xfId="8" applyAlignment="1" applyProtection="1">
      <alignment horizontal="center"/>
      <protection hidden="1"/>
    </xf>
    <xf numFmtId="0" fontId="9" fillId="0" borderId="0" xfId="8" applyFont="1" applyProtection="1">
      <protection hidden="1"/>
    </xf>
    <xf numFmtId="165" fontId="7" fillId="0" borderId="0" xfId="2" applyNumberFormat="1" applyFont="1" applyProtection="1">
      <protection hidden="1"/>
    </xf>
    <xf numFmtId="165" fontId="7" fillId="0" borderId="0" xfId="2" applyNumberFormat="1" applyFont="1" applyBorder="1" applyProtection="1">
      <protection hidden="1"/>
    </xf>
    <xf numFmtId="165" fontId="8" fillId="0" borderId="0" xfId="2" applyNumberFormat="1" applyFont="1" applyProtection="1">
      <protection hidden="1"/>
    </xf>
    <xf numFmtId="165" fontId="8" fillId="0" borderId="0" xfId="2" applyNumberFormat="1" applyFont="1" applyBorder="1" applyProtection="1">
      <protection hidden="1"/>
    </xf>
    <xf numFmtId="165" fontId="7" fillId="0" borderId="1" xfId="2" applyNumberFormat="1" applyFont="1" applyBorder="1" applyProtection="1">
      <protection hidden="1"/>
    </xf>
    <xf numFmtId="0" fontId="1" fillId="0" borderId="0" xfId="8" quotePrefix="1" applyProtection="1">
      <protection hidden="1"/>
    </xf>
    <xf numFmtId="14" fontId="1" fillId="0" borderId="0" xfId="8" applyNumberFormat="1" applyAlignment="1" applyProtection="1">
      <alignment horizontal="right"/>
      <protection hidden="1"/>
    </xf>
    <xf numFmtId="14" fontId="1" fillId="3" borderId="0" xfId="8" applyNumberFormat="1" applyFill="1" applyProtection="1">
      <protection hidden="1"/>
    </xf>
    <xf numFmtId="2" fontId="1" fillId="0" borderId="0" xfId="0" applyNumberFormat="1" applyFont="1" applyProtection="1">
      <protection hidden="1"/>
    </xf>
    <xf numFmtId="14" fontId="1" fillId="0" borderId="0" xfId="0" applyNumberFormat="1" applyFont="1" applyProtection="1">
      <protection hidden="1"/>
    </xf>
    <xf numFmtId="167" fontId="1" fillId="0" borderId="0" xfId="0" applyNumberFormat="1" applyFont="1" applyProtection="1">
      <protection hidden="1"/>
    </xf>
    <xf numFmtId="167" fontId="1" fillId="0" borderId="0" xfId="0" applyNumberFormat="1" applyFont="1" applyAlignment="1" applyProtection="1">
      <alignment horizontal="center"/>
      <protection hidden="1"/>
    </xf>
    <xf numFmtId="14" fontId="1" fillId="0" borderId="0" xfId="0" applyNumberFormat="1" applyFont="1" applyAlignment="1" applyProtection="1">
      <alignment horizontal="right"/>
      <protection hidden="1"/>
    </xf>
    <xf numFmtId="0" fontId="1" fillId="0" borderId="0" xfId="0" quotePrefix="1" applyFont="1" applyAlignment="1" applyProtection="1">
      <alignment horizontal="right"/>
      <protection hidden="1"/>
    </xf>
    <xf numFmtId="0" fontId="1" fillId="0" borderId="1" xfId="0" applyFont="1" applyBorder="1" applyProtection="1">
      <protection hidden="1"/>
    </xf>
    <xf numFmtId="0" fontId="1" fillId="5" borderId="0" xfId="0" applyFont="1" applyFill="1" applyProtection="1">
      <protection hidden="1"/>
    </xf>
    <xf numFmtId="0" fontId="1" fillId="0" borderId="1" xfId="0" applyFont="1" applyBorder="1" applyAlignment="1" applyProtection="1">
      <alignment horizontal="centerContinuous"/>
      <protection hidden="1"/>
    </xf>
    <xf numFmtId="0" fontId="1" fillId="0" borderId="0" xfId="0" applyFont="1" applyAlignment="1" applyProtection="1">
      <alignment horizontal="centerContinuous"/>
      <protection hidden="1"/>
    </xf>
    <xf numFmtId="0" fontId="1" fillId="5" borderId="0" xfId="0" applyFont="1" applyFill="1" applyAlignment="1" applyProtection="1">
      <alignment horizontal="centerContinuous"/>
      <protection hidden="1"/>
    </xf>
    <xf numFmtId="0" fontId="3" fillId="5" borderId="0" xfId="0" applyFont="1" applyFill="1" applyAlignment="1" applyProtection="1">
      <alignment horizontal="center"/>
      <protection hidden="1"/>
    </xf>
    <xf numFmtId="164" fontId="1" fillId="0" borderId="0" xfId="0" applyNumberFormat="1" applyFont="1" applyProtection="1">
      <protection hidden="1"/>
    </xf>
    <xf numFmtId="168" fontId="1" fillId="0" borderId="0" xfId="0" applyNumberFormat="1" applyFont="1" applyProtection="1">
      <protection hidden="1"/>
    </xf>
    <xf numFmtId="168" fontId="1" fillId="5" borderId="0" xfId="0" applyNumberFormat="1" applyFont="1" applyFill="1" applyProtection="1">
      <protection hidden="1"/>
    </xf>
    <xf numFmtId="0" fontId="0" fillId="0" borderId="0" xfId="0" applyProtection="1">
      <protection hidden="1"/>
    </xf>
    <xf numFmtId="0" fontId="0" fillId="0" borderId="1" xfId="0" applyBorder="1" applyAlignment="1" applyProtection="1">
      <alignment horizontal="centerContinuous"/>
      <protection hidden="1"/>
    </xf>
    <xf numFmtId="0" fontId="0" fillId="5" borderId="0" xfId="0" applyFill="1" applyProtection="1">
      <protection hidden="1"/>
    </xf>
    <xf numFmtId="164" fontId="0" fillId="0" borderId="0" xfId="0" applyNumberFormat="1" applyProtection="1">
      <protection hidden="1"/>
    </xf>
    <xf numFmtId="168" fontId="0" fillId="0" borderId="0" xfId="0" applyNumberFormat="1" applyProtection="1">
      <protection hidden="1"/>
    </xf>
    <xf numFmtId="168" fontId="0" fillId="0" borderId="0" xfId="0" applyNumberForma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Protection="1">
      <protection hidden="1"/>
    </xf>
    <xf numFmtId="167" fontId="0" fillId="0" borderId="0" xfId="0" applyNumberFormat="1" applyAlignment="1" applyProtection="1">
      <alignment horizontal="center"/>
      <protection hidden="1"/>
    </xf>
    <xf numFmtId="169" fontId="0" fillId="0" borderId="0" xfId="0" applyNumberFormat="1" applyProtection="1">
      <protection hidden="1"/>
    </xf>
    <xf numFmtId="169" fontId="0" fillId="5" borderId="0" xfId="0" applyNumberFormat="1" applyFill="1" applyProtection="1">
      <protection hidden="1"/>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6" borderId="0" xfId="0" applyFont="1" applyFill="1" applyAlignment="1">
      <alignment horizontal="center"/>
    </xf>
    <xf numFmtId="0" fontId="1" fillId="6" borderId="0" xfId="0" applyFont="1" applyFill="1"/>
    <xf numFmtId="10" fontId="1" fillId="6" borderId="0" xfId="0" applyNumberFormat="1" applyFont="1" applyFill="1"/>
    <xf numFmtId="0" fontId="1" fillId="0" borderId="0" xfId="0" applyFont="1" applyAlignment="1">
      <alignment horizontal="center" wrapText="1"/>
    </xf>
    <xf numFmtId="170" fontId="1" fillId="0" borderId="0" xfId="0" applyNumberFormat="1" applyFont="1"/>
    <xf numFmtId="164" fontId="1" fillId="0" borderId="0" xfId="0" applyNumberFormat="1" applyFont="1"/>
    <xf numFmtId="0" fontId="1" fillId="0" borderId="0" xfId="0" quotePrefix="1" applyFont="1" applyAlignment="1">
      <alignment horizontal="left"/>
    </xf>
    <xf numFmtId="170" fontId="1" fillId="0" borderId="1" xfId="0" applyNumberFormat="1" applyFont="1" applyBorder="1"/>
    <xf numFmtId="167" fontId="1" fillId="0" borderId="0" xfId="0" applyNumberFormat="1" applyFont="1"/>
    <xf numFmtId="0" fontId="1" fillId="0" borderId="1" xfId="0" applyFont="1" applyBorder="1"/>
    <xf numFmtId="10" fontId="1" fillId="0" borderId="0" xfId="9" applyNumberFormat="1" applyFont="1" applyBorder="1" applyProtection="1"/>
    <xf numFmtId="165" fontId="1" fillId="0" borderId="0" xfId="2" applyNumberFormat="1" applyFont="1" applyFill="1" applyProtection="1"/>
    <xf numFmtId="165" fontId="1" fillId="0" borderId="1" xfId="2" applyNumberFormat="1" applyFont="1" applyBorder="1" applyProtection="1"/>
    <xf numFmtId="171" fontId="1" fillId="0" borderId="0" xfId="2" applyNumberFormat="1" applyFont="1" applyBorder="1" applyProtection="1"/>
    <xf numFmtId="171" fontId="1" fillId="0" borderId="1" xfId="0" applyNumberFormat="1" applyFont="1" applyBorder="1"/>
    <xf numFmtId="0" fontId="1" fillId="0" borderId="0" xfId="0" applyFont="1" applyAlignment="1">
      <alignment horizontal="center" vertical="center"/>
    </xf>
    <xf numFmtId="10" fontId="1" fillId="0" borderId="0" xfId="0" applyNumberFormat="1" applyFont="1"/>
    <xf numFmtId="10" fontId="1" fillId="0" borderId="1" xfId="0" applyNumberFormat="1" applyFont="1" applyBorder="1"/>
    <xf numFmtId="10" fontId="1" fillId="0" borderId="1" xfId="9" applyNumberFormat="1" applyFont="1" applyBorder="1" applyProtection="1"/>
    <xf numFmtId="10" fontId="18" fillId="0" borderId="5" xfId="0" applyNumberFormat="1" applyFont="1" applyBorder="1"/>
    <xf numFmtId="172" fontId="1" fillId="0" borderId="1" xfId="0" applyNumberFormat="1" applyFont="1" applyBorder="1"/>
    <xf numFmtId="0" fontId="1" fillId="0" borderId="0" xfId="0" quotePrefix="1" applyFont="1"/>
    <xf numFmtId="0" fontId="19" fillId="8" borderId="0" xfId="4" applyFont="1" applyFill="1" applyProtection="1">
      <protection hidden="1"/>
    </xf>
    <xf numFmtId="0" fontId="19" fillId="0" borderId="0" xfId="4" applyFont="1" applyProtection="1">
      <protection hidden="1"/>
    </xf>
    <xf numFmtId="168" fontId="1" fillId="10" borderId="0" xfId="0" applyNumberFormat="1" applyFont="1" applyFill="1" applyProtection="1">
      <protection hidden="1"/>
    </xf>
    <xf numFmtId="168" fontId="0" fillId="10" borderId="0" xfId="0" applyNumberFormat="1" applyFill="1" applyProtection="1">
      <protection hidden="1"/>
    </xf>
    <xf numFmtId="168" fontId="1" fillId="11" borderId="0" xfId="0" applyNumberFormat="1" applyFont="1" applyFill="1" applyProtection="1">
      <protection hidden="1"/>
    </xf>
    <xf numFmtId="167" fontId="1" fillId="11" borderId="0" xfId="0" applyNumberFormat="1" applyFont="1" applyFill="1" applyProtection="1">
      <protection hidden="1"/>
    </xf>
    <xf numFmtId="167" fontId="1" fillId="10" borderId="0" xfId="0" applyNumberFormat="1" applyFont="1" applyFill="1" applyProtection="1">
      <protection hidden="1"/>
    </xf>
    <xf numFmtId="173" fontId="7" fillId="10" borderId="0" xfId="8" applyNumberFormat="1" applyFont="1" applyFill="1" applyProtection="1">
      <protection hidden="1"/>
    </xf>
    <xf numFmtId="167" fontId="1" fillId="10" borderId="0" xfId="8" applyNumberFormat="1" applyFill="1" applyProtection="1">
      <protection hidden="1"/>
    </xf>
    <xf numFmtId="167" fontId="7" fillId="10" borderId="0" xfId="8" applyNumberFormat="1" applyFont="1" applyFill="1" applyProtection="1">
      <protection hidden="1"/>
    </xf>
    <xf numFmtId="165" fontId="7" fillId="10" borderId="0" xfId="8" applyNumberFormat="1" applyFont="1" applyFill="1" applyProtection="1">
      <protection hidden="1"/>
    </xf>
    <xf numFmtId="173" fontId="7" fillId="3" borderId="0" xfId="8" applyNumberFormat="1" applyFont="1" applyFill="1" applyProtection="1">
      <protection hidden="1"/>
    </xf>
    <xf numFmtId="0" fontId="1" fillId="3" borderId="0" xfId="8" applyFill="1" applyProtection="1">
      <protection hidden="1"/>
    </xf>
    <xf numFmtId="10" fontId="1" fillId="0" borderId="0" xfId="8" applyNumberFormat="1" applyProtection="1">
      <protection hidden="1"/>
    </xf>
    <xf numFmtId="165" fontId="1" fillId="0" borderId="1" xfId="8" applyNumberFormat="1" applyBorder="1" applyProtection="1">
      <protection hidden="1"/>
    </xf>
    <xf numFmtId="173" fontId="1" fillId="0" borderId="0" xfId="1" applyNumberFormat="1" applyFont="1" applyProtection="1">
      <protection hidden="1"/>
    </xf>
    <xf numFmtId="0" fontId="19" fillId="0" borderId="0" xfId="4" applyFont="1" applyAlignment="1" applyProtection="1">
      <alignment horizontal="center"/>
      <protection hidden="1"/>
    </xf>
    <xf numFmtId="0" fontId="3" fillId="3" borderId="0" xfId="0" applyFont="1" applyFill="1" applyAlignment="1" applyProtection="1">
      <alignment horizontal="center"/>
      <protection hidden="1"/>
    </xf>
    <xf numFmtId="14" fontId="1" fillId="4" borderId="0" xfId="8" applyNumberFormat="1" applyFill="1" applyAlignment="1" applyProtection="1">
      <alignment horizontal="right"/>
      <protection hidden="1"/>
    </xf>
    <xf numFmtId="0" fontId="1" fillId="4" borderId="0" xfId="8" applyFill="1" applyProtection="1">
      <protection hidden="1"/>
    </xf>
    <xf numFmtId="167" fontId="1" fillId="4" borderId="0" xfId="8" applyNumberFormat="1" applyFill="1" applyProtection="1">
      <protection hidden="1"/>
    </xf>
    <xf numFmtId="173" fontId="7" fillId="4" borderId="0" xfId="8" applyNumberFormat="1" applyFont="1" applyFill="1" applyProtection="1">
      <protection hidden="1"/>
    </xf>
    <xf numFmtId="173" fontId="1" fillId="4" borderId="0" xfId="8" applyNumberFormat="1" applyFill="1" applyProtection="1">
      <protection hidden="1"/>
    </xf>
    <xf numFmtId="43" fontId="1" fillId="0" borderId="0" xfId="1" applyFont="1" applyProtection="1">
      <protection hidden="1"/>
    </xf>
    <xf numFmtId="176" fontId="0" fillId="13" borderId="0" xfId="0" applyNumberFormat="1" applyFill="1"/>
    <xf numFmtId="0" fontId="1" fillId="13" borderId="0" xfId="8" applyFill="1" applyProtection="1">
      <protection hidden="1"/>
    </xf>
    <xf numFmtId="0" fontId="0" fillId="13" borderId="0" xfId="0" applyFill="1"/>
    <xf numFmtId="167" fontId="1" fillId="13" borderId="0" xfId="8" applyNumberFormat="1" applyFill="1" applyProtection="1">
      <protection hidden="1"/>
    </xf>
    <xf numFmtId="177" fontId="1" fillId="0" borderId="0" xfId="1" applyNumberFormat="1" applyFont="1" applyProtection="1">
      <protection hidden="1"/>
    </xf>
    <xf numFmtId="164" fontId="0" fillId="9" borderId="0" xfId="0" applyNumberFormat="1" applyFill="1" applyProtection="1">
      <protection hidden="1"/>
    </xf>
    <xf numFmtId="0" fontId="0" fillId="9" borderId="0" xfId="0" applyFill="1" applyProtection="1">
      <protection hidden="1"/>
    </xf>
    <xf numFmtId="0" fontId="0" fillId="9" borderId="0" xfId="0" applyFill="1"/>
    <xf numFmtId="168" fontId="0" fillId="9" borderId="0" xfId="0" applyNumberFormat="1" applyFill="1" applyProtection="1">
      <protection hidden="1"/>
    </xf>
    <xf numFmtId="169" fontId="0" fillId="9" borderId="0" xfId="0" applyNumberFormat="1" applyFill="1" applyProtection="1">
      <protection hidden="1"/>
    </xf>
    <xf numFmtId="168" fontId="1" fillId="9" borderId="0" xfId="0" applyNumberFormat="1" applyFont="1" applyFill="1" applyProtection="1">
      <protection hidden="1"/>
    </xf>
    <xf numFmtId="167" fontId="0" fillId="9" borderId="0" xfId="0" applyNumberFormat="1" applyFill="1" applyProtection="1">
      <protection hidden="1"/>
    </xf>
    <xf numFmtId="0" fontId="0" fillId="7" borderId="0" xfId="0" applyFill="1"/>
    <xf numFmtId="168" fontId="1" fillId="7" borderId="0" xfId="0" applyNumberFormat="1" applyFont="1" applyFill="1" applyProtection="1">
      <protection hidden="1"/>
    </xf>
    <xf numFmtId="178" fontId="1" fillId="7" borderId="0" xfId="0" applyNumberFormat="1" applyFont="1" applyFill="1" applyProtection="1">
      <protection hidden="1"/>
    </xf>
    <xf numFmtId="177" fontId="0" fillId="0" borderId="0" xfId="1" applyNumberFormat="1" applyFont="1" applyProtection="1">
      <protection hidden="1"/>
    </xf>
    <xf numFmtId="177" fontId="0" fillId="5" borderId="0" xfId="1" applyNumberFormat="1" applyFont="1" applyFill="1" applyProtection="1">
      <protection hidden="1"/>
    </xf>
    <xf numFmtId="177" fontId="1" fillId="0" borderId="0" xfId="1" applyNumberFormat="1" applyFont="1" applyFill="1" applyProtection="1">
      <protection hidden="1"/>
    </xf>
    <xf numFmtId="177" fontId="0" fillId="0" borderId="0" xfId="1" applyNumberFormat="1" applyFont="1"/>
    <xf numFmtId="179" fontId="0" fillId="0" borderId="0" xfId="1" applyNumberFormat="1" applyFont="1" applyProtection="1">
      <protection hidden="1"/>
    </xf>
    <xf numFmtId="0" fontId="19" fillId="0" borderId="0" xfId="4" applyFont="1" applyAlignment="1" applyProtection="1">
      <alignment vertical="center"/>
      <protection hidden="1"/>
    </xf>
    <xf numFmtId="172" fontId="12" fillId="0" borderId="0" xfId="5" applyNumberFormat="1" applyFont="1" applyAlignment="1" applyProtection="1">
      <alignment horizontal="center" vertical="center"/>
      <protection hidden="1"/>
    </xf>
    <xf numFmtId="0" fontId="19" fillId="0" borderId="0" xfId="4" applyFont="1" applyAlignment="1" applyProtection="1">
      <alignment wrapText="1"/>
      <protection hidden="1"/>
    </xf>
    <xf numFmtId="0" fontId="22" fillId="0" borderId="0" xfId="4" applyFont="1" applyAlignment="1" applyProtection="1">
      <alignment horizontal="center"/>
      <protection hidden="1"/>
    </xf>
    <xf numFmtId="0" fontId="22" fillId="0" borderId="0" xfId="4" applyFont="1" applyProtection="1">
      <protection hidden="1"/>
    </xf>
    <xf numFmtId="166" fontId="19" fillId="0" borderId="0" xfId="1" applyNumberFormat="1" applyFont="1" applyAlignment="1" applyProtection="1">
      <alignment horizontal="center" vertical="center"/>
      <protection hidden="1"/>
    </xf>
    <xf numFmtId="172" fontId="19" fillId="0" borderId="0" xfId="4" applyNumberFormat="1" applyFont="1" applyAlignment="1" applyProtection="1">
      <alignment horizontal="center" vertical="center"/>
      <protection hidden="1"/>
    </xf>
    <xf numFmtId="164" fontId="19" fillId="0" borderId="0" xfId="4" applyNumberFormat="1" applyFont="1" applyAlignment="1" applyProtection="1">
      <alignment horizontal="right" vertical="center"/>
      <protection hidden="1"/>
    </xf>
    <xf numFmtId="164" fontId="24" fillId="0" borderId="0" xfId="4" applyNumberFormat="1" applyFont="1" applyAlignment="1" applyProtection="1">
      <alignment horizontal="right" vertical="center"/>
      <protection hidden="1"/>
    </xf>
    <xf numFmtId="172" fontId="12" fillId="0" borderId="0" xfId="4" applyNumberFormat="1" applyFont="1" applyAlignment="1" applyProtection="1">
      <alignment horizontal="center" vertical="center"/>
      <protection hidden="1"/>
    </xf>
    <xf numFmtId="166" fontId="12" fillId="0" borderId="0" xfId="1" applyNumberFormat="1" applyFont="1" applyAlignment="1" applyProtection="1">
      <alignment horizontal="center" vertical="center"/>
      <protection hidden="1"/>
    </xf>
    <xf numFmtId="172" fontId="19" fillId="0" borderId="0" xfId="5" applyNumberFormat="1" applyFont="1" applyAlignment="1" applyProtection="1">
      <alignment horizontal="center" vertical="center"/>
      <protection hidden="1"/>
    </xf>
    <xf numFmtId="164" fontId="19" fillId="0" borderId="0" xfId="5" applyNumberFormat="1" applyFont="1" applyAlignment="1" applyProtection="1">
      <alignment horizontal="right" vertical="center"/>
      <protection hidden="1"/>
    </xf>
    <xf numFmtId="0" fontId="12" fillId="0" borderId="0" xfId="0" applyFont="1" applyAlignment="1">
      <alignment horizontal="right" vertical="center"/>
    </xf>
    <xf numFmtId="0" fontId="12" fillId="0" borderId="0" xfId="0" applyFont="1" applyAlignment="1">
      <alignment vertical="center"/>
    </xf>
    <xf numFmtId="0" fontId="12" fillId="0" borderId="18" xfId="5" applyFont="1" applyBorder="1" applyAlignment="1" applyProtection="1">
      <alignment vertical="center" wrapText="1"/>
      <protection hidden="1"/>
    </xf>
    <xf numFmtId="0" fontId="12" fillId="11" borderId="18" xfId="5" applyFont="1" applyFill="1" applyBorder="1" applyAlignment="1" applyProtection="1">
      <alignment vertical="center" wrapText="1"/>
      <protection hidden="1"/>
    </xf>
    <xf numFmtId="37" fontId="12" fillId="0" borderId="18" xfId="1" applyNumberFormat="1" applyFont="1" applyFill="1" applyBorder="1" applyAlignment="1" applyProtection="1">
      <alignment horizontal="center" vertical="center"/>
      <protection hidden="1"/>
    </xf>
    <xf numFmtId="0" fontId="12" fillId="3" borderId="18" xfId="5" applyFont="1" applyFill="1" applyBorder="1" applyAlignment="1" applyProtection="1">
      <alignment vertical="center" wrapText="1"/>
      <protection hidden="1"/>
    </xf>
    <xf numFmtId="0" fontId="19" fillId="3" borderId="18" xfId="4" applyFont="1" applyFill="1" applyBorder="1" applyAlignment="1" applyProtection="1">
      <alignment vertical="center" wrapText="1"/>
      <protection hidden="1"/>
    </xf>
    <xf numFmtId="0" fontId="25" fillId="0" borderId="18" xfId="5" applyFont="1" applyBorder="1" applyAlignment="1" applyProtection="1">
      <alignment vertical="center" wrapText="1"/>
      <protection hidden="1"/>
    </xf>
    <xf numFmtId="37" fontId="25" fillId="0" borderId="18" xfId="1" applyNumberFormat="1" applyFont="1" applyFill="1" applyBorder="1" applyAlignment="1" applyProtection="1">
      <alignment horizontal="center" vertical="center"/>
      <protection hidden="1"/>
    </xf>
    <xf numFmtId="164" fontId="26" fillId="0" borderId="18" xfId="5" applyNumberFormat="1" applyFont="1" applyBorder="1" applyAlignment="1" applyProtection="1">
      <alignment horizontal="center" vertical="center"/>
      <protection hidden="1"/>
    </xf>
    <xf numFmtId="164" fontId="23" fillId="0" borderId="18" xfId="5" applyNumberFormat="1" applyFont="1" applyBorder="1" applyAlignment="1" applyProtection="1">
      <alignment horizontal="center" vertical="center"/>
      <protection hidden="1"/>
    </xf>
    <xf numFmtId="0" fontId="19" fillId="3" borderId="18" xfId="4" quotePrefix="1" applyFont="1" applyFill="1" applyBorder="1" applyAlignment="1" applyProtection="1">
      <alignment vertical="center" wrapText="1"/>
      <protection hidden="1"/>
    </xf>
    <xf numFmtId="44" fontId="23" fillId="0" borderId="18" xfId="2" applyFont="1" applyFill="1" applyBorder="1" applyAlignment="1" applyProtection="1">
      <alignment vertical="center"/>
      <protection hidden="1"/>
    </xf>
    <xf numFmtId="0" fontId="19" fillId="0" borderId="18" xfId="4" applyFont="1" applyBorder="1" applyAlignment="1" applyProtection="1">
      <alignment vertical="center" wrapText="1"/>
      <protection hidden="1"/>
    </xf>
    <xf numFmtId="0" fontId="19" fillId="14" borderId="18" xfId="4" applyFont="1" applyFill="1" applyBorder="1" applyAlignment="1" applyProtection="1">
      <alignment vertical="center" wrapText="1"/>
      <protection hidden="1"/>
    </xf>
    <xf numFmtId="0" fontId="22" fillId="14" borderId="18" xfId="4" applyFont="1" applyFill="1" applyBorder="1" applyAlignment="1" applyProtection="1">
      <alignment vertical="center" wrapText="1"/>
      <protection hidden="1"/>
    </xf>
    <xf numFmtId="37" fontId="13" fillId="0" borderId="18" xfId="1" applyNumberFormat="1" applyFont="1" applyFill="1" applyBorder="1" applyAlignment="1" applyProtection="1">
      <alignment horizontal="center" vertical="center"/>
      <protection hidden="1"/>
    </xf>
    <xf numFmtId="172" fontId="23" fillId="7" borderId="18" xfId="5" applyNumberFormat="1" applyFont="1" applyFill="1" applyBorder="1" applyAlignment="1" applyProtection="1">
      <alignment horizontal="center" vertical="center"/>
      <protection hidden="1"/>
    </xf>
    <xf numFmtId="164" fontId="23" fillId="7" borderId="18" xfId="5" applyNumberFormat="1" applyFont="1" applyFill="1" applyBorder="1" applyAlignment="1" applyProtection="1">
      <alignment horizontal="right" vertical="center"/>
      <protection hidden="1"/>
    </xf>
    <xf numFmtId="172" fontId="26" fillId="7" borderId="18" xfId="5" applyNumberFormat="1" applyFont="1" applyFill="1" applyBorder="1" applyAlignment="1" applyProtection="1">
      <alignment horizontal="center" vertical="center"/>
      <protection hidden="1"/>
    </xf>
    <xf numFmtId="164" fontId="26" fillId="7" borderId="18" xfId="5" applyNumberFormat="1" applyFont="1" applyFill="1" applyBorder="1" applyAlignment="1" applyProtection="1">
      <alignment horizontal="right" vertical="center"/>
      <protection hidden="1"/>
    </xf>
    <xf numFmtId="172" fontId="23" fillId="7" borderId="19" xfId="5" applyNumberFormat="1" applyFont="1" applyFill="1" applyBorder="1" applyAlignment="1" applyProtection="1">
      <alignment horizontal="center" vertical="center"/>
      <protection hidden="1"/>
    </xf>
    <xf numFmtId="164" fontId="23" fillId="7" borderId="19" xfId="5" applyNumberFormat="1" applyFont="1" applyFill="1" applyBorder="1" applyAlignment="1" applyProtection="1">
      <alignment horizontal="right" vertical="center"/>
      <protection hidden="1"/>
    </xf>
    <xf numFmtId="0" fontId="19" fillId="0" borderId="0" xfId="4" applyFont="1" applyAlignment="1" applyProtection="1">
      <alignment horizontal="center" vertical="center"/>
      <protection hidden="1"/>
    </xf>
    <xf numFmtId="44" fontId="26" fillId="0" borderId="18" xfId="2" applyFont="1" applyFill="1" applyBorder="1" applyAlignment="1" applyProtection="1">
      <alignment vertical="center"/>
      <protection hidden="1"/>
    </xf>
    <xf numFmtId="164" fontId="23" fillId="0" borderId="19" xfId="5" applyNumberFormat="1" applyFont="1" applyBorder="1" applyAlignment="1" applyProtection="1">
      <alignment horizontal="center" vertical="center"/>
      <protection hidden="1"/>
    </xf>
    <xf numFmtId="164" fontId="19" fillId="0" borderId="0" xfId="4" applyNumberFormat="1" applyFont="1" applyAlignment="1" applyProtection="1">
      <alignment horizontal="center" vertical="center"/>
      <protection hidden="1"/>
    </xf>
    <xf numFmtId="0" fontId="12" fillId="14" borderId="18" xfId="5" applyFont="1" applyFill="1" applyBorder="1" applyAlignment="1" applyProtection="1">
      <alignment vertical="center" wrapText="1"/>
      <protection hidden="1"/>
    </xf>
    <xf numFmtId="164" fontId="19" fillId="0" borderId="0" xfId="5" applyNumberFormat="1" applyFont="1" applyAlignment="1" applyProtection="1">
      <alignment horizontal="center" vertical="center"/>
      <protection hidden="1"/>
    </xf>
    <xf numFmtId="170" fontId="19" fillId="0" borderId="0" xfId="2" applyNumberFormat="1" applyFont="1" applyFill="1" applyAlignment="1" applyProtection="1">
      <alignment horizontal="center" vertical="center"/>
      <protection hidden="1"/>
    </xf>
    <xf numFmtId="0" fontId="19" fillId="0" borderId="0" xfId="4" applyFont="1" applyAlignment="1" applyProtection="1">
      <alignment vertical="center" wrapText="1"/>
      <protection hidden="1"/>
    </xf>
    <xf numFmtId="172" fontId="19" fillId="0" borderId="0" xfId="5" applyNumberFormat="1" applyFont="1" applyAlignment="1" applyProtection="1">
      <alignment horizontal="left" vertical="center"/>
      <protection hidden="1"/>
    </xf>
    <xf numFmtId="0" fontId="27" fillId="0" borderId="18" xfId="0" applyFont="1" applyBorder="1" applyAlignment="1">
      <alignment vertical="center" wrapText="1"/>
    </xf>
    <xf numFmtId="0" fontId="19" fillId="0" borderId="18" xfId="6" applyFont="1" applyBorder="1" applyAlignment="1" applyProtection="1">
      <alignment vertical="center" wrapText="1"/>
      <protection hidden="1"/>
    </xf>
    <xf numFmtId="0" fontId="27" fillId="0" borderId="18" xfId="8" applyFont="1" applyBorder="1" applyAlignment="1">
      <alignment vertical="center" wrapText="1"/>
    </xf>
    <xf numFmtId="0" fontId="19" fillId="0" borderId="18" xfId="4" quotePrefix="1" applyFont="1" applyBorder="1" applyAlignment="1" applyProtection="1">
      <alignment vertical="center" wrapText="1"/>
      <protection hidden="1"/>
    </xf>
    <xf numFmtId="0" fontId="19" fillId="0" borderId="19" xfId="4" applyFont="1" applyBorder="1" applyAlignment="1" applyProtection="1">
      <alignment vertical="center" wrapText="1"/>
      <protection hidden="1"/>
    </xf>
    <xf numFmtId="0" fontId="28" fillId="0" borderId="0" xfId="4" applyFont="1" applyAlignment="1" applyProtection="1">
      <alignment horizontal="center" wrapText="1"/>
      <protection hidden="1"/>
    </xf>
    <xf numFmtId="37" fontId="12" fillId="0" borderId="20" xfId="1" applyNumberFormat="1" applyFont="1" applyFill="1" applyBorder="1" applyAlignment="1" applyProtection="1">
      <alignment horizontal="center" vertical="center"/>
      <protection hidden="1"/>
    </xf>
    <xf numFmtId="172" fontId="23" fillId="7" borderId="20" xfId="5" applyNumberFormat="1" applyFont="1" applyFill="1" applyBorder="1" applyAlignment="1" applyProtection="1">
      <alignment horizontal="center" vertical="center"/>
      <protection hidden="1"/>
    </xf>
    <xf numFmtId="164" fontId="23" fillId="7" borderId="20" xfId="5" applyNumberFormat="1" applyFont="1" applyFill="1" applyBorder="1" applyAlignment="1" applyProtection="1">
      <alignment horizontal="right" vertical="center"/>
      <protection hidden="1"/>
    </xf>
    <xf numFmtId="164" fontId="23" fillId="0" borderId="20" xfId="5" applyNumberFormat="1" applyFont="1" applyBorder="1" applyAlignment="1" applyProtection="1">
      <alignment horizontal="center" vertical="center"/>
      <protection hidden="1"/>
    </xf>
    <xf numFmtId="44" fontId="23" fillId="0" borderId="20" xfId="2" applyFont="1" applyFill="1" applyBorder="1" applyAlignment="1" applyProtection="1">
      <alignment vertical="center"/>
      <protection hidden="1"/>
    </xf>
    <xf numFmtId="172" fontId="13" fillId="0" borderId="0" xfId="5" applyNumberFormat="1" applyFont="1" applyAlignment="1" applyProtection="1">
      <alignment horizontal="center"/>
      <protection hidden="1"/>
    </xf>
    <xf numFmtId="164" fontId="13" fillId="0" borderId="0" xfId="5" applyNumberFormat="1" applyFont="1" applyAlignment="1" applyProtection="1">
      <alignment horizontal="center"/>
      <protection hidden="1"/>
    </xf>
    <xf numFmtId="164" fontId="13" fillId="15" borderId="0" xfId="5" applyNumberFormat="1" applyFont="1" applyFill="1" applyAlignment="1" applyProtection="1">
      <alignment horizontal="center" wrapText="1"/>
      <protection hidden="1"/>
    </xf>
    <xf numFmtId="0" fontId="13" fillId="0" borderId="0" xfId="5" applyFont="1" applyAlignment="1" applyProtection="1">
      <alignment horizontal="center"/>
      <protection hidden="1"/>
    </xf>
    <xf numFmtId="0" fontId="12" fillId="0" borderId="20" xfId="5" applyFont="1" applyBorder="1" applyAlignment="1" applyProtection="1">
      <alignment vertical="center" wrapText="1"/>
      <protection hidden="1"/>
    </xf>
    <xf numFmtId="0" fontId="19" fillId="0" borderId="20" xfId="4" applyFont="1" applyBorder="1" applyAlignment="1" applyProtection="1">
      <alignment horizontal="center" vertical="center"/>
      <protection hidden="1"/>
    </xf>
    <xf numFmtId="164" fontId="12" fillId="0" borderId="20" xfId="5" applyNumberFormat="1" applyFont="1" applyBorder="1" applyAlignment="1" applyProtection="1">
      <alignment horizontal="center" vertical="center"/>
      <protection hidden="1"/>
    </xf>
    <xf numFmtId="0" fontId="27" fillId="3" borderId="18" xfId="0" applyFont="1" applyFill="1" applyBorder="1" applyAlignment="1">
      <alignment vertical="center" wrapText="1"/>
    </xf>
    <xf numFmtId="37" fontId="12" fillId="0" borderId="19" xfId="1" applyNumberFormat="1" applyFont="1" applyFill="1" applyBorder="1" applyAlignment="1" applyProtection="1">
      <alignment horizontal="center" vertical="center"/>
      <protection hidden="1"/>
    </xf>
    <xf numFmtId="172" fontId="23" fillId="7" borderId="20" xfId="5" applyNumberFormat="1" applyFont="1" applyFill="1" applyBorder="1" applyAlignment="1" applyProtection="1">
      <alignment vertical="center"/>
      <protection hidden="1"/>
    </xf>
    <xf numFmtId="172" fontId="23" fillId="7" borderId="18" xfId="5" applyNumberFormat="1" applyFont="1" applyFill="1" applyBorder="1" applyAlignment="1" applyProtection="1">
      <alignment vertical="center"/>
      <protection hidden="1"/>
    </xf>
    <xf numFmtId="172" fontId="26" fillId="7" borderId="18" xfId="5" applyNumberFormat="1" applyFont="1" applyFill="1" applyBorder="1" applyAlignment="1" applyProtection="1">
      <alignment vertical="center"/>
      <protection hidden="1"/>
    </xf>
    <xf numFmtId="172" fontId="23" fillId="7" borderId="19" xfId="5" applyNumberFormat="1" applyFont="1" applyFill="1" applyBorder="1" applyAlignment="1" applyProtection="1">
      <alignment vertical="center"/>
      <protection hidden="1"/>
    </xf>
    <xf numFmtId="172" fontId="12" fillId="0" borderId="20" xfId="5" applyNumberFormat="1" applyFont="1" applyBorder="1" applyAlignment="1" applyProtection="1">
      <alignment vertical="center"/>
      <protection hidden="1"/>
    </xf>
    <xf numFmtId="172" fontId="12" fillId="0" borderId="18" xfId="5" applyNumberFormat="1" applyFont="1" applyBorder="1" applyAlignment="1" applyProtection="1">
      <alignment vertical="center"/>
      <protection hidden="1"/>
    </xf>
    <xf numFmtId="172" fontId="25" fillId="0" borderId="18" xfId="5" applyNumberFormat="1" applyFont="1" applyBorder="1" applyAlignment="1" applyProtection="1">
      <alignment vertical="center"/>
      <protection hidden="1"/>
    </xf>
    <xf numFmtId="172" fontId="12" fillId="0" borderId="19" xfId="5" applyNumberFormat="1" applyFont="1" applyBorder="1" applyAlignment="1" applyProtection="1">
      <alignment vertical="center"/>
      <protection hidden="1"/>
    </xf>
    <xf numFmtId="172" fontId="19" fillId="0" borderId="18" xfId="4" applyNumberFormat="1" applyFont="1" applyBorder="1" applyAlignment="1" applyProtection="1">
      <alignment vertical="center"/>
      <protection hidden="1"/>
    </xf>
    <xf numFmtId="172" fontId="19" fillId="0" borderId="19" xfId="4" applyNumberFormat="1" applyFont="1" applyBorder="1" applyAlignment="1" applyProtection="1">
      <alignment vertical="center"/>
      <protection hidden="1"/>
    </xf>
    <xf numFmtId="178" fontId="1" fillId="0" borderId="0" xfId="0" applyNumberFormat="1" applyFont="1" applyProtection="1">
      <protection hidden="1"/>
    </xf>
    <xf numFmtId="14" fontId="23" fillId="7" borderId="20" xfId="5" applyNumberFormat="1" applyFont="1" applyFill="1" applyBorder="1" applyAlignment="1" applyProtection="1">
      <alignment vertical="center"/>
      <protection hidden="1"/>
    </xf>
    <xf numFmtId="14" fontId="23" fillId="7" borderId="18" xfId="5" applyNumberFormat="1" applyFont="1" applyFill="1" applyBorder="1" applyAlignment="1" applyProtection="1">
      <alignment vertical="center"/>
      <protection hidden="1"/>
    </xf>
    <xf numFmtId="14" fontId="23" fillId="7" borderId="19" xfId="5" applyNumberFormat="1" applyFont="1" applyFill="1" applyBorder="1" applyAlignment="1" applyProtection="1">
      <alignment vertical="center"/>
      <protection hidden="1"/>
    </xf>
    <xf numFmtId="14" fontId="19" fillId="0" borderId="0" xfId="2" applyNumberFormat="1" applyFont="1" applyFill="1" applyAlignment="1" applyProtection="1">
      <alignment horizontal="center" vertical="center"/>
      <protection hidden="1"/>
    </xf>
    <xf numFmtId="172" fontId="23" fillId="3" borderId="18" xfId="5" applyNumberFormat="1" applyFont="1" applyFill="1" applyBorder="1" applyAlignment="1" applyProtection="1">
      <alignment vertical="center"/>
      <protection hidden="1"/>
    </xf>
    <xf numFmtId="6" fontId="23" fillId="3" borderId="18" xfId="0" applyNumberFormat="1" applyFont="1" applyFill="1" applyBorder="1" applyAlignment="1">
      <alignment vertical="center"/>
    </xf>
    <xf numFmtId="0" fontId="12" fillId="0" borderId="19" xfId="5" applyFont="1" applyBorder="1" applyAlignment="1" applyProtection="1">
      <alignment vertical="center" wrapText="1"/>
      <protection hidden="1"/>
    </xf>
    <xf numFmtId="178" fontId="1" fillId="0" borderId="0" xfId="1" applyNumberFormat="1" applyFont="1" applyFill="1" applyProtection="1">
      <protection hidden="1"/>
    </xf>
    <xf numFmtId="0" fontId="1" fillId="0" borderId="0" xfId="0" applyFont="1" applyAlignment="1">
      <alignment horizontal="right"/>
    </xf>
    <xf numFmtId="0" fontId="1" fillId="0" borderId="1" xfId="8" applyBorder="1" applyAlignment="1" applyProtection="1">
      <alignment horizontal="center"/>
      <protection hidden="1"/>
    </xf>
    <xf numFmtId="0" fontId="1" fillId="0" borderId="0" xfId="8" applyAlignment="1" applyProtection="1">
      <alignment horizontal="left"/>
      <protection hidden="1"/>
    </xf>
    <xf numFmtId="164" fontId="0" fillId="0" borderId="0" xfId="1" applyNumberFormat="1" applyFont="1" applyProtection="1">
      <protection hidden="1"/>
    </xf>
    <xf numFmtId="164" fontId="13" fillId="16" borderId="0" xfId="5" applyNumberFormat="1" applyFont="1" applyFill="1" applyAlignment="1" applyProtection="1">
      <alignment horizontal="center"/>
      <protection hidden="1"/>
    </xf>
    <xf numFmtId="164" fontId="13" fillId="0" borderId="0" xfId="5" applyNumberFormat="1" applyFont="1" applyAlignment="1" applyProtection="1">
      <alignment horizontal="center" wrapText="1"/>
      <protection hidden="1"/>
    </xf>
    <xf numFmtId="14" fontId="13" fillId="0" borderId="0" xfId="5" applyNumberFormat="1" applyFont="1" applyAlignment="1" applyProtection="1">
      <alignment horizontal="center" wrapText="1"/>
      <protection hidden="1"/>
    </xf>
    <xf numFmtId="0" fontId="25" fillId="11" borderId="18" xfId="5" applyFont="1" applyFill="1" applyBorder="1" applyAlignment="1" applyProtection="1">
      <alignment vertical="center" wrapText="1"/>
      <protection hidden="1"/>
    </xf>
    <xf numFmtId="172" fontId="23" fillId="18" borderId="18" xfId="5" applyNumberFormat="1" applyFont="1" applyFill="1" applyBorder="1" applyAlignment="1" applyProtection="1">
      <alignment horizontal="center" vertical="center"/>
      <protection hidden="1"/>
    </xf>
    <xf numFmtId="164" fontId="23" fillId="3" borderId="18" xfId="5" applyNumberFormat="1" applyFont="1" applyFill="1" applyBorder="1" applyAlignment="1" applyProtection="1">
      <alignment horizontal="right" vertical="center"/>
      <protection hidden="1"/>
    </xf>
    <xf numFmtId="172" fontId="23" fillId="19" borderId="18" xfId="5" applyNumberFormat="1" applyFont="1" applyFill="1" applyBorder="1" applyAlignment="1" applyProtection="1">
      <alignment vertical="center"/>
      <protection hidden="1"/>
    </xf>
    <xf numFmtId="175" fontId="1" fillId="0" borderId="0" xfId="0" applyNumberFormat="1" applyFont="1" applyAlignment="1">
      <alignment horizontal="left"/>
    </xf>
    <xf numFmtId="0" fontId="1" fillId="0" borderId="0" xfId="0" applyFont="1" applyAlignment="1">
      <alignment horizontal="right"/>
    </xf>
    <xf numFmtId="0" fontId="4" fillId="0" borderId="4" xfId="0" applyFont="1" applyBorder="1" applyAlignment="1">
      <alignment horizontal="center" vertical="center" textRotation="45"/>
    </xf>
    <xf numFmtId="0" fontId="4" fillId="0" borderId="6" xfId="0" applyFont="1" applyBorder="1" applyAlignment="1">
      <alignment horizontal="center" vertical="center" textRotation="45"/>
    </xf>
    <xf numFmtId="0" fontId="4" fillId="0" borderId="0" xfId="0" applyFont="1" applyAlignment="1">
      <alignment horizontal="center" vertical="center" textRotation="45"/>
    </xf>
    <xf numFmtId="0" fontId="4" fillId="0" borderId="7" xfId="0" applyFont="1" applyBorder="1" applyAlignment="1">
      <alignment horizontal="center" vertical="center" textRotation="45"/>
    </xf>
    <xf numFmtId="0" fontId="3" fillId="12" borderId="8" xfId="0" applyFont="1" applyFill="1" applyBorder="1" applyAlignment="1">
      <alignment horizontal="left" vertical="top" wrapText="1"/>
    </xf>
    <xf numFmtId="0" fontId="3" fillId="12" borderId="9" xfId="0" applyFont="1" applyFill="1" applyBorder="1" applyAlignment="1">
      <alignment horizontal="left" vertical="top" wrapText="1"/>
    </xf>
    <xf numFmtId="0" fontId="3" fillId="12" borderId="10" xfId="0" applyFont="1" applyFill="1" applyBorder="1" applyAlignment="1">
      <alignment horizontal="left" vertical="top" wrapText="1"/>
    </xf>
    <xf numFmtId="172" fontId="21" fillId="16" borderId="0" xfId="2" applyNumberFormat="1" applyFont="1" applyFill="1" applyBorder="1" applyAlignment="1" applyProtection="1">
      <alignment horizontal="center" vertical="center"/>
      <protection locked="0"/>
    </xf>
    <xf numFmtId="0" fontId="20" fillId="0" borderId="0" xfId="0" applyFont="1" applyAlignment="1">
      <alignment horizontal="left" vertical="center" wrapText="1"/>
    </xf>
    <xf numFmtId="174" fontId="1" fillId="17" borderId="0" xfId="0" applyNumberFormat="1" applyFont="1" applyFill="1" applyAlignment="1">
      <alignment horizontal="center" vertical="center" wrapText="1"/>
    </xf>
    <xf numFmtId="0" fontId="10" fillId="0" borderId="1" xfId="0" applyFont="1" applyBorder="1" applyAlignment="1">
      <alignment horizontal="center"/>
    </xf>
    <xf numFmtId="0" fontId="11" fillId="12" borderId="8" xfId="0" applyFont="1" applyFill="1" applyBorder="1" applyAlignment="1">
      <alignment horizontal="left" wrapText="1"/>
    </xf>
    <xf numFmtId="0" fontId="11" fillId="12" borderId="9" xfId="0" applyFont="1" applyFill="1" applyBorder="1" applyAlignment="1">
      <alignment horizontal="left" wrapText="1"/>
    </xf>
    <xf numFmtId="0" fontId="11" fillId="12" borderId="10" xfId="0" applyFont="1" applyFill="1" applyBorder="1" applyAlignment="1">
      <alignment horizontal="left" wrapText="1"/>
    </xf>
    <xf numFmtId="0" fontId="11" fillId="12" borderId="8" xfId="0" applyFont="1" applyFill="1" applyBorder="1" applyAlignment="1">
      <alignment horizontal="left"/>
    </xf>
    <xf numFmtId="0" fontId="11" fillId="12" borderId="9" xfId="0" applyFont="1" applyFill="1" applyBorder="1" applyAlignment="1">
      <alignment horizontal="left"/>
    </xf>
    <xf numFmtId="0" fontId="11" fillId="12" borderId="10" xfId="0" applyFont="1" applyFill="1" applyBorder="1" applyAlignment="1">
      <alignment horizontal="left"/>
    </xf>
    <xf numFmtId="0" fontId="7" fillId="12" borderId="8" xfId="0" applyFont="1" applyFill="1" applyBorder="1" applyAlignment="1">
      <alignment horizontal="left" vertical="top" wrapText="1"/>
    </xf>
    <xf numFmtId="0" fontId="7" fillId="12" borderId="9" xfId="0" applyFont="1" applyFill="1" applyBorder="1" applyAlignment="1">
      <alignment horizontal="left" vertical="top" wrapText="1"/>
    </xf>
    <xf numFmtId="0" fontId="7" fillId="12" borderId="10" xfId="0" applyFont="1" applyFill="1" applyBorder="1" applyAlignment="1">
      <alignment horizontal="left" vertical="top" wrapText="1"/>
    </xf>
    <xf numFmtId="0" fontId="21" fillId="16" borderId="4" xfId="0" applyFont="1" applyFill="1" applyBorder="1" applyAlignment="1" applyProtection="1">
      <alignment horizontal="left" vertical="center" wrapText="1"/>
      <protection locked="0"/>
    </xf>
    <xf numFmtId="174" fontId="18" fillId="17" borderId="0" xfId="0" applyNumberFormat="1" applyFont="1" applyFill="1" applyAlignment="1">
      <alignment horizontal="center" vertical="center" wrapText="1"/>
    </xf>
    <xf numFmtId="164" fontId="21" fillId="16" borderId="0" xfId="0" applyNumberFormat="1" applyFont="1" applyFill="1" applyAlignment="1" applyProtection="1">
      <alignment horizontal="center" vertical="center"/>
      <protection locked="0"/>
    </xf>
    <xf numFmtId="0" fontId="1" fillId="0" borderId="9" xfId="0" applyFont="1" applyBorder="1" applyAlignment="1">
      <alignment horizontal="center"/>
    </xf>
    <xf numFmtId="0" fontId="1" fillId="0" borderId="1" xfId="0" applyFont="1" applyBorder="1" applyAlignment="1" applyProtection="1">
      <alignment horizontal="center"/>
      <protection hidden="1"/>
    </xf>
    <xf numFmtId="0" fontId="7" fillId="0" borderId="1" xfId="8" applyFont="1" applyBorder="1" applyAlignment="1" applyProtection="1">
      <alignment horizontal="center"/>
      <protection hidden="1"/>
    </xf>
    <xf numFmtId="167" fontId="1" fillId="0" borderId="0" xfId="8" applyNumberFormat="1" applyAlignment="1" applyProtection="1">
      <alignment horizontal="center"/>
      <protection hidden="1"/>
    </xf>
    <xf numFmtId="167" fontId="1" fillId="0" borderId="3" xfId="8" applyNumberFormat="1" applyBorder="1" applyAlignment="1" applyProtection="1">
      <alignment horizontal="center"/>
      <protection hidden="1"/>
    </xf>
    <xf numFmtId="0" fontId="1" fillId="0" borderId="1" xfId="8" applyBorder="1" applyAlignment="1" applyProtection="1">
      <alignment horizontal="center"/>
      <protection hidden="1"/>
    </xf>
    <xf numFmtId="0" fontId="1" fillId="0" borderId="17" xfId="8" applyBorder="1" applyAlignment="1" applyProtection="1">
      <alignment horizontal="center"/>
      <protection hidden="1"/>
    </xf>
    <xf numFmtId="0" fontId="7" fillId="0" borderId="4" xfId="8" applyFont="1" applyBorder="1" applyAlignment="1" applyProtection="1">
      <alignment horizontal="center"/>
      <protection hidden="1"/>
    </xf>
    <xf numFmtId="0" fontId="7" fillId="0" borderId="6" xfId="8" applyFont="1" applyBorder="1" applyAlignment="1" applyProtection="1">
      <alignment horizontal="center"/>
      <protection hidden="1"/>
    </xf>
    <xf numFmtId="165" fontId="1" fillId="0" borderId="2" xfId="8" applyNumberFormat="1" applyBorder="1" applyAlignment="1" applyProtection="1">
      <alignment horizontal="center"/>
      <protection hidden="1"/>
    </xf>
    <xf numFmtId="165" fontId="1" fillId="0" borderId="1" xfId="8" applyNumberFormat="1" applyBorder="1" applyAlignment="1" applyProtection="1">
      <alignment horizontal="center"/>
      <protection hidden="1"/>
    </xf>
    <xf numFmtId="0" fontId="1" fillId="0" borderId="0" xfId="8" applyAlignment="1" applyProtection="1">
      <alignment horizontal="left"/>
      <protection hidden="1"/>
    </xf>
    <xf numFmtId="172" fontId="23" fillId="7" borderId="11" xfId="5" applyNumberFormat="1" applyFont="1" applyFill="1" applyBorder="1" applyAlignment="1" applyProtection="1">
      <alignment horizontal="center" vertical="center"/>
      <protection hidden="1"/>
    </xf>
    <xf numFmtId="172" fontId="23" fillId="7" borderId="12" xfId="5" applyNumberFormat="1" applyFont="1" applyFill="1" applyBorder="1" applyAlignment="1" applyProtection="1">
      <alignment horizontal="center" vertical="center"/>
      <protection hidden="1"/>
    </xf>
    <xf numFmtId="172" fontId="19" fillId="3" borderId="13" xfId="5" applyNumberFormat="1" applyFont="1" applyFill="1" applyBorder="1" applyAlignment="1" applyProtection="1">
      <alignment horizontal="center" vertical="center"/>
      <protection hidden="1"/>
    </xf>
    <xf numFmtId="172" fontId="19" fillId="3" borderId="14" xfId="5" applyNumberFormat="1" applyFont="1" applyFill="1" applyBorder="1" applyAlignment="1" applyProtection="1">
      <alignment horizontal="center" vertical="center"/>
      <protection hidden="1"/>
    </xf>
    <xf numFmtId="172" fontId="12" fillId="0" borderId="13" xfId="5" applyNumberFormat="1" applyFont="1" applyBorder="1" applyAlignment="1" applyProtection="1">
      <alignment horizontal="center" vertical="center"/>
      <protection hidden="1"/>
    </xf>
    <xf numFmtId="172" fontId="12" fillId="0" borderId="14" xfId="5" applyNumberFormat="1" applyFont="1" applyBorder="1" applyAlignment="1" applyProtection="1">
      <alignment horizontal="center" vertical="center"/>
      <protection hidden="1"/>
    </xf>
    <xf numFmtId="164" fontId="19" fillId="14" borderId="15" xfId="5" applyNumberFormat="1" applyFont="1" applyFill="1" applyBorder="1" applyAlignment="1" applyProtection="1">
      <alignment horizontal="center" vertical="center"/>
      <protection hidden="1"/>
    </xf>
    <xf numFmtId="164" fontId="19" fillId="14" borderId="16" xfId="5" applyNumberFormat="1" applyFont="1" applyFill="1" applyBorder="1" applyAlignment="1" applyProtection="1">
      <alignment horizontal="center" vertical="center"/>
      <protection hidden="1"/>
    </xf>
  </cellXfs>
  <cellStyles count="10">
    <cellStyle name="Comma" xfId="1" builtinId="3"/>
    <cellStyle name="Currency" xfId="2" builtinId="4"/>
    <cellStyle name="Hyperlink 2" xfId="3" xr:uid="{00000000-0005-0000-0000-000002000000}"/>
    <cellStyle name="Normal" xfId="0" builtinId="0"/>
    <cellStyle name="Normal 2" xfId="4" xr:uid="{00000000-0005-0000-0000-000004000000}"/>
    <cellStyle name="Normal 2 2" xfId="5" xr:uid="{00000000-0005-0000-0000-000005000000}"/>
    <cellStyle name="Normal 2 2 2" xfId="6" xr:uid="{00000000-0005-0000-0000-000006000000}"/>
    <cellStyle name="Normal 2 3" xfId="7" xr:uid="{00000000-0005-0000-0000-000007000000}"/>
    <cellStyle name="Normal 3" xfId="8" xr:uid="{00000000-0005-0000-0000-000008000000}"/>
    <cellStyle name="Percent" xfId="9" builtinId="5"/>
  </cellStyles>
  <dxfs count="0"/>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chartsheet" Target="chartsheets/sheet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5.xml"/><Relationship Id="rId11" Type="http://schemas.microsoft.com/office/2017/10/relationships/person" Target="persons/person.xml"/><Relationship Id="rId5" Type="http://schemas.openxmlformats.org/officeDocument/2006/relationships/worksheet" Target="worksheets/sheet4.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styles" Target="styles.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barChart>
        <c:barDir val="col"/>
        <c:grouping val="clustered"/>
        <c:varyColors val="0"/>
        <c:ser>
          <c:idx val="0"/>
          <c:order val="0"/>
          <c:tx>
            <c:strRef>
              <c:f>'Weekly OPIS Averages'!$D$2:$D$3</c:f>
              <c:strCache>
                <c:ptCount val="2"/>
                <c:pt idx="0">
                  <c:v>AVERAGE OPIS DATA (Western Company) - Tacoma</c:v>
                </c:pt>
                <c:pt idx="1">
                  <c:v>1-Month</c:v>
                </c:pt>
              </c:strCache>
            </c:strRef>
          </c:tx>
          <c:invertIfNegative val="0"/>
          <c:val>
            <c:numRef>
              <c:f>'Weekly OPIS Averages'!$D$4:$D$159</c:f>
              <c:numCache>
                <c:formatCode>0.00000</c:formatCode>
                <c:ptCount val="156"/>
                <c:pt idx="0">
                  <c:v>1.514875</c:v>
                </c:pt>
                <c:pt idx="1">
                  <c:v>1.6149500000000001</c:v>
                </c:pt>
                <c:pt idx="2">
                  <c:v>1.6593999999999998</c:v>
                </c:pt>
                <c:pt idx="3">
                  <c:v>1.8279749999999999</c:v>
                </c:pt>
                <c:pt idx="4">
                  <c:v>2.0694499999999998</c:v>
                </c:pt>
                <c:pt idx="5">
                  <c:v>1.8409800000000001</c:v>
                </c:pt>
                <c:pt idx="6">
                  <c:v>1.9563250000000001</c:v>
                </c:pt>
                <c:pt idx="7">
                  <c:v>1.88374</c:v>
                </c:pt>
                <c:pt idx="8">
                  <c:v>1.9674750000000001</c:v>
                </c:pt>
                <c:pt idx="9">
                  <c:v>2.2481749999999998</c:v>
                </c:pt>
                <c:pt idx="10">
                  <c:v>2.0859000000000001</c:v>
                </c:pt>
                <c:pt idx="11">
                  <c:v>1.8117500000000002</c:v>
                </c:pt>
                <c:pt idx="12">
                  <c:v>1.8755250000000001</c:v>
                </c:pt>
                <c:pt idx="13">
                  <c:v>2.205025</c:v>
                </c:pt>
                <c:pt idx="14">
                  <c:v>2.4494599999999997</c:v>
                </c:pt>
                <c:pt idx="15">
                  <c:v>2.4675500000000001</c:v>
                </c:pt>
                <c:pt idx="16">
                  <c:v>2.1876200000000003</c:v>
                </c:pt>
                <c:pt idx="17">
                  <c:v>2.21495</c:v>
                </c:pt>
                <c:pt idx="18">
                  <c:v>2.3896000000000002</c:v>
                </c:pt>
                <c:pt idx="19">
                  <c:v>2.6332</c:v>
                </c:pt>
                <c:pt idx="20">
                  <c:v>2.8418749999999999</c:v>
                </c:pt>
                <c:pt idx="21">
                  <c:v>3.1073</c:v>
                </c:pt>
                <c:pt idx="22">
                  <c:v>2.5708199999999999</c:v>
                </c:pt>
                <c:pt idx="23">
                  <c:v>2.3427500000000001</c:v>
                </c:pt>
                <c:pt idx="24">
                  <c:v>2.4605600000000001</c:v>
                </c:pt>
                <c:pt idx="25">
                  <c:v>2.3876249999999999</c:v>
                </c:pt>
                <c:pt idx="26">
                  <c:v>2.6200999999999999</c:v>
                </c:pt>
                <c:pt idx="27">
                  <c:v>2.7542749999999998</c:v>
                </c:pt>
                <c:pt idx="28">
                  <c:v>3.0835600000000003</c:v>
                </c:pt>
                <c:pt idx="29">
                  <c:v>2.8128000000000002</c:v>
                </c:pt>
                <c:pt idx="30">
                  <c:v>2.9692749999999997</c:v>
                </c:pt>
                <c:pt idx="31">
                  <c:v>3.2895200000000004</c:v>
                </c:pt>
                <c:pt idx="32">
                  <c:v>2.7464500000000003</c:v>
                </c:pt>
                <c:pt idx="33">
                  <c:v>2.4455800000000001</c:v>
                </c:pt>
                <c:pt idx="34">
                  <c:v>2.7595674823529412</c:v>
                </c:pt>
                <c:pt idx="35">
                  <c:v>2.8209294823529412</c:v>
                </c:pt>
                <c:pt idx="36">
                  <c:v>2.4242361223529416</c:v>
                </c:pt>
                <c:pt idx="37">
                  <c:v>2.5787322823529411</c:v>
                </c:pt>
                <c:pt idx="38">
                  <c:v>2.6082414823529412</c:v>
                </c:pt>
                <c:pt idx="39">
                  <c:v>2.7860778823529415</c:v>
                </c:pt>
                <c:pt idx="40">
                  <c:v>2.7897570823529412</c:v>
                </c:pt>
                <c:pt idx="41">
                  <c:v>2.7656658823529412</c:v>
                </c:pt>
                <c:pt idx="42">
                  <c:v>2.8964854023529414</c:v>
                </c:pt>
                <c:pt idx="43">
                  <c:v>2.8487666823529416</c:v>
                </c:pt>
                <c:pt idx="44">
                  <c:v>2.917184682352941</c:v>
                </c:pt>
                <c:pt idx="45">
                  <c:v>3.3228089223529409</c:v>
                </c:pt>
                <c:pt idx="46">
                  <c:v>3.4549526823529413</c:v>
                </c:pt>
                <c:pt idx="47">
                  <c:v>3.1966778823529411</c:v>
                </c:pt>
                <c:pt idx="48">
                  <c:v>3.1428406023529409</c:v>
                </c:pt>
                <c:pt idx="49">
                  <c:v>3.4013270823529411</c:v>
                </c:pt>
                <c:pt idx="50">
                  <c:v>3.8336582823529413</c:v>
                </c:pt>
                <c:pt idx="51">
                  <c:v>4.1148550023529413</c:v>
                </c:pt>
                <c:pt idx="52">
                  <c:v>4.4761070823529412</c:v>
                </c:pt>
                <c:pt idx="53">
                  <c:v>4.5284222823529419</c:v>
                </c:pt>
                <c:pt idx="54">
                  <c:v>4.6221017223529417</c:v>
                </c:pt>
                <c:pt idx="55">
                  <c:v>4.0780034823529414</c:v>
                </c:pt>
                <c:pt idx="56">
                  <c:v>3.739859802352941</c:v>
                </c:pt>
                <c:pt idx="57">
                  <c:v>3.0708602823529416</c:v>
                </c:pt>
                <c:pt idx="58">
                  <c:v>2.5731854823529412</c:v>
                </c:pt>
                <c:pt idx="59">
                  <c:v>2.0009186823529412</c:v>
                </c:pt>
                <c:pt idx="60">
                  <c:v>2.2095746823529412</c:v>
                </c:pt>
                <c:pt idx="61">
                  <c:v>1.9720142823529412</c:v>
                </c:pt>
                <c:pt idx="62">
                  <c:v>1.9035862023529411</c:v>
                </c:pt>
                <c:pt idx="63">
                  <c:v>2.2092218823529413</c:v>
                </c:pt>
                <c:pt idx="64">
                  <c:v>2.2627718823529408</c:v>
                </c:pt>
                <c:pt idx="65">
                  <c:v>2.5081644423529412</c:v>
                </c:pt>
                <c:pt idx="66">
                  <c:v>2.3458058823529413</c:v>
                </c:pt>
                <c:pt idx="67">
                  <c:v>2.5926650823529411</c:v>
                </c:pt>
                <c:pt idx="68">
                  <c:v>2.6712588423529406</c:v>
                </c:pt>
                <c:pt idx="69">
                  <c:v>2.6718434823529411</c:v>
                </c:pt>
                <c:pt idx="70">
                  <c:v>2.6931878823529409</c:v>
                </c:pt>
                <c:pt idx="71">
                  <c:v>2.6286809223529408</c:v>
                </c:pt>
                <c:pt idx="72">
                  <c:v>2.7205046823529413</c:v>
                </c:pt>
                <c:pt idx="73">
                  <c:v>2.6842922823529412</c:v>
                </c:pt>
                <c:pt idx="74">
                  <c:v>2.8541100423529415</c:v>
                </c:pt>
                <c:pt idx="75">
                  <c:v>3.1573718823529413</c:v>
                </c:pt>
                <c:pt idx="76">
                  <c:v>2.8983914823529409</c:v>
                </c:pt>
                <c:pt idx="77">
                  <c:v>2.8509247623529412</c:v>
                </c:pt>
                <c:pt idx="78">
                  <c:v>2.7604970823529413</c:v>
                </c:pt>
                <c:pt idx="79">
                  <c:v>2.9600105223529409</c:v>
                </c:pt>
                <c:pt idx="80">
                  <c:v>3.1210082823529408</c:v>
                </c:pt>
                <c:pt idx="81">
                  <c:v>3.2205734823529406</c:v>
                </c:pt>
                <c:pt idx="82">
                  <c:v>3.1142748423529407</c:v>
                </c:pt>
                <c:pt idx="83">
                  <c:v>3.1730210823529408</c:v>
                </c:pt>
                <c:pt idx="84">
                  <c:v>3.267395082352941</c:v>
                </c:pt>
                <c:pt idx="85">
                  <c:v>3.469221882352941</c:v>
                </c:pt>
                <c:pt idx="86">
                  <c:v>3.8753148423529411</c:v>
                </c:pt>
                <c:pt idx="87">
                  <c:v>4.0576670823529417</c:v>
                </c:pt>
                <c:pt idx="88">
                  <c:v>4.0168380423529415</c:v>
                </c:pt>
                <c:pt idx="89">
                  <c:v>3.7245230823529409</c:v>
                </c:pt>
                <c:pt idx="90">
                  <c:v>3.722809482352941</c:v>
                </c:pt>
                <c:pt idx="91">
                  <c:v>3.7601609223529406</c:v>
                </c:pt>
                <c:pt idx="92">
                  <c:v>3.7953854823529412</c:v>
                </c:pt>
                <c:pt idx="93">
                  <c:v>3.8770586823529412</c:v>
                </c:pt>
                <c:pt idx="94">
                  <c:v>3.857493402352941</c:v>
                </c:pt>
                <c:pt idx="95">
                  <c:v>3.5851418823529411</c:v>
                </c:pt>
                <c:pt idx="96">
                  <c:v>3.6872220423529414</c:v>
                </c:pt>
                <c:pt idx="97">
                  <c:v>3.9420746823529411</c:v>
                </c:pt>
                <c:pt idx="98">
                  <c:v>4.2197534823529406</c:v>
                </c:pt>
                <c:pt idx="99">
                  <c:v>4.2245162823529414</c:v>
                </c:pt>
                <c:pt idx="100">
                  <c:v>4.0365545223529411</c:v>
                </c:pt>
                <c:pt idx="101">
                  <c:v>3.3784262823529412</c:v>
                </c:pt>
                <c:pt idx="102">
                  <c:v>3.5962062023529411</c:v>
                </c:pt>
                <c:pt idx="103">
                  <c:v>4.020609482352941</c:v>
                </c:pt>
                <c:pt idx="104">
                  <c:v>4.0179634823529407</c:v>
                </c:pt>
                <c:pt idx="105">
                  <c:v>3.8626407623529411</c:v>
                </c:pt>
                <c:pt idx="106">
                  <c:v>3.8635882823529411</c:v>
                </c:pt>
                <c:pt idx="107">
                  <c:v>3.6032722823529415</c:v>
                </c:pt>
                <c:pt idx="108">
                  <c:v>3.6908977223529407</c:v>
                </c:pt>
                <c:pt idx="109">
                  <c:v>3.938936282352941</c:v>
                </c:pt>
                <c:pt idx="110">
                  <c:v>3.749583482352941</c:v>
                </c:pt>
                <c:pt idx="111">
                  <c:v>3.6847718987049412</c:v>
                </c:pt>
                <c:pt idx="112">
                  <c:v>3.7496591881929406</c:v>
                </c:pt>
                <c:pt idx="113">
                  <c:v>3.567841082352941</c:v>
                </c:pt>
                <c:pt idx="114">
                  <c:v>3.6773839623529412</c:v>
                </c:pt>
                <c:pt idx="115">
                  <c:v>3.7154006823529411</c:v>
                </c:pt>
                <c:pt idx="116">
                  <c:v>3.7565522823529411</c:v>
                </c:pt>
                <c:pt idx="117">
                  <c:v>3.7594150023529416</c:v>
                </c:pt>
                <c:pt idx="118">
                  <c:v>3.5712818823529409</c:v>
                </c:pt>
                <c:pt idx="119">
                  <c:v>3.6196860423529413</c:v>
                </c:pt>
                <c:pt idx="120">
                  <c:v>3.5834030823529415</c:v>
                </c:pt>
                <c:pt idx="121">
                  <c:v>3.6498302823529412</c:v>
                </c:pt>
                <c:pt idx="122">
                  <c:v>3.6786338823529414</c:v>
                </c:pt>
                <c:pt idx="123">
                  <c:v>3.6641791623529416</c:v>
                </c:pt>
                <c:pt idx="124">
                  <c:v>3.695114682352941</c:v>
                </c:pt>
                <c:pt idx="125">
                  <c:v>3.7590722823529412</c:v>
                </c:pt>
                <c:pt idx="126">
                  <c:v>3.6079730823529408</c:v>
                </c:pt>
                <c:pt idx="127">
                  <c:v>3.6694862823529411</c:v>
                </c:pt>
                <c:pt idx="128">
                  <c:v>3.717845082352941</c:v>
                </c:pt>
                <c:pt idx="129">
                  <c:v>3.3010874823529415</c:v>
                </c:pt>
                <c:pt idx="130">
                  <c:v>3.2375834823529415</c:v>
                </c:pt>
                <c:pt idx="131">
                  <c:v>2.630092122352941</c:v>
                </c:pt>
                <c:pt idx="132">
                  <c:v>2.223459882352941</c:v>
                </c:pt>
                <c:pt idx="133">
                  <c:v>2.586692682352941</c:v>
                </c:pt>
                <c:pt idx="134">
                  <c:v>2.4733884423529413</c:v>
                </c:pt>
                <c:pt idx="135">
                  <c:v>2.5524710823529411</c:v>
                </c:pt>
                <c:pt idx="136">
                  <c:v>2.8527290823529414</c:v>
                </c:pt>
                <c:pt idx="137">
                  <c:v>2.8328009223529413</c:v>
                </c:pt>
                <c:pt idx="138">
                  <c:v>2.569103082352941</c:v>
                </c:pt>
                <c:pt idx="139">
                  <c:v>2.2006538823529409</c:v>
                </c:pt>
                <c:pt idx="140">
                  <c:v>2.2629180423529411</c:v>
                </c:pt>
                <c:pt idx="141">
                  <c:v>2.2273910823529413</c:v>
                </c:pt>
                <c:pt idx="142">
                  <c:v>2.1342770823529409</c:v>
                </c:pt>
                <c:pt idx="143">
                  <c:v>1.8200230023529411</c:v>
                </c:pt>
                <c:pt idx="144" formatCode="General">
                  <c:v>2.23</c:v>
                </c:pt>
                <c:pt idx="145" formatCode="General">
                  <c:v>2.0670000000000002</c:v>
                </c:pt>
                <c:pt idx="146" formatCode="General">
                  <c:v>2.1520000000000001</c:v>
                </c:pt>
                <c:pt idx="147" formatCode="General">
                  <c:v>2.2280000000000002</c:v>
                </c:pt>
                <c:pt idx="148" formatCode="General">
                  <c:v>2.4430000000000001</c:v>
                </c:pt>
                <c:pt idx="149" formatCode="General">
                  <c:v>2.6040000000000001</c:v>
                </c:pt>
                <c:pt idx="150" formatCode="General">
                  <c:v>2.5750000000000002</c:v>
                </c:pt>
                <c:pt idx="151" formatCode="General">
                  <c:v>2.488</c:v>
                </c:pt>
                <c:pt idx="152" formatCode="General">
                  <c:v>2.5390000000000001</c:v>
                </c:pt>
                <c:pt idx="153" formatCode="General">
                  <c:v>2.61</c:v>
                </c:pt>
                <c:pt idx="154" formatCode="General">
                  <c:v>2.6509999999999998</c:v>
                </c:pt>
                <c:pt idx="155" formatCode="General">
                  <c:v>2.7</c:v>
                </c:pt>
              </c:numCache>
            </c:numRef>
          </c:val>
          <c:extLst>
            <c:ext xmlns:c16="http://schemas.microsoft.com/office/drawing/2014/chart" uri="{C3380CC4-5D6E-409C-BE32-E72D297353CC}">
              <c16:uniqueId val="{00000000-8289-4645-A161-88E0EAB3C760}"/>
            </c:ext>
          </c:extLst>
        </c:ser>
        <c:dLbls>
          <c:showLegendKey val="0"/>
          <c:showVal val="0"/>
          <c:showCatName val="0"/>
          <c:showSerName val="0"/>
          <c:showPercent val="0"/>
          <c:showBubbleSize val="0"/>
        </c:dLbls>
        <c:gapWidth val="150"/>
        <c:axId val="857424016"/>
        <c:axId val="1"/>
      </c:barChart>
      <c:catAx>
        <c:axId val="857424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57424016"/>
        <c:crosses val="autoZero"/>
        <c:crossBetween val="between"/>
      </c:valAx>
    </c:plotArea>
    <c:legend>
      <c:legendPos val="r"/>
      <c:layout>
        <c:manualLayout>
          <c:xMode val="edge"/>
          <c:yMode val="edge"/>
          <c:x val="0.71287128712871284"/>
          <c:y val="0.51671732522796354"/>
          <c:w val="0.27612761276127612"/>
          <c:h val="3.0395136778115502E-2"/>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'Current Fuel Index'!$C$4:$G$4</c:f>
              <c:strCache>
                <c:ptCount val="1"/>
                <c:pt idx="0">
                  <c:v>(Western Company) - Tacoma</c:v>
                </c:pt>
              </c:strCache>
            </c:strRef>
          </c:tx>
          <c:cat>
            <c:numRef>
              <c:f>'Current Fuel Index'!$A$8:$A$85</c:f>
              <c:numCache>
                <c:formatCode>[$-409]mmmm\ d\,\ yyyy;@</c:formatCode>
                <c:ptCount val="78"/>
                <c:pt idx="0">
                  <c:v>38534</c:v>
                </c:pt>
                <c:pt idx="1">
                  <c:v>38565</c:v>
                </c:pt>
                <c:pt idx="2">
                  <c:v>38596</c:v>
                </c:pt>
                <c:pt idx="3">
                  <c:v>38626</c:v>
                </c:pt>
                <c:pt idx="4">
                  <c:v>38657</c:v>
                </c:pt>
                <c:pt idx="5">
                  <c:v>38687</c:v>
                </c:pt>
                <c:pt idx="6">
                  <c:v>38718</c:v>
                </c:pt>
                <c:pt idx="7">
                  <c:v>38749</c:v>
                </c:pt>
                <c:pt idx="8">
                  <c:v>38777</c:v>
                </c:pt>
                <c:pt idx="9">
                  <c:v>38808</c:v>
                </c:pt>
                <c:pt idx="10">
                  <c:v>38838</c:v>
                </c:pt>
                <c:pt idx="11">
                  <c:v>38869</c:v>
                </c:pt>
                <c:pt idx="12">
                  <c:v>38899</c:v>
                </c:pt>
                <c:pt idx="13">
                  <c:v>38930</c:v>
                </c:pt>
                <c:pt idx="14">
                  <c:v>38961</c:v>
                </c:pt>
                <c:pt idx="15">
                  <c:v>38991</c:v>
                </c:pt>
                <c:pt idx="16">
                  <c:v>39022</c:v>
                </c:pt>
                <c:pt idx="17">
                  <c:v>39052</c:v>
                </c:pt>
                <c:pt idx="18">
                  <c:v>39083</c:v>
                </c:pt>
                <c:pt idx="19">
                  <c:v>39114</c:v>
                </c:pt>
                <c:pt idx="20">
                  <c:v>39142</c:v>
                </c:pt>
                <c:pt idx="21">
                  <c:v>39173</c:v>
                </c:pt>
                <c:pt idx="22">
                  <c:v>39203</c:v>
                </c:pt>
                <c:pt idx="23">
                  <c:v>39234</c:v>
                </c:pt>
                <c:pt idx="24">
                  <c:v>39264</c:v>
                </c:pt>
                <c:pt idx="25">
                  <c:v>39295</c:v>
                </c:pt>
                <c:pt idx="26">
                  <c:v>39326</c:v>
                </c:pt>
                <c:pt idx="27">
                  <c:v>39356</c:v>
                </c:pt>
                <c:pt idx="28">
                  <c:v>39387</c:v>
                </c:pt>
                <c:pt idx="29">
                  <c:v>39417</c:v>
                </c:pt>
                <c:pt idx="30">
                  <c:v>39448</c:v>
                </c:pt>
                <c:pt idx="31">
                  <c:v>39479</c:v>
                </c:pt>
                <c:pt idx="32">
                  <c:v>39508</c:v>
                </c:pt>
                <c:pt idx="33">
                  <c:v>39539</c:v>
                </c:pt>
                <c:pt idx="34">
                  <c:v>39569</c:v>
                </c:pt>
                <c:pt idx="35">
                  <c:v>39600</c:v>
                </c:pt>
                <c:pt idx="36">
                  <c:v>39630</c:v>
                </c:pt>
                <c:pt idx="37">
                  <c:v>39661</c:v>
                </c:pt>
                <c:pt idx="38">
                  <c:v>39692</c:v>
                </c:pt>
                <c:pt idx="39">
                  <c:v>39722</c:v>
                </c:pt>
                <c:pt idx="40">
                  <c:v>39753</c:v>
                </c:pt>
                <c:pt idx="41">
                  <c:v>39783</c:v>
                </c:pt>
                <c:pt idx="42">
                  <c:v>39814</c:v>
                </c:pt>
                <c:pt idx="43">
                  <c:v>39845</c:v>
                </c:pt>
                <c:pt idx="44">
                  <c:v>39873</c:v>
                </c:pt>
                <c:pt idx="45">
                  <c:v>39904</c:v>
                </c:pt>
                <c:pt idx="46">
                  <c:v>39934</c:v>
                </c:pt>
                <c:pt idx="47">
                  <c:v>39965</c:v>
                </c:pt>
                <c:pt idx="48">
                  <c:v>39995</c:v>
                </c:pt>
                <c:pt idx="49">
                  <c:v>40026</c:v>
                </c:pt>
                <c:pt idx="50">
                  <c:v>40057</c:v>
                </c:pt>
                <c:pt idx="51">
                  <c:v>40087</c:v>
                </c:pt>
                <c:pt idx="52">
                  <c:v>40118</c:v>
                </c:pt>
                <c:pt idx="53">
                  <c:v>40148</c:v>
                </c:pt>
                <c:pt idx="54">
                  <c:v>40179</c:v>
                </c:pt>
                <c:pt idx="55">
                  <c:v>40210</c:v>
                </c:pt>
                <c:pt idx="56">
                  <c:v>40238</c:v>
                </c:pt>
                <c:pt idx="57">
                  <c:v>40269</c:v>
                </c:pt>
                <c:pt idx="58">
                  <c:v>40299</c:v>
                </c:pt>
                <c:pt idx="59">
                  <c:v>40330</c:v>
                </c:pt>
                <c:pt idx="60">
                  <c:v>40360</c:v>
                </c:pt>
                <c:pt idx="61">
                  <c:v>40391</c:v>
                </c:pt>
                <c:pt idx="62">
                  <c:v>40422</c:v>
                </c:pt>
                <c:pt idx="63">
                  <c:v>40452</c:v>
                </c:pt>
                <c:pt idx="64">
                  <c:v>40483</c:v>
                </c:pt>
                <c:pt idx="65">
                  <c:v>40513</c:v>
                </c:pt>
                <c:pt idx="66">
                  <c:v>40544</c:v>
                </c:pt>
                <c:pt idx="67">
                  <c:v>40575</c:v>
                </c:pt>
                <c:pt idx="68">
                  <c:v>40603</c:v>
                </c:pt>
                <c:pt idx="69">
                  <c:v>40634</c:v>
                </c:pt>
                <c:pt idx="70">
                  <c:v>40664</c:v>
                </c:pt>
                <c:pt idx="71">
                  <c:v>40695</c:v>
                </c:pt>
                <c:pt idx="72">
                  <c:v>40725</c:v>
                </c:pt>
                <c:pt idx="73">
                  <c:v>40756</c:v>
                </c:pt>
                <c:pt idx="74">
                  <c:v>40787</c:v>
                </c:pt>
                <c:pt idx="75">
                  <c:v>40817</c:v>
                </c:pt>
                <c:pt idx="76">
                  <c:v>40848</c:v>
                </c:pt>
                <c:pt idx="77">
                  <c:v>40878</c:v>
                </c:pt>
              </c:numCache>
            </c:numRef>
          </c:cat>
          <c:val>
            <c:numRef>
              <c:f>'Current Fuel Index'!$C$8:$C$85</c:f>
              <c:numCache>
                <c:formatCode>0.00000</c:formatCode>
                <c:ptCount val="78"/>
                <c:pt idx="0">
                  <c:v>2.1876200000000003</c:v>
                </c:pt>
                <c:pt idx="1">
                  <c:v>2.21495</c:v>
                </c:pt>
                <c:pt idx="2">
                  <c:v>2.3896000000000002</c:v>
                </c:pt>
                <c:pt idx="3">
                  <c:v>2.6332</c:v>
                </c:pt>
                <c:pt idx="4">
                  <c:v>2.8418749999999999</c:v>
                </c:pt>
                <c:pt idx="5">
                  <c:v>3.1073</c:v>
                </c:pt>
                <c:pt idx="6">
                  <c:v>2.5708199999999999</c:v>
                </c:pt>
                <c:pt idx="7">
                  <c:v>2.3427500000000001</c:v>
                </c:pt>
                <c:pt idx="8">
                  <c:v>2.4605600000000001</c:v>
                </c:pt>
                <c:pt idx="9">
                  <c:v>2.3876249999999999</c:v>
                </c:pt>
                <c:pt idx="10">
                  <c:v>2.6200999999999999</c:v>
                </c:pt>
                <c:pt idx="11">
                  <c:v>2.7542749999999998</c:v>
                </c:pt>
                <c:pt idx="12">
                  <c:v>3.0835600000000003</c:v>
                </c:pt>
                <c:pt idx="13">
                  <c:v>2.8128000000000002</c:v>
                </c:pt>
                <c:pt idx="14">
                  <c:v>2.9692749999999997</c:v>
                </c:pt>
                <c:pt idx="15">
                  <c:v>3.2895200000000004</c:v>
                </c:pt>
                <c:pt idx="16">
                  <c:v>2.7464500000000003</c:v>
                </c:pt>
                <c:pt idx="17">
                  <c:v>2.4455800000000001</c:v>
                </c:pt>
                <c:pt idx="18">
                  <c:v>2.7595674823529412</c:v>
                </c:pt>
                <c:pt idx="19">
                  <c:v>2.8209294823529412</c:v>
                </c:pt>
                <c:pt idx="20">
                  <c:v>2.4242361223529416</c:v>
                </c:pt>
                <c:pt idx="21">
                  <c:v>2.5787322823529411</c:v>
                </c:pt>
                <c:pt idx="22">
                  <c:v>2.6082414823529412</c:v>
                </c:pt>
                <c:pt idx="23">
                  <c:v>2.7860778823529415</c:v>
                </c:pt>
                <c:pt idx="24">
                  <c:v>2.7897570823529412</c:v>
                </c:pt>
                <c:pt idx="25">
                  <c:v>2.7656658823529412</c:v>
                </c:pt>
                <c:pt idx="26">
                  <c:v>2.8964854023529414</c:v>
                </c:pt>
                <c:pt idx="27">
                  <c:v>2.8487666823529416</c:v>
                </c:pt>
                <c:pt idx="28">
                  <c:v>2.917184682352941</c:v>
                </c:pt>
                <c:pt idx="29">
                  <c:v>3.3228089223529409</c:v>
                </c:pt>
                <c:pt idx="30">
                  <c:v>3.4549526823529413</c:v>
                </c:pt>
                <c:pt idx="31">
                  <c:v>3.1966778823529411</c:v>
                </c:pt>
                <c:pt idx="32">
                  <c:v>3.1428406023529409</c:v>
                </c:pt>
                <c:pt idx="33">
                  <c:v>3.4013270823529411</c:v>
                </c:pt>
                <c:pt idx="34">
                  <c:v>3.8336582823529413</c:v>
                </c:pt>
                <c:pt idx="35">
                  <c:v>4.1148550023529413</c:v>
                </c:pt>
                <c:pt idx="36">
                  <c:v>4.4761070823529412</c:v>
                </c:pt>
                <c:pt idx="37">
                  <c:v>4.5284222823529419</c:v>
                </c:pt>
                <c:pt idx="38">
                  <c:v>4.6221017223529417</c:v>
                </c:pt>
                <c:pt idx="39">
                  <c:v>4.0780034823529414</c:v>
                </c:pt>
                <c:pt idx="40">
                  <c:v>3.739859802352941</c:v>
                </c:pt>
                <c:pt idx="41">
                  <c:v>3.0708602823529416</c:v>
                </c:pt>
                <c:pt idx="42">
                  <c:v>2.5731854823529412</c:v>
                </c:pt>
                <c:pt idx="43">
                  <c:v>2.0009186823529412</c:v>
                </c:pt>
                <c:pt idx="44">
                  <c:v>2.2095746823529412</c:v>
                </c:pt>
                <c:pt idx="45">
                  <c:v>1.9720142823529412</c:v>
                </c:pt>
                <c:pt idx="46">
                  <c:v>1.9035862023529411</c:v>
                </c:pt>
                <c:pt idx="47">
                  <c:v>2.2092218823529413</c:v>
                </c:pt>
                <c:pt idx="48">
                  <c:v>2.2627718823529408</c:v>
                </c:pt>
                <c:pt idx="49">
                  <c:v>2.5081644423529412</c:v>
                </c:pt>
                <c:pt idx="50">
                  <c:v>2.3458058823529413</c:v>
                </c:pt>
                <c:pt idx="51">
                  <c:v>2.5926650823529411</c:v>
                </c:pt>
                <c:pt idx="52">
                  <c:v>2.6712588423529406</c:v>
                </c:pt>
                <c:pt idx="53">
                  <c:v>2.6718434823529411</c:v>
                </c:pt>
                <c:pt idx="54">
                  <c:v>2.6931878823529409</c:v>
                </c:pt>
                <c:pt idx="55">
                  <c:v>2.6286809223529408</c:v>
                </c:pt>
                <c:pt idx="56">
                  <c:v>2.7205046823529413</c:v>
                </c:pt>
                <c:pt idx="57">
                  <c:v>2.6842922823529412</c:v>
                </c:pt>
                <c:pt idx="58">
                  <c:v>2.8541100423529415</c:v>
                </c:pt>
                <c:pt idx="59">
                  <c:v>3.1573718823529413</c:v>
                </c:pt>
                <c:pt idx="60">
                  <c:v>2.8983914823529409</c:v>
                </c:pt>
                <c:pt idx="61">
                  <c:v>2.8509247623529412</c:v>
                </c:pt>
                <c:pt idx="62">
                  <c:v>2.7604970823529413</c:v>
                </c:pt>
                <c:pt idx="63">
                  <c:v>2.9600105223529409</c:v>
                </c:pt>
                <c:pt idx="64">
                  <c:v>3.1210082823529408</c:v>
                </c:pt>
                <c:pt idx="65">
                  <c:v>3.2205734823529406</c:v>
                </c:pt>
                <c:pt idx="66">
                  <c:v>3.1142748423529407</c:v>
                </c:pt>
                <c:pt idx="67">
                  <c:v>3.1730210823529408</c:v>
                </c:pt>
                <c:pt idx="68">
                  <c:v>3.267395082352941</c:v>
                </c:pt>
                <c:pt idx="69">
                  <c:v>3.469221882352941</c:v>
                </c:pt>
                <c:pt idx="70">
                  <c:v>3.8753148423529411</c:v>
                </c:pt>
                <c:pt idx="71">
                  <c:v>4.0576670823529417</c:v>
                </c:pt>
                <c:pt idx="72">
                  <c:v>4.0168380423529415</c:v>
                </c:pt>
                <c:pt idx="73">
                  <c:v>3.7245230823529409</c:v>
                </c:pt>
                <c:pt idx="74">
                  <c:v>3.722809482352941</c:v>
                </c:pt>
                <c:pt idx="75">
                  <c:v>3.7601609223529406</c:v>
                </c:pt>
                <c:pt idx="76">
                  <c:v>3.7953854823529412</c:v>
                </c:pt>
                <c:pt idx="77">
                  <c:v>3.8770586823529412</c:v>
                </c:pt>
              </c:numCache>
            </c:numRef>
          </c:val>
          <c:smooth val="0"/>
          <c:extLst>
            <c:ext xmlns:c16="http://schemas.microsoft.com/office/drawing/2014/chart" uri="{C3380CC4-5D6E-409C-BE32-E72D297353CC}">
              <c16:uniqueId val="{00000000-12C0-4009-BF6C-8331AE46FCDE}"/>
            </c:ext>
          </c:extLst>
        </c:ser>
        <c:ser>
          <c:idx val="1"/>
          <c:order val="1"/>
          <c:tx>
            <c:strRef>
              <c:f>'Current Fuel Index'!$L$4:$P$4</c:f>
              <c:strCache>
                <c:ptCount val="1"/>
                <c:pt idx="0">
                  <c:v>(Eastern Company) - Spokane</c:v>
                </c:pt>
              </c:strCache>
            </c:strRef>
          </c:tx>
          <c:cat>
            <c:numRef>
              <c:f>'Current Fuel Index'!$A$8:$A$85</c:f>
              <c:numCache>
                <c:formatCode>[$-409]mmmm\ d\,\ yyyy;@</c:formatCode>
                <c:ptCount val="78"/>
                <c:pt idx="0">
                  <c:v>38534</c:v>
                </c:pt>
                <c:pt idx="1">
                  <c:v>38565</c:v>
                </c:pt>
                <c:pt idx="2">
                  <c:v>38596</c:v>
                </c:pt>
                <c:pt idx="3">
                  <c:v>38626</c:v>
                </c:pt>
                <c:pt idx="4">
                  <c:v>38657</c:v>
                </c:pt>
                <c:pt idx="5">
                  <c:v>38687</c:v>
                </c:pt>
                <c:pt idx="6">
                  <c:v>38718</c:v>
                </c:pt>
                <c:pt idx="7">
                  <c:v>38749</c:v>
                </c:pt>
                <c:pt idx="8">
                  <c:v>38777</c:v>
                </c:pt>
                <c:pt idx="9">
                  <c:v>38808</c:v>
                </c:pt>
                <c:pt idx="10">
                  <c:v>38838</c:v>
                </c:pt>
                <c:pt idx="11">
                  <c:v>38869</c:v>
                </c:pt>
                <c:pt idx="12">
                  <c:v>38899</c:v>
                </c:pt>
                <c:pt idx="13">
                  <c:v>38930</c:v>
                </c:pt>
                <c:pt idx="14">
                  <c:v>38961</c:v>
                </c:pt>
                <c:pt idx="15">
                  <c:v>38991</c:v>
                </c:pt>
                <c:pt idx="16">
                  <c:v>39022</c:v>
                </c:pt>
                <c:pt idx="17">
                  <c:v>39052</c:v>
                </c:pt>
                <c:pt idx="18">
                  <c:v>39083</c:v>
                </c:pt>
                <c:pt idx="19">
                  <c:v>39114</c:v>
                </c:pt>
                <c:pt idx="20">
                  <c:v>39142</c:v>
                </c:pt>
                <c:pt idx="21">
                  <c:v>39173</c:v>
                </c:pt>
                <c:pt idx="22">
                  <c:v>39203</c:v>
                </c:pt>
                <c:pt idx="23">
                  <c:v>39234</c:v>
                </c:pt>
                <c:pt idx="24">
                  <c:v>39264</c:v>
                </c:pt>
                <c:pt idx="25">
                  <c:v>39295</c:v>
                </c:pt>
                <c:pt idx="26">
                  <c:v>39326</c:v>
                </c:pt>
                <c:pt idx="27">
                  <c:v>39356</c:v>
                </c:pt>
                <c:pt idx="28">
                  <c:v>39387</c:v>
                </c:pt>
                <c:pt idx="29">
                  <c:v>39417</c:v>
                </c:pt>
                <c:pt idx="30">
                  <c:v>39448</c:v>
                </c:pt>
                <c:pt idx="31">
                  <c:v>39479</c:v>
                </c:pt>
                <c:pt idx="32">
                  <c:v>39508</c:v>
                </c:pt>
                <c:pt idx="33">
                  <c:v>39539</c:v>
                </c:pt>
                <c:pt idx="34">
                  <c:v>39569</c:v>
                </c:pt>
                <c:pt idx="35">
                  <c:v>39600</c:v>
                </c:pt>
                <c:pt idx="36">
                  <c:v>39630</c:v>
                </c:pt>
                <c:pt idx="37">
                  <c:v>39661</c:v>
                </c:pt>
                <c:pt idx="38">
                  <c:v>39692</c:v>
                </c:pt>
                <c:pt idx="39">
                  <c:v>39722</c:v>
                </c:pt>
                <c:pt idx="40">
                  <c:v>39753</c:v>
                </c:pt>
                <c:pt idx="41">
                  <c:v>39783</c:v>
                </c:pt>
                <c:pt idx="42">
                  <c:v>39814</c:v>
                </c:pt>
                <c:pt idx="43">
                  <c:v>39845</c:v>
                </c:pt>
                <c:pt idx="44">
                  <c:v>39873</c:v>
                </c:pt>
                <c:pt idx="45">
                  <c:v>39904</c:v>
                </c:pt>
                <c:pt idx="46">
                  <c:v>39934</c:v>
                </c:pt>
                <c:pt idx="47">
                  <c:v>39965</c:v>
                </c:pt>
                <c:pt idx="48">
                  <c:v>39995</c:v>
                </c:pt>
                <c:pt idx="49">
                  <c:v>40026</c:v>
                </c:pt>
                <c:pt idx="50">
                  <c:v>40057</c:v>
                </c:pt>
                <c:pt idx="51">
                  <c:v>40087</c:v>
                </c:pt>
                <c:pt idx="52">
                  <c:v>40118</c:v>
                </c:pt>
                <c:pt idx="53">
                  <c:v>40148</c:v>
                </c:pt>
                <c:pt idx="54">
                  <c:v>40179</c:v>
                </c:pt>
                <c:pt idx="55">
                  <c:v>40210</c:v>
                </c:pt>
                <c:pt idx="56">
                  <c:v>40238</c:v>
                </c:pt>
                <c:pt idx="57">
                  <c:v>40269</c:v>
                </c:pt>
                <c:pt idx="58">
                  <c:v>40299</c:v>
                </c:pt>
                <c:pt idx="59">
                  <c:v>40330</c:v>
                </c:pt>
                <c:pt idx="60">
                  <c:v>40360</c:v>
                </c:pt>
                <c:pt idx="61">
                  <c:v>40391</c:v>
                </c:pt>
                <c:pt idx="62">
                  <c:v>40422</c:v>
                </c:pt>
                <c:pt idx="63">
                  <c:v>40452</c:v>
                </c:pt>
                <c:pt idx="64">
                  <c:v>40483</c:v>
                </c:pt>
                <c:pt idx="65">
                  <c:v>40513</c:v>
                </c:pt>
                <c:pt idx="66">
                  <c:v>40544</c:v>
                </c:pt>
                <c:pt idx="67">
                  <c:v>40575</c:v>
                </c:pt>
                <c:pt idx="68">
                  <c:v>40603</c:v>
                </c:pt>
                <c:pt idx="69">
                  <c:v>40634</c:v>
                </c:pt>
                <c:pt idx="70">
                  <c:v>40664</c:v>
                </c:pt>
                <c:pt idx="71">
                  <c:v>40695</c:v>
                </c:pt>
                <c:pt idx="72">
                  <c:v>40725</c:v>
                </c:pt>
                <c:pt idx="73">
                  <c:v>40756</c:v>
                </c:pt>
                <c:pt idx="74">
                  <c:v>40787</c:v>
                </c:pt>
                <c:pt idx="75">
                  <c:v>40817</c:v>
                </c:pt>
                <c:pt idx="76">
                  <c:v>40848</c:v>
                </c:pt>
                <c:pt idx="77">
                  <c:v>40878</c:v>
                </c:pt>
              </c:numCache>
            </c:numRef>
          </c:cat>
          <c:val>
            <c:numRef>
              <c:f>'Current Fuel Index'!$L$8:$L$85</c:f>
              <c:numCache>
                <c:formatCode>0.00000</c:formatCode>
                <c:ptCount val="78"/>
                <c:pt idx="0">
                  <c:v>2.21272</c:v>
                </c:pt>
                <c:pt idx="1">
                  <c:v>2.2162250000000001</c:v>
                </c:pt>
                <c:pt idx="2">
                  <c:v>2.4571750000000003</c:v>
                </c:pt>
                <c:pt idx="3">
                  <c:v>2.75556</c:v>
                </c:pt>
                <c:pt idx="4">
                  <c:v>3.1243000000000003</c:v>
                </c:pt>
                <c:pt idx="5">
                  <c:v>3.3028500000000003</c:v>
                </c:pt>
                <c:pt idx="6">
                  <c:v>2.8179800000000004</c:v>
                </c:pt>
                <c:pt idx="7">
                  <c:v>2.4509750000000006</c:v>
                </c:pt>
                <c:pt idx="8">
                  <c:v>2.5559800000000004</c:v>
                </c:pt>
                <c:pt idx="9">
                  <c:v>2.487975</c:v>
                </c:pt>
                <c:pt idx="10">
                  <c:v>2.7146750000000002</c:v>
                </c:pt>
                <c:pt idx="11">
                  <c:v>2.7920500000000006</c:v>
                </c:pt>
                <c:pt idx="12">
                  <c:v>3.1228800000000003</c:v>
                </c:pt>
                <c:pt idx="13">
                  <c:v>3.0212749999999997</c:v>
                </c:pt>
                <c:pt idx="14">
                  <c:v>3.0644250000000004</c:v>
                </c:pt>
                <c:pt idx="15">
                  <c:v>3.3980000000000006</c:v>
                </c:pt>
                <c:pt idx="16">
                  <c:v>3.0330499999999998</c:v>
                </c:pt>
                <c:pt idx="17">
                  <c:v>2.56168</c:v>
                </c:pt>
                <c:pt idx="18">
                  <c:v>2.8996845735294117</c:v>
                </c:pt>
                <c:pt idx="19">
                  <c:v>2.9750344485294113</c:v>
                </c:pt>
                <c:pt idx="20">
                  <c:v>2.6180534235294117</c:v>
                </c:pt>
                <c:pt idx="21">
                  <c:v>2.6415754485294114</c:v>
                </c:pt>
                <c:pt idx="22">
                  <c:v>2.7932550735294113</c:v>
                </c:pt>
                <c:pt idx="23">
                  <c:v>3.0012900735294115</c:v>
                </c:pt>
                <c:pt idx="24">
                  <c:v>2.9015438235294115</c:v>
                </c:pt>
                <c:pt idx="25">
                  <c:v>2.8493591985294113</c:v>
                </c:pt>
                <c:pt idx="26">
                  <c:v>3.0275713235294113</c:v>
                </c:pt>
                <c:pt idx="27">
                  <c:v>3.0087778235294111</c:v>
                </c:pt>
                <c:pt idx="28">
                  <c:v>3.0494300735294111</c:v>
                </c:pt>
                <c:pt idx="29">
                  <c:v>3.4981525235294115</c:v>
                </c:pt>
                <c:pt idx="30">
                  <c:v>3.6938611985294107</c:v>
                </c:pt>
                <c:pt idx="31">
                  <c:v>3.3372118235294117</c:v>
                </c:pt>
                <c:pt idx="32">
                  <c:v>3.2813539235294114</c:v>
                </c:pt>
                <c:pt idx="33">
                  <c:v>3.494243073529411</c:v>
                </c:pt>
                <c:pt idx="34">
                  <c:v>3.9793816985294113</c:v>
                </c:pt>
                <c:pt idx="35">
                  <c:v>4.200868623529411</c:v>
                </c:pt>
                <c:pt idx="36">
                  <c:v>4.5358501985294106</c:v>
                </c:pt>
                <c:pt idx="37">
                  <c:v>4.5835876985294117</c:v>
                </c:pt>
                <c:pt idx="38">
                  <c:v>4.7781460235294118</c:v>
                </c:pt>
                <c:pt idx="39">
                  <c:v>4.3466341985294115</c:v>
                </c:pt>
                <c:pt idx="40">
                  <c:v>3.9847186235294116</c:v>
                </c:pt>
                <c:pt idx="41">
                  <c:v>3.3253280735294108</c:v>
                </c:pt>
                <c:pt idx="42">
                  <c:v>2.7757689485294117</c:v>
                </c:pt>
                <c:pt idx="43">
                  <c:v>2.1481213235294114</c:v>
                </c:pt>
                <c:pt idx="44">
                  <c:v>2.4203004485294115</c:v>
                </c:pt>
                <c:pt idx="45">
                  <c:v>2.1527694485294115</c:v>
                </c:pt>
                <c:pt idx="46">
                  <c:v>1.973693523529412</c:v>
                </c:pt>
                <c:pt idx="47">
                  <c:v>2.3855274485294116</c:v>
                </c:pt>
                <c:pt idx="48">
                  <c:v>2.3135694485294116</c:v>
                </c:pt>
                <c:pt idx="49">
                  <c:v>2.5598899235294112</c:v>
                </c:pt>
                <c:pt idx="50">
                  <c:v>2.4300740735294117</c:v>
                </c:pt>
                <c:pt idx="51">
                  <c:v>2.6926303235294116</c:v>
                </c:pt>
                <c:pt idx="52">
                  <c:v>2.7580759235294119</c:v>
                </c:pt>
                <c:pt idx="53">
                  <c:v>2.8456666985294112</c:v>
                </c:pt>
                <c:pt idx="54">
                  <c:v>2.8776256985294113</c:v>
                </c:pt>
                <c:pt idx="55">
                  <c:v>2.7039466235294114</c:v>
                </c:pt>
                <c:pt idx="56">
                  <c:v>2.8100143235294115</c:v>
                </c:pt>
                <c:pt idx="57">
                  <c:v>2.7796633235294115</c:v>
                </c:pt>
                <c:pt idx="58">
                  <c:v>3.0254059235294113</c:v>
                </c:pt>
                <c:pt idx="59">
                  <c:v>3.2453049485294114</c:v>
                </c:pt>
                <c:pt idx="60">
                  <c:v>3.0261144485294116</c:v>
                </c:pt>
                <c:pt idx="61">
                  <c:v>2.9378704235294117</c:v>
                </c:pt>
                <c:pt idx="62">
                  <c:v>2.9002381985294114</c:v>
                </c:pt>
                <c:pt idx="63">
                  <c:v>3.0531238235294116</c:v>
                </c:pt>
                <c:pt idx="64">
                  <c:v>3.1706836985294111</c:v>
                </c:pt>
                <c:pt idx="65">
                  <c:v>3.4025371985294117</c:v>
                </c:pt>
                <c:pt idx="66">
                  <c:v>3.4217779235294117</c:v>
                </c:pt>
                <c:pt idx="67">
                  <c:v>3.3712565735294118</c:v>
                </c:pt>
                <c:pt idx="68">
                  <c:v>3.3672868235294118</c:v>
                </c:pt>
                <c:pt idx="69">
                  <c:v>3.5886631985294115</c:v>
                </c:pt>
                <c:pt idx="70">
                  <c:v>4.0660030235294116</c:v>
                </c:pt>
                <c:pt idx="71">
                  <c:v>4.2391745735294117</c:v>
                </c:pt>
                <c:pt idx="72">
                  <c:v>4.1286145235294116</c:v>
                </c:pt>
                <c:pt idx="73">
                  <c:v>3.8477270735294109</c:v>
                </c:pt>
                <c:pt idx="74">
                  <c:v>3.8821483235294112</c:v>
                </c:pt>
                <c:pt idx="75">
                  <c:v>4.0500637235294112</c:v>
                </c:pt>
                <c:pt idx="76">
                  <c:v>4.0440035735294106</c:v>
                </c:pt>
                <c:pt idx="77">
                  <c:v>4.0063160735294119</c:v>
                </c:pt>
              </c:numCache>
            </c:numRef>
          </c:val>
          <c:smooth val="0"/>
          <c:extLst>
            <c:ext xmlns:c16="http://schemas.microsoft.com/office/drawing/2014/chart" uri="{C3380CC4-5D6E-409C-BE32-E72D297353CC}">
              <c16:uniqueId val="{00000001-12C0-4009-BF6C-8331AE46FCDE}"/>
            </c:ext>
          </c:extLst>
        </c:ser>
        <c:dLbls>
          <c:showLegendKey val="0"/>
          <c:showVal val="0"/>
          <c:showCatName val="0"/>
          <c:showSerName val="0"/>
          <c:showPercent val="0"/>
          <c:showBubbleSize val="0"/>
        </c:dLbls>
        <c:marker val="1"/>
        <c:smooth val="0"/>
        <c:axId val="857420688"/>
        <c:axId val="1"/>
      </c:lineChart>
      <c:dateAx>
        <c:axId val="857420688"/>
        <c:scaling>
          <c:orientation val="minMax"/>
        </c:scaling>
        <c:delete val="0"/>
        <c:axPos val="b"/>
        <c:majorGridlines/>
        <c:numFmt formatCode="[$-409]mmmm\ d\,\ yyyy;@" sourceLinked="0"/>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dateAx>
      <c:valAx>
        <c:axId val="1"/>
        <c:scaling>
          <c:orientation val="minMax"/>
          <c:max val="5"/>
          <c:min val="1.8"/>
        </c:scaling>
        <c:delete val="0"/>
        <c:axPos val="l"/>
        <c:majorGridlines/>
        <c:numFmt formatCode="\$#,##0.000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857420688"/>
        <c:crosses val="autoZero"/>
        <c:crossBetween val="between"/>
        <c:majorUnit val="0.4"/>
      </c:valAx>
    </c:plotArea>
    <c:legend>
      <c:legendPos val="r"/>
      <c:layout>
        <c:manualLayout>
          <c:xMode val="edge"/>
          <c:yMode val="edge"/>
          <c:x val="0.40420585634491679"/>
          <c:y val="0.972191611148151"/>
          <c:w val="0.18928948604048695"/>
          <c:h val="2.0045187858724764E-2"/>
        </c:manualLayout>
      </c:layout>
      <c:overlay val="0"/>
      <c:spPr>
        <a:noFill/>
      </c:spPr>
      <c:txPr>
        <a:bodyPr/>
        <a:lstStyle/>
        <a:p>
          <a:pPr>
            <a:defRPr sz="5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921" l="0.70000000000000062" r="0.70000000000000062" t="0.75000000000000921" header="0.30000000000000032" footer="0.30000000000000032"/>
    <c:pageSetup orientation="landscape"/>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codeName="Chart7"/>
  <sheetViews>
    <sheetView zoomScale="7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12987466" cy="9422027"/>
    <xdr:graphicFrame macro="">
      <xdr:nvGraphicFramePr>
        <xdr:cNvPr id="2" name="shape">
          <a:extLst>
            <a:ext uri="{FF2B5EF4-FFF2-40B4-BE49-F238E27FC236}">
              <a16:creationId xmlns:a16="http://schemas.microsoft.com/office/drawing/2014/main" id="{7AF28429-B7F5-46FD-A277-0400BAAD047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17</xdr:col>
      <xdr:colOff>0</xdr:colOff>
      <xdr:row>4</xdr:row>
      <xdr:rowOff>0</xdr:rowOff>
    </xdr:from>
    <xdr:to>
      <xdr:col>43</xdr:col>
      <xdr:colOff>9525</xdr:colOff>
      <xdr:row>56</xdr:row>
      <xdr:rowOff>133350</xdr:rowOff>
    </xdr:to>
    <xdr:graphicFrame macro="">
      <xdr:nvGraphicFramePr>
        <xdr:cNvPr id="10343" name="Chart 4">
          <a:extLst>
            <a:ext uri="{FF2B5EF4-FFF2-40B4-BE49-F238E27FC236}">
              <a16:creationId xmlns:a16="http://schemas.microsoft.com/office/drawing/2014/main" id="{E2B81083-D9D7-401C-8055-233DA156AD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742950</xdr:colOff>
      <xdr:row>178</xdr:row>
      <xdr:rowOff>9525</xdr:rowOff>
    </xdr:from>
    <xdr:to>
      <xdr:col>1</xdr:col>
      <xdr:colOff>0</xdr:colOff>
      <xdr:row>182</xdr:row>
      <xdr:rowOff>142875</xdr:rowOff>
    </xdr:to>
    <xdr:sp macro="" textlink="">
      <xdr:nvSpPr>
        <xdr:cNvPr id="119905" name="AutoShape 1">
          <a:extLst>
            <a:ext uri="{FF2B5EF4-FFF2-40B4-BE49-F238E27FC236}">
              <a16:creationId xmlns:a16="http://schemas.microsoft.com/office/drawing/2014/main" id="{FBFE3B95-E78D-4C9B-AFB3-0AB03D0F166C}"/>
            </a:ext>
          </a:extLst>
        </xdr:cNvPr>
        <xdr:cNvSpPr>
          <a:spLocks/>
        </xdr:cNvSpPr>
      </xdr:nvSpPr>
      <xdr:spPr bwMode="auto">
        <a:xfrm>
          <a:off x="161925" y="10372725"/>
          <a:ext cx="0" cy="78105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174</xdr:row>
      <xdr:rowOff>9525</xdr:rowOff>
    </xdr:from>
    <xdr:to>
      <xdr:col>1</xdr:col>
      <xdr:colOff>0</xdr:colOff>
      <xdr:row>177</xdr:row>
      <xdr:rowOff>142875</xdr:rowOff>
    </xdr:to>
    <xdr:sp macro="" textlink="">
      <xdr:nvSpPr>
        <xdr:cNvPr id="119906" name="AutoShape 2">
          <a:extLst>
            <a:ext uri="{FF2B5EF4-FFF2-40B4-BE49-F238E27FC236}">
              <a16:creationId xmlns:a16="http://schemas.microsoft.com/office/drawing/2014/main" id="{399496A6-6DF9-495C-9FB9-27E2903EED2A}"/>
            </a:ext>
          </a:extLst>
        </xdr:cNvPr>
        <xdr:cNvSpPr>
          <a:spLocks/>
        </xdr:cNvSpPr>
      </xdr:nvSpPr>
      <xdr:spPr bwMode="auto">
        <a:xfrm>
          <a:off x="161925" y="9725025"/>
          <a:ext cx="0" cy="61912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183</xdr:row>
      <xdr:rowOff>9525</xdr:rowOff>
    </xdr:from>
    <xdr:to>
      <xdr:col>1</xdr:col>
      <xdr:colOff>0</xdr:colOff>
      <xdr:row>186</xdr:row>
      <xdr:rowOff>142875</xdr:rowOff>
    </xdr:to>
    <xdr:sp macro="" textlink="">
      <xdr:nvSpPr>
        <xdr:cNvPr id="119907" name="AutoShape 3">
          <a:extLst>
            <a:ext uri="{FF2B5EF4-FFF2-40B4-BE49-F238E27FC236}">
              <a16:creationId xmlns:a16="http://schemas.microsoft.com/office/drawing/2014/main" id="{F8453437-3F9B-44EC-82D0-9480D78E795C}"/>
            </a:ext>
          </a:extLst>
        </xdr:cNvPr>
        <xdr:cNvSpPr>
          <a:spLocks/>
        </xdr:cNvSpPr>
      </xdr:nvSpPr>
      <xdr:spPr bwMode="auto">
        <a:xfrm>
          <a:off x="161925" y="11182350"/>
          <a:ext cx="0" cy="61912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187</xdr:row>
      <xdr:rowOff>38100</xdr:rowOff>
    </xdr:from>
    <xdr:to>
      <xdr:col>1</xdr:col>
      <xdr:colOff>0</xdr:colOff>
      <xdr:row>191</xdr:row>
      <xdr:rowOff>123825</xdr:rowOff>
    </xdr:to>
    <xdr:sp macro="" textlink="">
      <xdr:nvSpPr>
        <xdr:cNvPr id="119908" name="AutoShape 4">
          <a:extLst>
            <a:ext uri="{FF2B5EF4-FFF2-40B4-BE49-F238E27FC236}">
              <a16:creationId xmlns:a16="http://schemas.microsoft.com/office/drawing/2014/main" id="{3376709F-0763-494E-83D6-38C743A8A434}"/>
            </a:ext>
          </a:extLst>
        </xdr:cNvPr>
        <xdr:cNvSpPr>
          <a:spLocks/>
        </xdr:cNvSpPr>
      </xdr:nvSpPr>
      <xdr:spPr bwMode="auto">
        <a:xfrm>
          <a:off x="161925" y="11858625"/>
          <a:ext cx="0" cy="73342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723900</xdr:colOff>
      <xdr:row>192</xdr:row>
      <xdr:rowOff>0</xdr:rowOff>
    </xdr:from>
    <xdr:to>
      <xdr:col>0</xdr:col>
      <xdr:colOff>800100</xdr:colOff>
      <xdr:row>195</xdr:row>
      <xdr:rowOff>142875</xdr:rowOff>
    </xdr:to>
    <xdr:sp macro="" textlink="">
      <xdr:nvSpPr>
        <xdr:cNvPr id="119909" name="AutoShape 5">
          <a:extLst>
            <a:ext uri="{FF2B5EF4-FFF2-40B4-BE49-F238E27FC236}">
              <a16:creationId xmlns:a16="http://schemas.microsoft.com/office/drawing/2014/main" id="{5B23F852-4D35-48FB-B2F3-19B92837BDEC}"/>
            </a:ext>
          </a:extLst>
        </xdr:cNvPr>
        <xdr:cNvSpPr>
          <a:spLocks/>
        </xdr:cNvSpPr>
      </xdr:nvSpPr>
      <xdr:spPr bwMode="auto">
        <a:xfrm>
          <a:off x="161925" y="12630150"/>
          <a:ext cx="0" cy="62865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723900</xdr:colOff>
      <xdr:row>196</xdr:row>
      <xdr:rowOff>28575</xdr:rowOff>
    </xdr:from>
    <xdr:to>
      <xdr:col>0</xdr:col>
      <xdr:colOff>809625</xdr:colOff>
      <xdr:row>199</xdr:row>
      <xdr:rowOff>142875</xdr:rowOff>
    </xdr:to>
    <xdr:sp macro="" textlink="">
      <xdr:nvSpPr>
        <xdr:cNvPr id="119910" name="AutoShape 6">
          <a:extLst>
            <a:ext uri="{FF2B5EF4-FFF2-40B4-BE49-F238E27FC236}">
              <a16:creationId xmlns:a16="http://schemas.microsoft.com/office/drawing/2014/main" id="{8D66DCFC-2203-445E-B4EE-EFB42A169E14}"/>
            </a:ext>
          </a:extLst>
        </xdr:cNvPr>
        <xdr:cNvSpPr>
          <a:spLocks/>
        </xdr:cNvSpPr>
      </xdr:nvSpPr>
      <xdr:spPr bwMode="auto">
        <a:xfrm>
          <a:off x="161925" y="13306425"/>
          <a:ext cx="0" cy="600075"/>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723900</xdr:colOff>
      <xdr:row>200</xdr:row>
      <xdr:rowOff>19050</xdr:rowOff>
    </xdr:from>
    <xdr:to>
      <xdr:col>0</xdr:col>
      <xdr:colOff>809625</xdr:colOff>
      <xdr:row>204</xdr:row>
      <xdr:rowOff>142875</xdr:rowOff>
    </xdr:to>
    <xdr:sp macro="" textlink="">
      <xdr:nvSpPr>
        <xdr:cNvPr id="119911" name="AutoShape 7">
          <a:extLst>
            <a:ext uri="{FF2B5EF4-FFF2-40B4-BE49-F238E27FC236}">
              <a16:creationId xmlns:a16="http://schemas.microsoft.com/office/drawing/2014/main" id="{4DDE6131-41A6-4E1E-85F4-3F6C5462ACBF}"/>
            </a:ext>
          </a:extLst>
        </xdr:cNvPr>
        <xdr:cNvSpPr>
          <a:spLocks/>
        </xdr:cNvSpPr>
      </xdr:nvSpPr>
      <xdr:spPr bwMode="auto">
        <a:xfrm>
          <a:off x="161925" y="13944600"/>
          <a:ext cx="0" cy="771525"/>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685800</xdr:colOff>
      <xdr:row>205</xdr:row>
      <xdr:rowOff>19050</xdr:rowOff>
    </xdr:from>
    <xdr:to>
      <xdr:col>1</xdr:col>
      <xdr:colOff>0</xdr:colOff>
      <xdr:row>209</xdr:row>
      <xdr:rowOff>0</xdr:rowOff>
    </xdr:to>
    <xdr:sp macro="" textlink="">
      <xdr:nvSpPr>
        <xdr:cNvPr id="119912" name="AutoShape 8">
          <a:extLst>
            <a:ext uri="{FF2B5EF4-FFF2-40B4-BE49-F238E27FC236}">
              <a16:creationId xmlns:a16="http://schemas.microsoft.com/office/drawing/2014/main" id="{A7F419D2-F6AA-4DD1-A8D4-F84F942434CB}"/>
            </a:ext>
          </a:extLst>
        </xdr:cNvPr>
        <xdr:cNvSpPr>
          <a:spLocks/>
        </xdr:cNvSpPr>
      </xdr:nvSpPr>
      <xdr:spPr bwMode="auto">
        <a:xfrm>
          <a:off x="161925" y="14754225"/>
          <a:ext cx="0" cy="628650"/>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685800</xdr:colOff>
      <xdr:row>209</xdr:row>
      <xdr:rowOff>38100</xdr:rowOff>
    </xdr:from>
    <xdr:to>
      <xdr:col>0</xdr:col>
      <xdr:colOff>809625</xdr:colOff>
      <xdr:row>213</xdr:row>
      <xdr:rowOff>19050</xdr:rowOff>
    </xdr:to>
    <xdr:sp macro="" textlink="">
      <xdr:nvSpPr>
        <xdr:cNvPr id="119913" name="AutoShape 9">
          <a:extLst>
            <a:ext uri="{FF2B5EF4-FFF2-40B4-BE49-F238E27FC236}">
              <a16:creationId xmlns:a16="http://schemas.microsoft.com/office/drawing/2014/main" id="{545A5EBE-7EF3-461F-B9A4-CE409534C11C}"/>
            </a:ext>
          </a:extLst>
        </xdr:cNvPr>
        <xdr:cNvSpPr>
          <a:spLocks/>
        </xdr:cNvSpPr>
      </xdr:nvSpPr>
      <xdr:spPr bwMode="auto">
        <a:xfrm>
          <a:off x="161925" y="15420975"/>
          <a:ext cx="0" cy="628650"/>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723900</xdr:colOff>
      <xdr:row>213</xdr:row>
      <xdr:rowOff>38100</xdr:rowOff>
    </xdr:from>
    <xdr:to>
      <xdr:col>0</xdr:col>
      <xdr:colOff>809625</xdr:colOff>
      <xdr:row>218</xdr:row>
      <xdr:rowOff>0</xdr:rowOff>
    </xdr:to>
    <xdr:sp macro="" textlink="">
      <xdr:nvSpPr>
        <xdr:cNvPr id="119914" name="AutoShape 10">
          <a:extLst>
            <a:ext uri="{FF2B5EF4-FFF2-40B4-BE49-F238E27FC236}">
              <a16:creationId xmlns:a16="http://schemas.microsoft.com/office/drawing/2014/main" id="{FD8D5A62-8835-4C50-ABF8-AD5EC38C3FD8}"/>
            </a:ext>
          </a:extLst>
        </xdr:cNvPr>
        <xdr:cNvSpPr>
          <a:spLocks/>
        </xdr:cNvSpPr>
      </xdr:nvSpPr>
      <xdr:spPr bwMode="auto">
        <a:xfrm>
          <a:off x="161925" y="16068675"/>
          <a:ext cx="0" cy="771525"/>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733425</xdr:colOff>
      <xdr:row>218</xdr:row>
      <xdr:rowOff>9525</xdr:rowOff>
    </xdr:from>
    <xdr:to>
      <xdr:col>1</xdr:col>
      <xdr:colOff>0</xdr:colOff>
      <xdr:row>221</xdr:row>
      <xdr:rowOff>142875</xdr:rowOff>
    </xdr:to>
    <xdr:sp macro="" textlink="">
      <xdr:nvSpPr>
        <xdr:cNvPr id="119915" name="AutoShape 10">
          <a:extLst>
            <a:ext uri="{FF2B5EF4-FFF2-40B4-BE49-F238E27FC236}">
              <a16:creationId xmlns:a16="http://schemas.microsoft.com/office/drawing/2014/main" id="{75C40AB6-C247-4A65-BEFD-44DDE0F4B2DF}"/>
            </a:ext>
          </a:extLst>
        </xdr:cNvPr>
        <xdr:cNvSpPr>
          <a:spLocks/>
        </xdr:cNvSpPr>
      </xdr:nvSpPr>
      <xdr:spPr bwMode="auto">
        <a:xfrm>
          <a:off x="161925" y="16849725"/>
          <a:ext cx="0" cy="619125"/>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742950</xdr:colOff>
      <xdr:row>222</xdr:row>
      <xdr:rowOff>0</xdr:rowOff>
    </xdr:from>
    <xdr:to>
      <xdr:col>1</xdr:col>
      <xdr:colOff>0</xdr:colOff>
      <xdr:row>225</xdr:row>
      <xdr:rowOff>133350</xdr:rowOff>
    </xdr:to>
    <xdr:sp macro="" textlink="">
      <xdr:nvSpPr>
        <xdr:cNvPr id="119916" name="AutoShape 10">
          <a:extLst>
            <a:ext uri="{FF2B5EF4-FFF2-40B4-BE49-F238E27FC236}">
              <a16:creationId xmlns:a16="http://schemas.microsoft.com/office/drawing/2014/main" id="{72FEE64E-2354-49AE-924A-B7E434C06CA6}"/>
            </a:ext>
          </a:extLst>
        </xdr:cNvPr>
        <xdr:cNvSpPr>
          <a:spLocks/>
        </xdr:cNvSpPr>
      </xdr:nvSpPr>
      <xdr:spPr bwMode="auto">
        <a:xfrm>
          <a:off x="161925" y="17487900"/>
          <a:ext cx="0" cy="619125"/>
        </a:xfrm>
        <a:prstGeom prst="leftBrace">
          <a:avLst>
            <a:gd name="adj1" fmla="val -2147483648"/>
            <a:gd name="adj2" fmla="val 403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771525</xdr:colOff>
      <xdr:row>226</xdr:row>
      <xdr:rowOff>28575</xdr:rowOff>
    </xdr:from>
    <xdr:to>
      <xdr:col>1</xdr:col>
      <xdr:colOff>0</xdr:colOff>
      <xdr:row>230</xdr:row>
      <xdr:rowOff>142875</xdr:rowOff>
    </xdr:to>
    <xdr:sp macro="" textlink="">
      <xdr:nvSpPr>
        <xdr:cNvPr id="119917" name="AutoShape 8">
          <a:extLst>
            <a:ext uri="{FF2B5EF4-FFF2-40B4-BE49-F238E27FC236}">
              <a16:creationId xmlns:a16="http://schemas.microsoft.com/office/drawing/2014/main" id="{DC4CF077-03B0-4860-93C9-99BB6EF27A26}"/>
            </a:ext>
          </a:extLst>
        </xdr:cNvPr>
        <xdr:cNvSpPr>
          <a:spLocks/>
        </xdr:cNvSpPr>
      </xdr:nvSpPr>
      <xdr:spPr bwMode="auto">
        <a:xfrm>
          <a:off x="161925" y="18164175"/>
          <a:ext cx="0" cy="7620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231</xdr:row>
      <xdr:rowOff>9525</xdr:rowOff>
    </xdr:from>
    <xdr:to>
      <xdr:col>1</xdr:col>
      <xdr:colOff>0</xdr:colOff>
      <xdr:row>235</xdr:row>
      <xdr:rowOff>0</xdr:rowOff>
    </xdr:to>
    <xdr:sp macro="" textlink="">
      <xdr:nvSpPr>
        <xdr:cNvPr id="119918" name="AutoShape 8">
          <a:extLst>
            <a:ext uri="{FF2B5EF4-FFF2-40B4-BE49-F238E27FC236}">
              <a16:creationId xmlns:a16="http://schemas.microsoft.com/office/drawing/2014/main" id="{89C562D9-83A5-41F8-B0AF-0D06422055B3}"/>
            </a:ext>
          </a:extLst>
        </xdr:cNvPr>
        <xdr:cNvSpPr>
          <a:spLocks/>
        </xdr:cNvSpPr>
      </xdr:nvSpPr>
      <xdr:spPr bwMode="auto">
        <a:xfrm>
          <a:off x="161925" y="18954750"/>
          <a:ext cx="0" cy="63817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235</xdr:row>
      <xdr:rowOff>9525</xdr:rowOff>
    </xdr:from>
    <xdr:to>
      <xdr:col>1</xdr:col>
      <xdr:colOff>0</xdr:colOff>
      <xdr:row>239</xdr:row>
      <xdr:rowOff>0</xdr:rowOff>
    </xdr:to>
    <xdr:sp macro="" textlink="">
      <xdr:nvSpPr>
        <xdr:cNvPr id="119919" name="AutoShape 8">
          <a:extLst>
            <a:ext uri="{FF2B5EF4-FFF2-40B4-BE49-F238E27FC236}">
              <a16:creationId xmlns:a16="http://schemas.microsoft.com/office/drawing/2014/main" id="{F4C30E3F-A1B1-4DDD-8B6C-BD651AA9B2B8}"/>
            </a:ext>
          </a:extLst>
        </xdr:cNvPr>
        <xdr:cNvSpPr>
          <a:spLocks/>
        </xdr:cNvSpPr>
      </xdr:nvSpPr>
      <xdr:spPr bwMode="auto">
        <a:xfrm>
          <a:off x="161925" y="19602450"/>
          <a:ext cx="0" cy="638175"/>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239</xdr:row>
      <xdr:rowOff>9525</xdr:rowOff>
    </xdr:from>
    <xdr:to>
      <xdr:col>1</xdr:col>
      <xdr:colOff>0</xdr:colOff>
      <xdr:row>243</xdr:row>
      <xdr:rowOff>123825</xdr:rowOff>
    </xdr:to>
    <xdr:sp macro="" textlink="">
      <xdr:nvSpPr>
        <xdr:cNvPr id="119920" name="AutoShape 8">
          <a:extLst>
            <a:ext uri="{FF2B5EF4-FFF2-40B4-BE49-F238E27FC236}">
              <a16:creationId xmlns:a16="http://schemas.microsoft.com/office/drawing/2014/main" id="{AF2F66C5-E018-4A9F-AE7C-1FAA8FAE30F8}"/>
            </a:ext>
          </a:extLst>
        </xdr:cNvPr>
        <xdr:cNvSpPr>
          <a:spLocks/>
        </xdr:cNvSpPr>
      </xdr:nvSpPr>
      <xdr:spPr bwMode="auto">
        <a:xfrm>
          <a:off x="161925" y="20250150"/>
          <a:ext cx="0" cy="7620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244</xdr:row>
      <xdr:rowOff>9525</xdr:rowOff>
    </xdr:from>
    <xdr:to>
      <xdr:col>1</xdr:col>
      <xdr:colOff>0</xdr:colOff>
      <xdr:row>247</xdr:row>
      <xdr:rowOff>152400</xdr:rowOff>
    </xdr:to>
    <xdr:sp macro="" textlink="">
      <xdr:nvSpPr>
        <xdr:cNvPr id="119921" name="AutoShape 8">
          <a:extLst>
            <a:ext uri="{FF2B5EF4-FFF2-40B4-BE49-F238E27FC236}">
              <a16:creationId xmlns:a16="http://schemas.microsoft.com/office/drawing/2014/main" id="{042E7C5E-5135-4F5D-9D33-BFA14793C724}"/>
            </a:ext>
          </a:extLst>
        </xdr:cNvPr>
        <xdr:cNvSpPr>
          <a:spLocks/>
        </xdr:cNvSpPr>
      </xdr:nvSpPr>
      <xdr:spPr bwMode="auto">
        <a:xfrm>
          <a:off x="161925" y="21059775"/>
          <a:ext cx="0" cy="62865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248</xdr:row>
      <xdr:rowOff>9525</xdr:rowOff>
    </xdr:from>
    <xdr:to>
      <xdr:col>1</xdr:col>
      <xdr:colOff>0</xdr:colOff>
      <xdr:row>252</xdr:row>
      <xdr:rowOff>123825</xdr:rowOff>
    </xdr:to>
    <xdr:sp macro="" textlink="">
      <xdr:nvSpPr>
        <xdr:cNvPr id="119922" name="AutoShape 8">
          <a:extLst>
            <a:ext uri="{FF2B5EF4-FFF2-40B4-BE49-F238E27FC236}">
              <a16:creationId xmlns:a16="http://schemas.microsoft.com/office/drawing/2014/main" id="{43CB138B-70ED-4F40-A3E8-9853A48A0A74}"/>
            </a:ext>
          </a:extLst>
        </xdr:cNvPr>
        <xdr:cNvSpPr>
          <a:spLocks/>
        </xdr:cNvSpPr>
      </xdr:nvSpPr>
      <xdr:spPr bwMode="auto">
        <a:xfrm>
          <a:off x="161925" y="21707475"/>
          <a:ext cx="0" cy="7620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252</xdr:row>
      <xdr:rowOff>133350</xdr:rowOff>
    </xdr:from>
    <xdr:to>
      <xdr:col>1</xdr:col>
      <xdr:colOff>0</xdr:colOff>
      <xdr:row>256</xdr:row>
      <xdr:rowOff>114300</xdr:rowOff>
    </xdr:to>
    <xdr:sp macro="" textlink="">
      <xdr:nvSpPr>
        <xdr:cNvPr id="119923" name="AutoShape 8">
          <a:extLst>
            <a:ext uri="{FF2B5EF4-FFF2-40B4-BE49-F238E27FC236}">
              <a16:creationId xmlns:a16="http://schemas.microsoft.com/office/drawing/2014/main" id="{9A43A1BC-7030-4BCA-9E10-0D71B2EB15AA}"/>
            </a:ext>
          </a:extLst>
        </xdr:cNvPr>
        <xdr:cNvSpPr>
          <a:spLocks/>
        </xdr:cNvSpPr>
      </xdr:nvSpPr>
      <xdr:spPr bwMode="auto">
        <a:xfrm>
          <a:off x="161925" y="22479000"/>
          <a:ext cx="0" cy="62865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781050</xdr:colOff>
      <xdr:row>256</xdr:row>
      <xdr:rowOff>142875</xdr:rowOff>
    </xdr:from>
    <xdr:to>
      <xdr:col>1</xdr:col>
      <xdr:colOff>0</xdr:colOff>
      <xdr:row>260</xdr:row>
      <xdr:rowOff>123825</xdr:rowOff>
    </xdr:to>
    <xdr:sp macro="" textlink="">
      <xdr:nvSpPr>
        <xdr:cNvPr id="119924" name="AutoShape 8">
          <a:extLst>
            <a:ext uri="{FF2B5EF4-FFF2-40B4-BE49-F238E27FC236}">
              <a16:creationId xmlns:a16="http://schemas.microsoft.com/office/drawing/2014/main" id="{7E46E4E6-8236-4E7E-B5F4-9B2F6A253AD7}"/>
            </a:ext>
          </a:extLst>
        </xdr:cNvPr>
        <xdr:cNvSpPr>
          <a:spLocks/>
        </xdr:cNvSpPr>
      </xdr:nvSpPr>
      <xdr:spPr bwMode="auto">
        <a:xfrm>
          <a:off x="161925" y="23136225"/>
          <a:ext cx="0" cy="62865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771525</xdr:colOff>
      <xdr:row>260</xdr:row>
      <xdr:rowOff>152400</xdr:rowOff>
    </xdr:from>
    <xdr:to>
      <xdr:col>1</xdr:col>
      <xdr:colOff>0</xdr:colOff>
      <xdr:row>265</xdr:row>
      <xdr:rowOff>104775</xdr:rowOff>
    </xdr:to>
    <xdr:sp macro="" textlink="">
      <xdr:nvSpPr>
        <xdr:cNvPr id="119925" name="AutoShape 8">
          <a:extLst>
            <a:ext uri="{FF2B5EF4-FFF2-40B4-BE49-F238E27FC236}">
              <a16:creationId xmlns:a16="http://schemas.microsoft.com/office/drawing/2014/main" id="{EA494A6C-FDF3-48C9-8C43-456B0A242AFB}"/>
            </a:ext>
          </a:extLst>
        </xdr:cNvPr>
        <xdr:cNvSpPr>
          <a:spLocks/>
        </xdr:cNvSpPr>
      </xdr:nvSpPr>
      <xdr:spPr bwMode="auto">
        <a:xfrm>
          <a:off x="161925" y="23793450"/>
          <a:ext cx="0" cy="7620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468472</xdr:colOff>
      <xdr:row>0</xdr:row>
      <xdr:rowOff>14287</xdr:rowOff>
    </xdr:from>
    <xdr:to>
      <xdr:col>4</xdr:col>
      <xdr:colOff>57259</xdr:colOff>
      <xdr:row>0</xdr:row>
      <xdr:rowOff>316479</xdr:rowOff>
    </xdr:to>
    <xdr:sp macro="" textlink="">
      <xdr:nvSpPr>
        <xdr:cNvPr id="2" name="Rectangle 1">
          <a:extLst>
            <a:ext uri="{FF2B5EF4-FFF2-40B4-BE49-F238E27FC236}">
              <a16:creationId xmlns:a16="http://schemas.microsoft.com/office/drawing/2014/main" id="{3DBD7E5F-84EF-4CEA-86B6-B90AAB316E0B}"/>
            </a:ext>
          </a:extLst>
        </xdr:cNvPr>
        <xdr:cNvSpPr/>
      </xdr:nvSpPr>
      <xdr:spPr>
        <a:xfrm>
          <a:off x="8139272" y="14287"/>
          <a:ext cx="2255787" cy="30219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Input revenue in column  K</a:t>
          </a:r>
        </a:p>
      </xdr:txBody>
    </xdr:sp>
    <xdr:clientData/>
  </xdr:twoCellAnchor>
  <xdr:twoCellAnchor>
    <xdr:from>
      <xdr:col>0</xdr:col>
      <xdr:colOff>11430</xdr:colOff>
      <xdr:row>0</xdr:row>
      <xdr:rowOff>0</xdr:rowOff>
    </xdr:from>
    <xdr:to>
      <xdr:col>1</xdr:col>
      <xdr:colOff>21778</xdr:colOff>
      <xdr:row>0</xdr:row>
      <xdr:rowOff>409575</xdr:rowOff>
    </xdr:to>
    <xdr:sp macro="" textlink="">
      <xdr:nvSpPr>
        <xdr:cNvPr id="24" name="Rectangle 23">
          <a:extLst>
            <a:ext uri="{FF2B5EF4-FFF2-40B4-BE49-F238E27FC236}">
              <a16:creationId xmlns:a16="http://schemas.microsoft.com/office/drawing/2014/main" id="{36CA9052-1B09-49AC-8C1A-184A4585CC3D}"/>
            </a:ext>
          </a:extLst>
        </xdr:cNvPr>
        <xdr:cNvSpPr/>
      </xdr:nvSpPr>
      <xdr:spPr>
        <a:xfrm>
          <a:off x="19050" y="0"/>
          <a:ext cx="3022146" cy="4095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300" b="1">
              <a:solidFill>
                <a:srgbClr val="B31D0D"/>
              </a:solidFill>
            </a:rPr>
            <a:t>Do not add any column</a:t>
          </a:r>
          <a:r>
            <a:rPr lang="en-US" sz="1300" b="1" baseline="0">
              <a:solidFill>
                <a:srgbClr val="B31D0D"/>
              </a:solidFill>
            </a:rPr>
            <a:t> between A and J.</a:t>
          </a:r>
          <a:endParaRPr lang="en-US" sz="1300" b="1">
            <a:solidFill>
              <a:srgbClr val="B31D0D"/>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Young, Mike (UTC)" id="{24E6BDF7-E4F2-429E-A03E-2CAFF6201FC6}" userId="S::mike.young@utc.wa.gov::a35008aa-c43d-497f-8685-ae5ddd15f6df" providerId="AD"/>
  <person displayName="Deferia, Virginia (UTC)" id="{47D8D315-E94C-4B4C-A382-6BEC36989313}" userId="S::virginia.deferia@utc.wa.gov::38edeee7-652b-475b-9145-42505d72616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8" dT="2021-11-02T16:56:39.37" personId="{24E6BDF7-E4F2-429E-A03E-2CAFF6201FC6}" id="{DF12F414-7A01-4F44-91EA-AA0E9B470EA8}">
    <text>11/1/2021 started using EIA monthly average for West Coast less CA diesel fuel.
Also West=East as there is no distinction</text>
  </threadedComment>
  <threadedComment ref="D225" dT="2022-07-06T14:33:38.19" personId="{24E6BDF7-E4F2-429E-A03E-2CAFF6201FC6}" id="{025AB833-8BE9-461C-921E-26B42333F980}">
    <text>as of June 13 when fed methodology changed</text>
  </threadedComment>
</ThreadedComments>
</file>

<file path=xl/threadedComments/threadedComment2.xml><?xml version="1.0" encoding="utf-8"?>
<ThreadedComments xmlns="http://schemas.microsoft.com/office/spreadsheetml/2018/threadedcomments" xmlns:x="http://schemas.openxmlformats.org/spreadsheetml/2006/main">
  <threadedComment ref="A18" dT="2023-05-01T17:45:43.57" personId="{24E6BDF7-E4F2-429E-A03E-2CAFF6201FC6}" id="{FB42F472-8F9D-4FCA-A616-475D8AEC3E6F}">
    <text>G-60 use this one</text>
  </threadedComment>
  <threadedComment ref="A38" dT="2023-05-01T17:46:35.79" personId="{24E6BDF7-E4F2-429E-A03E-2CAFF6201FC6}" id="{6CF10638-5F74-40B4-BD2F-6BDB9F86CF22}">
    <text>Do not use this one. Use Kent Meridian Disposal for G-60</text>
  </threadedComment>
  <threadedComment ref="D39" dT="2024-05-01T14:37:23.24" personId="{24E6BDF7-E4F2-429E-A03E-2CAFF6201FC6}" id="{D22A8C90-5A91-4179-99AB-C5DFA9AD2A1B}">
    <text>Jeanine reported 21,813 from 2024 grc</text>
  </threadedComment>
  <threadedComment ref="A46" dT="2023-11-02T21:58:38.34" personId="{24E6BDF7-E4F2-429E-A03E-2CAFF6201FC6}" id="{2D2F4275-D88B-4028-9543-90D321C7940D}">
    <text>Do not use; See Waste Connections of Oregon</text>
  </threadedComment>
  <threadedComment ref="A53" dT="2023-11-02T21:43:13.38" personId="{24E6BDF7-E4F2-429E-A03E-2CAFF6201FC6}" id="{264D76ED-A644-4272-BF03-8A4C410E3361}">
    <text>Includes Fairchild AFB contract, but if contract costs are separated out in rate case, do not include revenue.</text>
  </threadedComment>
  <threadedComment ref="G56" dT="2021-08-10T20:28:00.57" personId="{47D8D315-E94C-4B4C-A382-6BEC36989313}" id="{A10D00E5-522F-4025-A975-B6DF061BF7AA}">
    <text>I need to show this to arrive at the total regulated revenue total for this Company (three tariffs + FAFB), the total of which is $9,536,320.</text>
  </threadedComment>
  <threadedComment ref="A57" dT="2023-05-01T16:50:41.52" personId="{24E6BDF7-E4F2-429E-A03E-2CAFF6201FC6}" id="{30EE06FA-BAEB-4BE4-AB72-B1F353A19D7C}">
    <text>Currently no regulated operations, but still holds a certificate</text>
  </threadedComment>
  <threadedComment ref="A58" dT="2023-11-02T21:54:18.98" personId="{24E6BDF7-E4F2-429E-A03E-2CAFF6201FC6}" id="{09ECF883-AA35-4306-AE84-4DDBA98A6B34}">
    <text>Do Not use; see American Disposal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microsoft.com/office/2017/10/relationships/threadedComment" Target="../threadedComments/threadedComment2.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F63"/>
  <sheetViews>
    <sheetView tabSelected="1" zoomScale="96" zoomScaleNormal="96" zoomScaleSheetLayoutView="90" zoomScalePageLayoutView="80" workbookViewId="0">
      <selection sqref="A1:F1"/>
    </sheetView>
  </sheetViews>
  <sheetFormatPr defaultColWidth="9.42578125" defaultRowHeight="12.75" x14ac:dyDescent="0.2"/>
  <cols>
    <col min="1" max="1" width="4.5703125" style="57" bestFit="1" customWidth="1"/>
    <col min="2" max="2" width="5" style="57" customWidth="1"/>
    <col min="3" max="3" width="49.42578125" style="57" customWidth="1"/>
    <col min="4" max="4" width="40" style="57" customWidth="1"/>
    <col min="5" max="5" width="2.42578125" style="59" bestFit="1" customWidth="1"/>
    <col min="6" max="6" width="19.5703125" style="57" customWidth="1"/>
    <col min="7" max="7" width="9.42578125" style="57"/>
    <col min="8" max="8" width="10.28515625" style="57" bestFit="1" customWidth="1"/>
    <col min="9" max="16384" width="9.42578125" style="57"/>
  </cols>
  <sheetData>
    <row r="1" spans="1:6" ht="18" x14ac:dyDescent="0.25">
      <c r="A1" s="236" t="s">
        <v>0</v>
      </c>
      <c r="B1" s="236"/>
      <c r="C1" s="236"/>
      <c r="D1" s="236"/>
      <c r="E1" s="236"/>
      <c r="F1" s="236"/>
    </row>
    <row r="2" spans="1:6" ht="26.25" customHeight="1" x14ac:dyDescent="0.2">
      <c r="A2" s="226" t="s">
        <v>1</v>
      </c>
      <c r="B2" s="227"/>
      <c r="C2" s="58" t="s">
        <v>2</v>
      </c>
      <c r="D2" s="246" t="s">
        <v>188</v>
      </c>
      <c r="E2" s="246"/>
      <c r="F2" s="246"/>
    </row>
    <row r="3" spans="1:6" ht="5.25" customHeight="1" x14ac:dyDescent="0.2">
      <c r="A3" s="228"/>
      <c r="B3" s="229"/>
      <c r="C3" s="59"/>
      <c r="D3" s="59"/>
      <c r="F3" s="59"/>
    </row>
    <row r="4" spans="1:6" x14ac:dyDescent="0.2">
      <c r="A4" s="228"/>
      <c r="B4" s="229"/>
      <c r="C4" s="60" t="s">
        <v>4</v>
      </c>
      <c r="D4" s="248">
        <v>45505</v>
      </c>
      <c r="E4" s="248"/>
      <c r="F4" s="248"/>
    </row>
    <row r="5" spans="1:6" ht="5.25" customHeight="1" x14ac:dyDescent="0.2">
      <c r="A5" s="228"/>
      <c r="B5" s="229"/>
      <c r="C5" s="59"/>
      <c r="D5" s="59"/>
      <c r="F5" s="59"/>
    </row>
    <row r="6" spans="1:6" x14ac:dyDescent="0.2">
      <c r="A6" s="228"/>
      <c r="B6" s="229"/>
      <c r="C6" s="60" t="s">
        <v>5</v>
      </c>
      <c r="D6" s="233">
        <v>6092288</v>
      </c>
      <c r="E6" s="233"/>
      <c r="F6" s="233"/>
    </row>
    <row r="7" spans="1:6" x14ac:dyDescent="0.2">
      <c r="A7" s="249"/>
      <c r="B7" s="249"/>
      <c r="C7" s="249"/>
      <c r="D7" s="249"/>
      <c r="E7" s="249"/>
      <c r="F7" s="249"/>
    </row>
    <row r="8" spans="1:6" ht="28.5" customHeight="1" x14ac:dyDescent="0.2">
      <c r="A8" s="226" t="s">
        <v>6</v>
      </c>
      <c r="B8" s="227"/>
      <c r="C8" s="61" t="s">
        <v>7</v>
      </c>
      <c r="D8" s="235">
        <f>IF(AND(D2&gt;"", D4&gt;0, D6&gt;0), F45, 0)</f>
        <v>1.239006E-2</v>
      </c>
      <c r="E8" s="235"/>
      <c r="F8" s="235"/>
    </row>
    <row r="9" spans="1:6" ht="5.25" customHeight="1" x14ac:dyDescent="0.2">
      <c r="A9" s="228"/>
      <c r="B9" s="229"/>
      <c r="C9" s="62"/>
      <c r="D9" s="62"/>
      <c r="E9" s="62"/>
      <c r="F9" s="62"/>
    </row>
    <row r="10" spans="1:6" ht="29.25" customHeight="1" x14ac:dyDescent="0.2">
      <c r="A10" s="228"/>
      <c r="B10" s="229"/>
      <c r="C10" s="61" t="s">
        <v>8</v>
      </c>
      <c r="D10" s="247">
        <f>IF(AND(D2&gt;"", D4&gt;0, D6&gt;0), IF(F45&lt;F61, F45,F61), 0)</f>
        <v>4.6491074042133331E-4</v>
      </c>
      <c r="E10" s="247"/>
      <c r="F10" s="247"/>
    </row>
    <row r="11" spans="1:6" ht="5.25" customHeight="1" x14ac:dyDescent="0.2">
      <c r="A11" s="228"/>
      <c r="B11" s="229"/>
      <c r="C11" s="62"/>
      <c r="D11" s="62"/>
      <c r="E11" s="62"/>
      <c r="F11" s="62"/>
    </row>
    <row r="12" spans="1:6" ht="39" customHeight="1" x14ac:dyDescent="0.2">
      <c r="A12" s="228"/>
      <c r="B12" s="229"/>
      <c r="C12" s="234"/>
      <c r="D12" s="234"/>
      <c r="E12" s="234"/>
      <c r="F12" s="234"/>
    </row>
    <row r="13" spans="1:6" x14ac:dyDescent="0.2">
      <c r="A13" s="63"/>
      <c r="B13" s="64"/>
      <c r="C13" s="64"/>
      <c r="D13" s="65"/>
      <c r="E13" s="63"/>
      <c r="F13" s="63"/>
    </row>
    <row r="14" spans="1:6" ht="25.5" x14ac:dyDescent="0.2">
      <c r="A14" s="66" t="s">
        <v>9</v>
      </c>
      <c r="B14" s="59"/>
      <c r="C14" s="60"/>
      <c r="D14" s="59"/>
      <c r="F14" s="59"/>
    </row>
    <row r="15" spans="1:6" x14ac:dyDescent="0.2">
      <c r="A15" s="59">
        <v>1</v>
      </c>
      <c r="B15" s="237" t="s">
        <v>10</v>
      </c>
      <c r="C15" s="238"/>
      <c r="D15" s="238"/>
      <c r="E15" s="238"/>
      <c r="F15" s="239"/>
    </row>
    <row r="16" spans="1:6" x14ac:dyDescent="0.2">
      <c r="A16" s="59">
        <v>2</v>
      </c>
      <c r="C16" s="57" t="s">
        <v>11</v>
      </c>
      <c r="F16" s="67">
        <f>IF(D2="","",VLOOKUP(D2,CompanyInfo,3, FALSE))</f>
        <v>4870249</v>
      </c>
    </row>
    <row r="17" spans="1:6" x14ac:dyDescent="0.2">
      <c r="A17" s="59">
        <v>3</v>
      </c>
      <c r="C17" s="57" t="s">
        <v>12</v>
      </c>
      <c r="F17" s="67">
        <f>IF(D2="","",VLOOKUP(D2,CompanyInfo,4, FALSE))</f>
        <v>228218</v>
      </c>
    </row>
    <row r="18" spans="1:6" x14ac:dyDescent="0.2">
      <c r="A18" s="59">
        <v>4</v>
      </c>
      <c r="C18" s="57" t="s">
        <v>13</v>
      </c>
      <c r="F18" s="68">
        <f>IF(D4="","",VLOOKUP(D2,CompanyInfo,5, FALSE))</f>
        <v>44286</v>
      </c>
    </row>
    <row r="19" spans="1:6" x14ac:dyDescent="0.2">
      <c r="A19" s="59">
        <v>5</v>
      </c>
      <c r="C19" s="57" t="s">
        <v>14</v>
      </c>
      <c r="F19" s="68">
        <f>IF(D4="","",VLOOKUP(D2,CompanyInfo,6,FALSE ))</f>
        <v>44409</v>
      </c>
    </row>
    <row r="20" spans="1:6" x14ac:dyDescent="0.2">
      <c r="A20" s="59">
        <v>6</v>
      </c>
      <c r="C20" s="60" t="s">
        <v>15</v>
      </c>
      <c r="F20" s="213">
        <f>IF(D2="","",VLOOKUP(D2,CompanyInfo,2, FALSE))</f>
        <v>2</v>
      </c>
    </row>
    <row r="21" spans="1:6" x14ac:dyDescent="0.2">
      <c r="A21" s="59">
        <v>7</v>
      </c>
      <c r="B21" s="59"/>
      <c r="C21" s="60" t="s">
        <v>16</v>
      </c>
      <c r="D21" s="59"/>
      <c r="F21" s="213" t="str">
        <f>IF(D2="","",VLOOKUP(D2,CompanyInfo,9,FALSE ))</f>
        <v>West</v>
      </c>
    </row>
    <row r="22" spans="1:6" x14ac:dyDescent="0.2">
      <c r="A22" s="59">
        <v>8</v>
      </c>
      <c r="B22" s="59"/>
      <c r="C22" s="60" t="s">
        <v>17</v>
      </c>
      <c r="D22" s="59"/>
      <c r="F22" s="67">
        <f>IF(D2="","",VLOOKUP(D2,CompanyInfo,7,FALSE ))</f>
        <v>5713098</v>
      </c>
    </row>
    <row r="23" spans="1:6" x14ac:dyDescent="0.2">
      <c r="A23" s="59">
        <v>9</v>
      </c>
      <c r="B23" s="59"/>
      <c r="C23" s="60"/>
      <c r="D23" s="59"/>
      <c r="F23" s="59"/>
    </row>
    <row r="24" spans="1:6" x14ac:dyDescent="0.2">
      <c r="A24" s="59">
        <v>10</v>
      </c>
      <c r="B24" s="240" t="s">
        <v>18</v>
      </c>
      <c r="C24" s="241"/>
      <c r="D24" s="241"/>
      <c r="E24" s="241"/>
      <c r="F24" s="242"/>
    </row>
    <row r="25" spans="1:6" x14ac:dyDescent="0.2">
      <c r="A25" s="59">
        <v>11</v>
      </c>
      <c r="C25" s="60" t="s">
        <v>19</v>
      </c>
      <c r="F25" s="67">
        <f>+F17</f>
        <v>228218</v>
      </c>
    </row>
    <row r="26" spans="1:6" x14ac:dyDescent="0.2">
      <c r="A26" s="59">
        <v>12</v>
      </c>
      <c r="C26" s="69" t="s">
        <v>20</v>
      </c>
      <c r="E26" s="59" t="s">
        <v>21</v>
      </c>
      <c r="F26" s="70">
        <f>+F16</f>
        <v>4870249</v>
      </c>
    </row>
    <row r="27" spans="1:6" x14ac:dyDescent="0.2">
      <c r="A27" s="59">
        <v>13</v>
      </c>
      <c r="C27" s="57" t="s">
        <v>22</v>
      </c>
      <c r="E27" s="59" t="s">
        <v>23</v>
      </c>
      <c r="F27" s="71">
        <f>F17/F16</f>
        <v>4.6859616417969596E-2</v>
      </c>
    </row>
    <row r="28" spans="1:6" x14ac:dyDescent="0.2">
      <c r="A28" s="59">
        <v>14</v>
      </c>
      <c r="C28" s="57" t="s">
        <v>24</v>
      </c>
      <c r="E28" s="59" t="s">
        <v>25</v>
      </c>
      <c r="F28" s="72">
        <v>100</v>
      </c>
    </row>
    <row r="29" spans="1:6" x14ac:dyDescent="0.2">
      <c r="A29" s="59">
        <v>15</v>
      </c>
      <c r="C29" s="57" t="s">
        <v>26</v>
      </c>
      <c r="E29" s="59" t="s">
        <v>23</v>
      </c>
      <c r="F29" s="73">
        <f>ROUND(F27,4)</f>
        <v>4.6899999999999997E-2</v>
      </c>
    </row>
    <row r="30" spans="1:6" x14ac:dyDescent="0.2">
      <c r="A30" s="59">
        <v>16</v>
      </c>
    </row>
    <row r="31" spans="1:6" x14ac:dyDescent="0.2">
      <c r="A31" s="59">
        <v>17</v>
      </c>
      <c r="B31" s="240" t="s">
        <v>27</v>
      </c>
      <c r="C31" s="241"/>
      <c r="D31" s="241"/>
      <c r="E31" s="241"/>
      <c r="F31" s="242"/>
    </row>
    <row r="32" spans="1:6" x14ac:dyDescent="0.2">
      <c r="A32" s="59">
        <v>18</v>
      </c>
      <c r="C32" s="60" t="s">
        <v>28</v>
      </c>
      <c r="E32" s="59" t="s">
        <v>29</v>
      </c>
      <c r="F32" s="74">
        <f>+IF(F21="West",(+IF(F20=1,+VLOOKUP(D4,'Current Fuel Index'!A8:G309,3,FALSE),+IF('Fuel Surcharge Worksheet'!F20=2,+VLOOKUP('Fuel Surcharge Worksheet'!D4,'Current Fuel Index'!A8:G309,5,FALSE),VLOOKUP('Fuel Surcharge Worksheet'!D4,'Current Fuel Index'!A8:G309,7,FALSE)))),(+IF(F20=1,+VLOOKUP(D4,'Current Fuel Index'!J8:P309,3,FALSE),+IF('Fuel Surcharge Worksheet'!F20=2,+VLOOKUP('Fuel Surcharge Worksheet'!D4,'Current Fuel Index'!J8:P309,5,FALSE),VLOOKUP('Fuel Surcharge Worksheet'!D4,'Current Fuel Index'!J8:P309,7,FALSE)))))</f>
        <v>3.9994999999999998</v>
      </c>
    </row>
    <row r="33" spans="1:6" x14ac:dyDescent="0.2">
      <c r="A33" s="59">
        <v>19</v>
      </c>
      <c r="C33" s="69" t="s">
        <v>30</v>
      </c>
      <c r="E33" s="59" t="s">
        <v>31</v>
      </c>
      <c r="F33" s="75">
        <f>+IF(F21="West",(+VLOOKUP(F18,'Weekly OPIS Averages'!B15:J323,9,FALSE)),(+VLOOKUP(F18,'Weekly OPIS Averages'!M15:U323,9,FALSE)))</f>
        <v>2.7070833333333333</v>
      </c>
    </row>
    <row r="34" spans="1:6" x14ac:dyDescent="0.2">
      <c r="A34" s="59">
        <v>20</v>
      </c>
      <c r="C34" s="57" t="s">
        <v>32</v>
      </c>
      <c r="E34" s="59" t="s">
        <v>23</v>
      </c>
      <c r="F34" s="76">
        <f>+F32-F33</f>
        <v>1.2924166666666665</v>
      </c>
    </row>
    <row r="35" spans="1:6" x14ac:dyDescent="0.2">
      <c r="A35" s="59">
        <v>21</v>
      </c>
      <c r="C35" s="69" t="s">
        <v>33</v>
      </c>
      <c r="E35" s="59" t="s">
        <v>21</v>
      </c>
      <c r="F35" s="77">
        <f>+F33</f>
        <v>2.7070833333333333</v>
      </c>
    </row>
    <row r="36" spans="1:6" x14ac:dyDescent="0.2">
      <c r="A36" s="59">
        <v>22</v>
      </c>
      <c r="C36" s="57" t="s">
        <v>34</v>
      </c>
      <c r="E36" s="59" t="s">
        <v>23</v>
      </c>
      <c r="F36" s="71">
        <f>F34/F35</f>
        <v>0.47742034785285514</v>
      </c>
    </row>
    <row r="37" spans="1:6" x14ac:dyDescent="0.2">
      <c r="A37" s="59">
        <v>23</v>
      </c>
      <c r="C37" s="57" t="s">
        <v>24</v>
      </c>
      <c r="E37" s="59" t="s">
        <v>25</v>
      </c>
      <c r="F37" s="72">
        <v>100</v>
      </c>
    </row>
    <row r="38" spans="1:6" x14ac:dyDescent="0.2">
      <c r="A38" s="59">
        <v>24</v>
      </c>
      <c r="C38" s="57" t="s">
        <v>35</v>
      </c>
      <c r="E38" s="59" t="s">
        <v>23</v>
      </c>
      <c r="F38" s="73">
        <f>ROUND(F36,4)</f>
        <v>0.47739999999999999</v>
      </c>
    </row>
    <row r="39" spans="1:6" x14ac:dyDescent="0.2">
      <c r="A39" s="59">
        <v>25</v>
      </c>
    </row>
    <row r="40" spans="1:6" ht="56.25" customHeight="1" x14ac:dyDescent="0.2">
      <c r="A40" s="78">
        <v>26</v>
      </c>
      <c r="B40" s="243" t="s">
        <v>36</v>
      </c>
      <c r="C40" s="244"/>
      <c r="D40" s="244"/>
      <c r="E40" s="244"/>
      <c r="F40" s="245"/>
    </row>
    <row r="41" spans="1:6" x14ac:dyDescent="0.2">
      <c r="A41" s="59">
        <v>27</v>
      </c>
      <c r="C41" s="69" t="s">
        <v>37</v>
      </c>
      <c r="F41" s="79">
        <f>F29</f>
        <v>4.6899999999999997E-2</v>
      </c>
    </row>
    <row r="42" spans="1:6" x14ac:dyDescent="0.2">
      <c r="A42" s="59">
        <v>28</v>
      </c>
      <c r="C42" s="69" t="s">
        <v>38</v>
      </c>
      <c r="E42" s="59" t="s">
        <v>25</v>
      </c>
      <c r="F42" s="80">
        <f>F38</f>
        <v>0.47739999999999999</v>
      </c>
    </row>
    <row r="43" spans="1:6" x14ac:dyDescent="0.2">
      <c r="A43" s="59">
        <v>29</v>
      </c>
      <c r="B43" s="57" t="s">
        <v>39</v>
      </c>
      <c r="C43" s="57" t="s">
        <v>40</v>
      </c>
      <c r="E43" s="59" t="s">
        <v>23</v>
      </c>
      <c r="F43" s="79">
        <f>F42*F41</f>
        <v>2.239006E-2</v>
      </c>
    </row>
    <row r="44" spans="1:6" x14ac:dyDescent="0.2">
      <c r="A44" s="59">
        <v>30</v>
      </c>
      <c r="C44" s="69" t="s">
        <v>41</v>
      </c>
      <c r="E44" s="59" t="s">
        <v>31</v>
      </c>
      <c r="F44" s="81">
        <v>0.01</v>
      </c>
    </row>
    <row r="45" spans="1:6" ht="13.5" thickBot="1" x14ac:dyDescent="0.25">
      <c r="A45" s="59">
        <v>31</v>
      </c>
      <c r="C45" s="69" t="s">
        <v>42</v>
      </c>
      <c r="E45" s="59" t="s">
        <v>23</v>
      </c>
      <c r="F45" s="82">
        <f>IF(AND(D2&gt;"", D4&gt;0, D6&gt;0), (IF($F$43-$F$44&gt;=0,$F$43-$F$44,(+IF(0&gt;$F$44+$F$43,$F$44+$F$43,0)))), 0)</f>
        <v>1.239006E-2</v>
      </c>
    </row>
    <row r="46" spans="1:6" ht="13.5" thickTop="1" x14ac:dyDescent="0.2">
      <c r="A46" s="59">
        <v>32</v>
      </c>
      <c r="C46" s="69"/>
    </row>
    <row r="47" spans="1:6" ht="64.5" customHeight="1" x14ac:dyDescent="0.2">
      <c r="A47" s="78">
        <v>33</v>
      </c>
      <c r="B47" s="230" t="s">
        <v>43</v>
      </c>
      <c r="C47" s="231"/>
      <c r="D47" s="231"/>
      <c r="E47" s="231"/>
      <c r="F47" s="232"/>
    </row>
    <row r="48" spans="1:6" x14ac:dyDescent="0.2">
      <c r="A48" s="59">
        <v>34</v>
      </c>
      <c r="C48" s="57" t="s">
        <v>44</v>
      </c>
      <c r="F48" s="79">
        <f>F45</f>
        <v>1.239006E-2</v>
      </c>
    </row>
    <row r="49" spans="1:6" x14ac:dyDescent="0.2">
      <c r="A49" s="59">
        <v>35</v>
      </c>
      <c r="C49" s="57" t="s">
        <v>45</v>
      </c>
      <c r="E49" s="59" t="s">
        <v>25</v>
      </c>
      <c r="F49" s="70">
        <f>F16</f>
        <v>4870249</v>
      </c>
    </row>
    <row r="50" spans="1:6" x14ac:dyDescent="0.2">
      <c r="A50" s="59">
        <v>36</v>
      </c>
      <c r="C50" s="57" t="s">
        <v>46</v>
      </c>
      <c r="E50" s="59" t="s">
        <v>23</v>
      </c>
      <c r="F50" s="67">
        <f>F49*F48</f>
        <v>60342.677324939999</v>
      </c>
    </row>
    <row r="51" spans="1:6" x14ac:dyDescent="0.2">
      <c r="A51" s="59">
        <v>37</v>
      </c>
    </row>
    <row r="52" spans="1:6" x14ac:dyDescent="0.2">
      <c r="A52" s="59">
        <v>38</v>
      </c>
      <c r="C52" s="57" t="s">
        <v>47</v>
      </c>
      <c r="F52" s="79">
        <f>F29</f>
        <v>4.6899999999999997E-2</v>
      </c>
    </row>
    <row r="53" spans="1:6" x14ac:dyDescent="0.2">
      <c r="A53" s="59">
        <v>39</v>
      </c>
      <c r="C53" s="57" t="s">
        <v>48</v>
      </c>
      <c r="E53" s="59" t="s">
        <v>25</v>
      </c>
      <c r="F53" s="70">
        <f>IF(D6&gt;F22, D6, F22)</f>
        <v>6092288</v>
      </c>
    </row>
    <row r="54" spans="1:6" x14ac:dyDescent="0.2">
      <c r="A54" s="59">
        <v>40</v>
      </c>
      <c r="C54" s="57" t="s">
        <v>49</v>
      </c>
      <c r="E54" s="59" t="s">
        <v>23</v>
      </c>
      <c r="F54" s="67">
        <f>F53*F52</f>
        <v>285728.30719999998</v>
      </c>
    </row>
    <row r="55" spans="1:6" x14ac:dyDescent="0.2">
      <c r="A55" s="59">
        <v>41</v>
      </c>
      <c r="F55" s="67"/>
    </row>
    <row r="56" spans="1:6" x14ac:dyDescent="0.2">
      <c r="A56" s="59">
        <v>42</v>
      </c>
      <c r="C56" s="57" t="s">
        <v>50</v>
      </c>
      <c r="F56" s="67">
        <f>F17</f>
        <v>228218</v>
      </c>
    </row>
    <row r="57" spans="1:6" x14ac:dyDescent="0.2">
      <c r="A57" s="59">
        <v>43</v>
      </c>
      <c r="C57" s="57" t="s">
        <v>51</v>
      </c>
      <c r="E57" s="59" t="s">
        <v>52</v>
      </c>
      <c r="F57" s="67">
        <f>F50</f>
        <v>60342.677324939999</v>
      </c>
    </row>
    <row r="58" spans="1:6" x14ac:dyDescent="0.2">
      <c r="A58" s="59">
        <v>44</v>
      </c>
      <c r="C58" s="57" t="s">
        <v>53</v>
      </c>
      <c r="E58" s="59" t="s">
        <v>31</v>
      </c>
      <c r="F58" s="70">
        <f>F54</f>
        <v>285728.30719999998</v>
      </c>
    </row>
    <row r="59" spans="1:6" x14ac:dyDescent="0.2">
      <c r="A59" s="59">
        <v>45</v>
      </c>
      <c r="C59" s="57" t="s">
        <v>54</v>
      </c>
      <c r="E59" s="59" t="s">
        <v>23</v>
      </c>
      <c r="F59" s="67">
        <f>F56+F57-F58</f>
        <v>2832.3701249400037</v>
      </c>
    </row>
    <row r="60" spans="1:6" x14ac:dyDescent="0.2">
      <c r="A60" s="59">
        <v>46</v>
      </c>
      <c r="C60" s="57" t="s">
        <v>55</v>
      </c>
      <c r="E60" s="59" t="s">
        <v>21</v>
      </c>
      <c r="F60" s="83">
        <f>F53</f>
        <v>6092288</v>
      </c>
    </row>
    <row r="61" spans="1:6" ht="13.5" thickBot="1" x14ac:dyDescent="0.25">
      <c r="A61" s="59">
        <v>47</v>
      </c>
      <c r="C61" s="84" t="s">
        <v>56</v>
      </c>
      <c r="E61" s="59" t="s">
        <v>23</v>
      </c>
      <c r="F61" s="82">
        <f>IF(AND(D2&gt;"", D4&gt;0, D6&gt;0), IF(F60=0, 0, F59/F60), 0)</f>
        <v>4.6491074042133331E-4</v>
      </c>
    </row>
    <row r="62" spans="1:6" ht="13.5" thickTop="1" x14ac:dyDescent="0.2"/>
    <row r="63" spans="1:6" x14ac:dyDescent="0.2">
      <c r="A63" s="224">
        <f ca="1">NOW()</f>
        <v>45481.637077893516</v>
      </c>
      <c r="B63" s="224"/>
      <c r="C63" s="224"/>
      <c r="D63" s="225" t="s">
        <v>57</v>
      </c>
      <c r="E63" s="225"/>
      <c r="F63" s="225"/>
    </row>
  </sheetData>
  <mergeCells count="17">
    <mergeCell ref="A1:F1"/>
    <mergeCell ref="B15:F15"/>
    <mergeCell ref="B24:F24"/>
    <mergeCell ref="B31:F31"/>
    <mergeCell ref="B40:F40"/>
    <mergeCell ref="D2:F2"/>
    <mergeCell ref="D10:F10"/>
    <mergeCell ref="D4:F4"/>
    <mergeCell ref="A2:B6"/>
    <mergeCell ref="A7:F7"/>
    <mergeCell ref="A63:C63"/>
    <mergeCell ref="D63:F63"/>
    <mergeCell ref="A8:B12"/>
    <mergeCell ref="B47:F47"/>
    <mergeCell ref="D6:F6"/>
    <mergeCell ref="C12:F12"/>
    <mergeCell ref="D8:F8"/>
  </mergeCells>
  <phoneticPr fontId="2" type="noConversion"/>
  <dataValidations xWindow="626" yWindow="289" count="3">
    <dataValidation type="list" allowBlank="1" showInputMessage="1" showErrorMessage="1" error="You have entered invalid data.  PLease select from the drop down list." promptTitle="Proposed Effective Date" sqref="D4" xr:uid="{00000000-0002-0000-0000-000000000000}">
      <formula1>ValidProposedEffectiveDates</formula1>
    </dataValidation>
    <dataValidation allowBlank="1" showInputMessage="1" showErrorMessage="1" errorTitle="Proposed Effective Date" error="You have entered invalid data.  Please select the proposed effective date using the drop down menu." sqref="F32" xr:uid="{00000000-0002-0000-0000-000001000000}"/>
    <dataValidation type="list" allowBlank="1" showInputMessage="1" showErrorMessage="1" promptTitle="Select the Company's Name" prompt="Selecting the appropriate company's name, the worksheet will look up the base period information for a fuel surcharge." sqref="D2:F2" xr:uid="{00000000-0002-0000-0000-000002000000}">
      <formula1>CompanyName</formula1>
    </dataValidation>
  </dataValidations>
  <pageMargins left="0.25" right="0.25" top="0.25" bottom="0.25" header="0.25" footer="0.25"/>
  <pageSetup scale="8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P309"/>
  <sheetViews>
    <sheetView zoomScaleNormal="100" workbookViewId="0">
      <pane xSplit="1" ySplit="7" topLeftCell="C208" activePane="bottomRight" state="frozen"/>
      <selection pane="topRight" activeCell="I14" sqref="I14"/>
      <selection pane="bottomLeft" activeCell="I14" sqref="I14"/>
      <selection pane="bottomRight" activeCell="G252" sqref="G252"/>
    </sheetView>
  </sheetViews>
  <sheetFormatPr defaultColWidth="9.42578125" defaultRowHeight="12.75" x14ac:dyDescent="0.2"/>
  <cols>
    <col min="1" max="1" width="22.42578125" style="1" bestFit="1" customWidth="1"/>
    <col min="2" max="2" width="2.42578125" style="1" bestFit="1" customWidth="1"/>
    <col min="3" max="3" width="8.42578125" style="1" bestFit="1" customWidth="1"/>
    <col min="4" max="4" width="2.42578125" style="1" bestFit="1" customWidth="1"/>
    <col min="5" max="5" width="8.42578125" style="1" bestFit="1" customWidth="1"/>
    <col min="6" max="6" width="2.42578125" style="1" bestFit="1" customWidth="1"/>
    <col min="7" max="7" width="8.42578125" style="1" bestFit="1" customWidth="1"/>
    <col min="8" max="8" width="2.42578125" style="1" bestFit="1" customWidth="1"/>
    <col min="9" max="9" width="2.42578125" style="38" bestFit="1" customWidth="1"/>
    <col min="10" max="10" width="22.42578125" style="1" bestFit="1" customWidth="1"/>
    <col min="11" max="11" width="3.42578125" style="1" bestFit="1" customWidth="1"/>
    <col min="12" max="12" width="8.42578125" style="1" bestFit="1" customWidth="1"/>
    <col min="13" max="13" width="3.42578125" style="1" bestFit="1" customWidth="1"/>
    <col min="14" max="14" width="8.42578125" style="1" bestFit="1" customWidth="1"/>
    <col min="15" max="15" width="3.42578125" style="1" bestFit="1" customWidth="1"/>
    <col min="16" max="16" width="8.42578125" style="1" bestFit="1" customWidth="1"/>
    <col min="17" max="16384" width="9.42578125" style="1"/>
  </cols>
  <sheetData>
    <row r="1" spans="1:16" x14ac:dyDescent="0.2">
      <c r="A1" s="1">
        <v>1</v>
      </c>
      <c r="B1" s="1">
        <v>2</v>
      </c>
      <c r="C1" s="1">
        <v>3</v>
      </c>
      <c r="D1" s="1">
        <v>4</v>
      </c>
      <c r="E1" s="1">
        <v>5</v>
      </c>
      <c r="F1" s="1">
        <v>6</v>
      </c>
      <c r="G1" s="1">
        <v>7</v>
      </c>
      <c r="H1" s="1">
        <v>8</v>
      </c>
      <c r="I1" s="1">
        <v>9</v>
      </c>
      <c r="J1" s="1">
        <v>10</v>
      </c>
      <c r="K1" s="1">
        <v>11</v>
      </c>
      <c r="L1" s="1">
        <v>12</v>
      </c>
      <c r="M1" s="1">
        <v>13</v>
      </c>
      <c r="N1" s="1">
        <v>14</v>
      </c>
      <c r="O1" s="1">
        <v>15</v>
      </c>
      <c r="P1" s="1">
        <v>16</v>
      </c>
    </row>
    <row r="4" spans="1:16" x14ac:dyDescent="0.2">
      <c r="A4" s="37" t="s">
        <v>58</v>
      </c>
      <c r="C4" s="250" t="s">
        <v>59</v>
      </c>
      <c r="D4" s="250"/>
      <c r="E4" s="250"/>
      <c r="F4" s="250"/>
      <c r="G4" s="250"/>
      <c r="J4" s="37" t="s">
        <v>58</v>
      </c>
      <c r="L4" s="250" t="s">
        <v>60</v>
      </c>
      <c r="M4" s="250"/>
      <c r="N4" s="250"/>
      <c r="O4" s="250"/>
      <c r="P4" s="250"/>
    </row>
    <row r="6" spans="1:16" x14ac:dyDescent="0.2">
      <c r="C6" s="39" t="s">
        <v>15</v>
      </c>
      <c r="D6" s="39"/>
      <c r="E6" s="39"/>
      <c r="F6" s="39"/>
      <c r="G6" s="39"/>
      <c r="H6" s="40"/>
      <c r="I6" s="41"/>
      <c r="L6" s="39" t="s">
        <v>15</v>
      </c>
      <c r="M6" s="39"/>
      <c r="N6" s="39"/>
      <c r="O6" s="39"/>
      <c r="P6" s="39"/>
    </row>
    <row r="7" spans="1:16" x14ac:dyDescent="0.2">
      <c r="A7" s="3" t="s">
        <v>61</v>
      </c>
      <c r="C7" s="3" t="str">
        <f>+'Weekly OPIS Averages'!D3</f>
        <v>1-Month</v>
      </c>
      <c r="D7" s="3"/>
      <c r="E7" s="3" t="str">
        <f>+'Weekly OPIS Averages'!F3</f>
        <v>2-Month</v>
      </c>
      <c r="F7" s="3"/>
      <c r="G7" s="3" t="str">
        <f>+'Weekly OPIS Averages'!H3</f>
        <v>3-Month</v>
      </c>
      <c r="H7" s="3"/>
      <c r="I7" s="42"/>
      <c r="J7" s="3" t="s">
        <v>61</v>
      </c>
      <c r="K7" s="3"/>
      <c r="L7" s="3" t="str">
        <f>+'Weekly OPIS Averages'!O3</f>
        <v>1-Month</v>
      </c>
      <c r="M7" s="3"/>
      <c r="N7" s="3" t="str">
        <f>+'Weekly OPIS Averages'!Q3</f>
        <v>2-Month</v>
      </c>
      <c r="O7" s="3"/>
      <c r="P7" s="3" t="str">
        <f>+'Weekly OPIS Averages'!S3</f>
        <v>3-Month</v>
      </c>
    </row>
    <row r="8" spans="1:16" x14ac:dyDescent="0.2">
      <c r="A8" s="43">
        <v>38534</v>
      </c>
      <c r="C8" s="44">
        <f>+IF('Weekly OPIS Averages'!D20&gt;0,'Weekly OPIS Averages'!D20,"NA")</f>
        <v>2.1876200000000003</v>
      </c>
      <c r="D8" s="44"/>
      <c r="E8" s="44">
        <f>+IF('Weekly OPIS Averages'!F20&gt;0,'Weekly OPIS Averages'!F20,"NA")</f>
        <v>2.327585</v>
      </c>
      <c r="F8" s="44"/>
      <c r="G8" s="44">
        <f>+IF('Weekly OPIS Averages'!H20&gt;0,'Weekly OPIS Averages'!H20,"NA")</f>
        <v>2.3682099999999999</v>
      </c>
      <c r="H8" s="44"/>
      <c r="I8" s="45"/>
      <c r="J8" s="43">
        <v>38534</v>
      </c>
      <c r="K8" s="43"/>
      <c r="L8" s="44">
        <f>+IF('Weekly OPIS Averages'!O20&gt;0,'Weekly OPIS Averages'!O20,"NA")</f>
        <v>2.21272</v>
      </c>
      <c r="M8" s="44"/>
      <c r="N8" s="44">
        <f>+IF('Weekly OPIS Averages'!Q20&gt;0,'Weekly OPIS Averages'!Q20,"NA")</f>
        <v>2.37066</v>
      </c>
      <c r="O8" s="44"/>
      <c r="P8" s="44">
        <f>+IF('Weekly OPIS Averages'!S20&gt;0,'Weekly OPIS Averages'!S20,"NA")</f>
        <v>2.4233533333333335</v>
      </c>
    </row>
    <row r="9" spans="1:16" x14ac:dyDescent="0.2">
      <c r="A9" s="43">
        <v>38565</v>
      </c>
      <c r="C9" s="44">
        <f>+IF('Weekly OPIS Averages'!D21&gt;0,'Weekly OPIS Averages'!D21,"NA")</f>
        <v>2.21495</v>
      </c>
      <c r="D9" s="44"/>
      <c r="E9" s="44">
        <f>+IF('Weekly OPIS Averages'!F21&gt;0,'Weekly OPIS Averages'!F21,"NA")</f>
        <v>2.2012850000000004</v>
      </c>
      <c r="F9" s="44"/>
      <c r="G9" s="44">
        <f>+IF('Weekly OPIS Averages'!H21&gt;0,'Weekly OPIS Averages'!H21,"NA")</f>
        <v>2.2900399999999999</v>
      </c>
      <c r="H9" s="44"/>
      <c r="I9" s="45"/>
      <c r="J9" s="43">
        <v>38565</v>
      </c>
      <c r="K9" s="43"/>
      <c r="L9" s="44">
        <f>+IF('Weekly OPIS Averages'!O21&gt;0,'Weekly OPIS Averages'!O21,"NA")</f>
        <v>2.2162250000000001</v>
      </c>
      <c r="M9" s="44"/>
      <c r="N9" s="44">
        <f>+IF('Weekly OPIS Averages'!Q21&gt;0,'Weekly OPIS Averages'!Q21,"NA")</f>
        <v>2.2144725000000003</v>
      </c>
      <c r="O9" s="44"/>
      <c r="P9" s="44">
        <f>+IF('Weekly OPIS Averages'!S21&gt;0,'Weekly OPIS Averages'!S21,"NA")</f>
        <v>2.3191816666666667</v>
      </c>
    </row>
    <row r="10" spans="1:16" x14ac:dyDescent="0.2">
      <c r="A10" s="43">
        <v>38596</v>
      </c>
      <c r="C10" s="44">
        <f>+IF('Weekly OPIS Averages'!D22&gt;0,'Weekly OPIS Averages'!D22,"NA")</f>
        <v>2.3896000000000002</v>
      </c>
      <c r="D10" s="44"/>
      <c r="E10" s="44">
        <f>+IF('Weekly OPIS Averages'!F22&gt;0,'Weekly OPIS Averages'!F22,"NA")</f>
        <v>2.3022749999999998</v>
      </c>
      <c r="F10" s="44"/>
      <c r="G10" s="44">
        <f>+IF('Weekly OPIS Averages'!H22&gt;0,'Weekly OPIS Averages'!H22,"NA")</f>
        <v>2.2640566666666668</v>
      </c>
      <c r="H10" s="44"/>
      <c r="I10" s="45"/>
      <c r="J10" s="43">
        <v>38596</v>
      </c>
      <c r="K10" s="43"/>
      <c r="L10" s="44">
        <f>+IF('Weekly OPIS Averages'!O22&gt;0,'Weekly OPIS Averages'!O22,"NA")</f>
        <v>2.4571750000000003</v>
      </c>
      <c r="M10" s="44"/>
      <c r="N10" s="44">
        <f>+IF('Weekly OPIS Averages'!Q22&gt;0,'Weekly OPIS Averages'!Q22,"NA")</f>
        <v>2.3367000000000004</v>
      </c>
      <c r="O10" s="44"/>
      <c r="P10" s="44">
        <f>+IF('Weekly OPIS Averages'!S22&gt;0,'Weekly OPIS Averages'!S22,"NA")</f>
        <v>2.2953733333333335</v>
      </c>
    </row>
    <row r="11" spans="1:16" x14ac:dyDescent="0.2">
      <c r="A11" s="43">
        <v>38626</v>
      </c>
      <c r="C11" s="44">
        <f>+IF('Weekly OPIS Averages'!D23&gt;0,'Weekly OPIS Averages'!D23,"NA")</f>
        <v>2.6332</v>
      </c>
      <c r="D11" s="44"/>
      <c r="E11" s="44">
        <f>+IF('Weekly OPIS Averages'!F23&gt;0,'Weekly OPIS Averages'!F23,"NA")</f>
        <v>2.5114000000000001</v>
      </c>
      <c r="F11" s="44"/>
      <c r="G11" s="44">
        <f>+IF('Weekly OPIS Averages'!H23&gt;0,'Weekly OPIS Averages'!H23,"NA")</f>
        <v>2.4125833333333335</v>
      </c>
      <c r="H11" s="44"/>
      <c r="I11" s="45"/>
      <c r="J11" s="43">
        <v>38626</v>
      </c>
      <c r="K11" s="43"/>
      <c r="L11" s="44">
        <f>+IF('Weekly OPIS Averages'!O23&gt;0,'Weekly OPIS Averages'!O23,"NA")</f>
        <v>2.75556</v>
      </c>
      <c r="M11" s="44"/>
      <c r="N11" s="44">
        <f>+IF('Weekly OPIS Averages'!Q23&gt;0,'Weekly OPIS Averages'!Q23,"NA")</f>
        <v>2.6063675000000002</v>
      </c>
      <c r="O11" s="44"/>
      <c r="P11" s="44">
        <f>+IF('Weekly OPIS Averages'!S23&gt;0,'Weekly OPIS Averages'!S23,"NA")</f>
        <v>2.4763200000000003</v>
      </c>
    </row>
    <row r="12" spans="1:16" x14ac:dyDescent="0.2">
      <c r="A12" s="43">
        <v>38657</v>
      </c>
      <c r="C12" s="44">
        <f>+IF('Weekly OPIS Averages'!D24&gt;0,'Weekly OPIS Averages'!D24,"NA")</f>
        <v>2.8418749999999999</v>
      </c>
      <c r="D12" s="44"/>
      <c r="E12" s="44">
        <f>+IF('Weekly OPIS Averages'!F24&gt;0,'Weekly OPIS Averages'!F24,"NA")</f>
        <v>2.7375375000000002</v>
      </c>
      <c r="F12" s="44"/>
      <c r="G12" s="44">
        <f>+IF('Weekly OPIS Averages'!H24&gt;0,'Weekly OPIS Averages'!H24,"NA")</f>
        <v>2.6215583333333332</v>
      </c>
      <c r="H12" s="44"/>
      <c r="I12" s="45"/>
      <c r="J12" s="43">
        <v>38657</v>
      </c>
      <c r="K12" s="43"/>
      <c r="L12" s="44">
        <f>+IF('Weekly OPIS Averages'!O24&gt;0,'Weekly OPIS Averages'!O24,"NA")</f>
        <v>3.1243000000000003</v>
      </c>
      <c r="M12" s="44"/>
      <c r="N12" s="44">
        <f>+IF('Weekly OPIS Averages'!Q24&gt;0,'Weekly OPIS Averages'!Q24,"NA")</f>
        <v>2.9399300000000004</v>
      </c>
      <c r="O12" s="44"/>
      <c r="P12" s="44">
        <f>+IF('Weekly OPIS Averages'!S24&gt;0,'Weekly OPIS Averages'!S24,"NA")</f>
        <v>2.7790116666666669</v>
      </c>
    </row>
    <row r="13" spans="1:16" x14ac:dyDescent="0.2">
      <c r="A13" s="43">
        <v>38687</v>
      </c>
      <c r="C13" s="44">
        <f>+IF('Weekly OPIS Averages'!D25&gt;0,'Weekly OPIS Averages'!D25,"NA")</f>
        <v>3.1073</v>
      </c>
      <c r="D13" s="44"/>
      <c r="E13" s="44">
        <f>+IF('Weekly OPIS Averages'!F25&gt;0,'Weekly OPIS Averages'!F25,"NA")</f>
        <v>2.9745875000000002</v>
      </c>
      <c r="F13" s="44"/>
      <c r="G13" s="44">
        <f>+IF('Weekly OPIS Averages'!H25&gt;0,'Weekly OPIS Averages'!H25,"NA")</f>
        <v>2.8607916666666671</v>
      </c>
      <c r="H13" s="44"/>
      <c r="I13" s="45"/>
      <c r="J13" s="43">
        <v>38687</v>
      </c>
      <c r="K13" s="43"/>
      <c r="L13" s="44">
        <f>+IF('Weekly OPIS Averages'!O25&gt;0,'Weekly OPIS Averages'!O25,"NA")</f>
        <v>3.3028500000000003</v>
      </c>
      <c r="M13" s="44"/>
      <c r="N13" s="44">
        <f>+IF('Weekly OPIS Averages'!Q25&gt;0,'Weekly OPIS Averages'!Q25,"NA")</f>
        <v>3.2135750000000005</v>
      </c>
      <c r="O13" s="44"/>
      <c r="P13" s="44">
        <f>+IF('Weekly OPIS Averages'!S25&gt;0,'Weekly OPIS Averages'!S25,"NA")</f>
        <v>3.0609033333333335</v>
      </c>
    </row>
    <row r="14" spans="1:16" x14ac:dyDescent="0.2">
      <c r="A14" s="43">
        <v>38718</v>
      </c>
      <c r="C14" s="44">
        <f>+IF('Weekly OPIS Averages'!D26&gt;0,'Weekly OPIS Averages'!D26,"NA")</f>
        <v>2.5708199999999999</v>
      </c>
      <c r="D14" s="44"/>
      <c r="E14" s="44">
        <f>+IF('Weekly OPIS Averages'!F26&gt;0,'Weekly OPIS Averages'!F26,"NA")</f>
        <v>2.8390599999999999</v>
      </c>
      <c r="F14" s="44"/>
      <c r="G14" s="44">
        <f>+IF('Weekly OPIS Averages'!H26&gt;0,'Weekly OPIS Averages'!H26,"NA")</f>
        <v>2.8399983333333334</v>
      </c>
      <c r="H14" s="44"/>
      <c r="I14" s="45"/>
      <c r="J14" s="43">
        <v>38718</v>
      </c>
      <c r="K14" s="43"/>
      <c r="L14" s="44">
        <f>+IF('Weekly OPIS Averages'!O26&gt;0,'Weekly OPIS Averages'!O26,"NA")</f>
        <v>2.8179800000000004</v>
      </c>
      <c r="M14" s="44"/>
      <c r="N14" s="44">
        <f>+IF('Weekly OPIS Averages'!Q26&gt;0,'Weekly OPIS Averages'!Q26,"NA")</f>
        <v>3.0604150000000003</v>
      </c>
      <c r="O14" s="44"/>
      <c r="P14" s="44">
        <f>+IF('Weekly OPIS Averages'!S26&gt;0,'Weekly OPIS Averages'!S26,"NA")</f>
        <v>3.0817100000000006</v>
      </c>
    </row>
    <row r="15" spans="1:16" x14ac:dyDescent="0.2">
      <c r="A15" s="43">
        <v>38749</v>
      </c>
      <c r="C15" s="44">
        <f>+IF('Weekly OPIS Averages'!D27&gt;0,'Weekly OPIS Averages'!D27,"NA")</f>
        <v>2.3427500000000001</v>
      </c>
      <c r="D15" s="44"/>
      <c r="E15" s="44">
        <f>+IF('Weekly OPIS Averages'!F27&gt;0,'Weekly OPIS Averages'!F27,"NA")</f>
        <v>2.456785</v>
      </c>
      <c r="F15" s="44"/>
      <c r="G15" s="44">
        <f>+IF('Weekly OPIS Averages'!H27&gt;0,'Weekly OPIS Averages'!H27,"NA")</f>
        <v>2.6736233333333335</v>
      </c>
      <c r="H15" s="44"/>
      <c r="I15" s="45"/>
      <c r="J15" s="43">
        <v>38749</v>
      </c>
      <c r="K15" s="43"/>
      <c r="L15" s="44">
        <f>+IF('Weekly OPIS Averages'!O27&gt;0,'Weekly OPIS Averages'!O27,"NA")</f>
        <v>2.4509750000000006</v>
      </c>
      <c r="M15" s="44"/>
      <c r="N15" s="44">
        <f>+IF('Weekly OPIS Averages'!Q27&gt;0,'Weekly OPIS Averages'!Q27,"NA")</f>
        <v>2.6344775000000005</v>
      </c>
      <c r="O15" s="44"/>
      <c r="P15" s="44">
        <f>+IF('Weekly OPIS Averages'!S27&gt;0,'Weekly OPIS Averages'!S27,"NA")</f>
        <v>2.8572683333333337</v>
      </c>
    </row>
    <row r="16" spans="1:16" x14ac:dyDescent="0.2">
      <c r="A16" s="43">
        <v>38777</v>
      </c>
      <c r="C16" s="44">
        <f>+IF('Weekly OPIS Averages'!D28&gt;0,'Weekly OPIS Averages'!D28,"NA")</f>
        <v>2.4605600000000001</v>
      </c>
      <c r="D16" s="44"/>
      <c r="E16" s="44">
        <f>+IF('Weekly OPIS Averages'!F28&gt;0,'Weekly OPIS Averages'!F28,"NA")</f>
        <v>2.4016549999999999</v>
      </c>
      <c r="F16" s="44"/>
      <c r="G16" s="44">
        <f>+IF('Weekly OPIS Averages'!H28&gt;0,'Weekly OPIS Averages'!H28,"NA")</f>
        <v>2.4580433333333334</v>
      </c>
      <c r="H16" s="44"/>
      <c r="I16" s="45"/>
      <c r="J16" s="43">
        <v>38777</v>
      </c>
      <c r="K16" s="43"/>
      <c r="L16" s="44">
        <f>+IF('Weekly OPIS Averages'!O28&gt;0,'Weekly OPIS Averages'!O28,"NA")</f>
        <v>2.5559800000000004</v>
      </c>
      <c r="M16" s="44"/>
      <c r="N16" s="44">
        <f>+IF('Weekly OPIS Averages'!Q28&gt;0,'Weekly OPIS Averages'!Q28,"NA")</f>
        <v>2.5034775000000007</v>
      </c>
      <c r="O16" s="44"/>
      <c r="P16" s="44">
        <f>+IF('Weekly OPIS Averages'!S28&gt;0,'Weekly OPIS Averages'!S28,"NA")</f>
        <v>2.6083116666666673</v>
      </c>
    </row>
    <row r="17" spans="1:16" x14ac:dyDescent="0.2">
      <c r="A17" s="43">
        <v>38808</v>
      </c>
      <c r="C17" s="44">
        <f>+IF('Weekly OPIS Averages'!D29&gt;0,'Weekly OPIS Averages'!D29,"NA")</f>
        <v>2.3876249999999999</v>
      </c>
      <c r="D17" s="44"/>
      <c r="E17" s="44">
        <f>+IF('Weekly OPIS Averages'!F29&gt;0,'Weekly OPIS Averages'!F29,"NA")</f>
        <v>2.4240925</v>
      </c>
      <c r="F17" s="44"/>
      <c r="G17" s="44">
        <f>+IF('Weekly OPIS Averages'!H29&gt;0,'Weekly OPIS Averages'!H29,"NA")</f>
        <v>2.3969783333333332</v>
      </c>
      <c r="H17" s="44"/>
      <c r="I17" s="45"/>
      <c r="J17" s="43">
        <v>38808</v>
      </c>
      <c r="K17" s="43"/>
      <c r="L17" s="44">
        <f>+IF('Weekly OPIS Averages'!O29&gt;0,'Weekly OPIS Averages'!O29,"NA")</f>
        <v>2.487975</v>
      </c>
      <c r="M17" s="44"/>
      <c r="N17" s="44">
        <f>+IF('Weekly OPIS Averages'!Q29&gt;0,'Weekly OPIS Averages'!Q29,"NA")</f>
        <v>2.5219775000000002</v>
      </c>
      <c r="O17" s="44"/>
      <c r="P17" s="44">
        <f>+IF('Weekly OPIS Averages'!S29&gt;0,'Weekly OPIS Averages'!S29,"NA")</f>
        <v>2.4983100000000005</v>
      </c>
    </row>
    <row r="18" spans="1:16" x14ac:dyDescent="0.2">
      <c r="A18" s="43">
        <v>38838</v>
      </c>
      <c r="C18" s="44">
        <f>+IF('Weekly OPIS Averages'!D30&gt;0,'Weekly OPIS Averages'!D30,"NA")</f>
        <v>2.6200999999999999</v>
      </c>
      <c r="D18" s="44"/>
      <c r="E18" s="44">
        <f>+IF('Weekly OPIS Averages'!F30&gt;0,'Weekly OPIS Averages'!F30,"NA")</f>
        <v>2.5038624999999999</v>
      </c>
      <c r="F18" s="44"/>
      <c r="G18" s="44">
        <f>+IF('Weekly OPIS Averages'!H30&gt;0,'Weekly OPIS Averages'!H30,"NA")</f>
        <v>2.4894283333333331</v>
      </c>
      <c r="H18" s="44"/>
      <c r="I18" s="45"/>
      <c r="J18" s="43">
        <v>38838</v>
      </c>
      <c r="K18" s="43"/>
      <c r="L18" s="44">
        <f>+IF('Weekly OPIS Averages'!O30&gt;0,'Weekly OPIS Averages'!O30,"NA")</f>
        <v>2.7146750000000002</v>
      </c>
      <c r="M18" s="44"/>
      <c r="N18" s="44">
        <f>+IF('Weekly OPIS Averages'!Q30&gt;0,'Weekly OPIS Averages'!Q30,"NA")</f>
        <v>2.6013250000000001</v>
      </c>
      <c r="O18" s="44"/>
      <c r="P18" s="44">
        <f>+IF('Weekly OPIS Averages'!S30&gt;0,'Weekly OPIS Averages'!S30,"NA")</f>
        <v>2.5862099999999999</v>
      </c>
    </row>
    <row r="19" spans="1:16" x14ac:dyDescent="0.2">
      <c r="A19" s="43">
        <v>38869</v>
      </c>
      <c r="C19" s="44">
        <f>+IF('Weekly OPIS Averages'!D31&gt;0,'Weekly OPIS Averages'!D31,"NA")</f>
        <v>2.7542749999999998</v>
      </c>
      <c r="D19" s="44"/>
      <c r="E19" s="44">
        <f>+IF('Weekly OPIS Averages'!F31&gt;0,'Weekly OPIS Averages'!F31,"NA")</f>
        <v>2.6871874999999998</v>
      </c>
      <c r="F19" s="44"/>
      <c r="G19" s="44">
        <f>+IF('Weekly OPIS Averages'!H31&gt;0,'Weekly OPIS Averages'!H31,"NA")</f>
        <v>2.587333333333333</v>
      </c>
      <c r="H19" s="44"/>
      <c r="I19" s="45"/>
      <c r="J19" s="43">
        <v>38869</v>
      </c>
      <c r="K19" s="43"/>
      <c r="L19" s="44">
        <f>+IF('Weekly OPIS Averages'!O31&gt;0,'Weekly OPIS Averages'!O31,"NA")</f>
        <v>2.7920500000000006</v>
      </c>
      <c r="M19" s="44"/>
      <c r="N19" s="44">
        <f>+IF('Weekly OPIS Averages'!Q31&gt;0,'Weekly OPIS Averages'!Q31,"NA")</f>
        <v>2.7533625000000006</v>
      </c>
      <c r="O19" s="44"/>
      <c r="P19" s="44">
        <f>+IF('Weekly OPIS Averages'!S31&gt;0,'Weekly OPIS Averages'!S31,"NA")</f>
        <v>2.6649000000000003</v>
      </c>
    </row>
    <row r="20" spans="1:16" x14ac:dyDescent="0.2">
      <c r="A20" s="43">
        <v>38899</v>
      </c>
      <c r="C20" s="44">
        <f>+IF('Weekly OPIS Averages'!D32&gt;0,'Weekly OPIS Averages'!D32,"NA")</f>
        <v>3.0835600000000003</v>
      </c>
      <c r="D20" s="44"/>
      <c r="E20" s="44">
        <f>+IF('Weekly OPIS Averages'!F32&gt;0,'Weekly OPIS Averages'!F32,"NA")</f>
        <v>2.9189175000000001</v>
      </c>
      <c r="F20" s="44"/>
      <c r="G20" s="44">
        <f>+IF('Weekly OPIS Averages'!H32&gt;0,'Weekly OPIS Averages'!H32,"NA")</f>
        <v>2.8193116666666662</v>
      </c>
      <c r="H20" s="44"/>
      <c r="I20" s="45"/>
      <c r="J20" s="43">
        <v>38899</v>
      </c>
      <c r="K20" s="43"/>
      <c r="L20" s="44">
        <f>+IF('Weekly OPIS Averages'!O32&gt;0,'Weekly OPIS Averages'!O32,"NA")</f>
        <v>3.1228800000000003</v>
      </c>
      <c r="M20" s="44"/>
      <c r="N20" s="44">
        <f>+IF('Weekly OPIS Averages'!Q32&gt;0,'Weekly OPIS Averages'!Q32,"NA")</f>
        <v>2.9574650000000005</v>
      </c>
      <c r="O20" s="44"/>
      <c r="P20" s="44">
        <f>+IF('Weekly OPIS Averages'!S32&gt;0,'Weekly OPIS Averages'!S32,"NA")</f>
        <v>2.8765350000000005</v>
      </c>
    </row>
    <row r="21" spans="1:16" x14ac:dyDescent="0.2">
      <c r="A21" s="43">
        <v>38930</v>
      </c>
      <c r="C21" s="44">
        <f>+IF('Weekly OPIS Averages'!D33&gt;0,'Weekly OPIS Averages'!D33,"NA")</f>
        <v>2.8128000000000002</v>
      </c>
      <c r="D21" s="44"/>
      <c r="E21" s="44">
        <f>+IF('Weekly OPIS Averages'!F33&gt;0,'Weekly OPIS Averages'!F33,"NA")</f>
        <v>2.9481800000000002</v>
      </c>
      <c r="F21" s="44"/>
      <c r="G21" s="44">
        <f>+IF('Weekly OPIS Averages'!H33&gt;0,'Weekly OPIS Averages'!H33,"NA")</f>
        <v>2.8835450000000002</v>
      </c>
      <c r="H21" s="44"/>
      <c r="I21" s="45"/>
      <c r="J21" s="43">
        <v>38930</v>
      </c>
      <c r="K21" s="43"/>
      <c r="L21" s="44">
        <f>+IF('Weekly OPIS Averages'!O33&gt;0,'Weekly OPIS Averages'!O33,"NA")</f>
        <v>3.0212749999999997</v>
      </c>
      <c r="M21" s="44"/>
      <c r="N21" s="44">
        <f>+IF('Weekly OPIS Averages'!Q33&gt;0,'Weekly OPIS Averages'!Q33,"NA")</f>
        <v>3.0720774999999998</v>
      </c>
      <c r="O21" s="44"/>
      <c r="P21" s="44">
        <f>+IF('Weekly OPIS Averages'!S33&gt;0,'Weekly OPIS Averages'!S33,"NA")</f>
        <v>2.9787350000000004</v>
      </c>
    </row>
    <row r="22" spans="1:16" x14ac:dyDescent="0.2">
      <c r="A22" s="43">
        <v>38961</v>
      </c>
      <c r="C22" s="44">
        <f>+IF('Weekly OPIS Averages'!D34&gt;0,'Weekly OPIS Averages'!D34,"NA")</f>
        <v>2.9692749999999997</v>
      </c>
      <c r="D22" s="44"/>
      <c r="E22" s="44">
        <f>+IF('Weekly OPIS Averages'!F34&gt;0,'Weekly OPIS Averages'!F34,"NA")</f>
        <v>2.8910374999999999</v>
      </c>
      <c r="F22" s="44"/>
      <c r="G22" s="44">
        <f>+IF('Weekly OPIS Averages'!H34&gt;0,'Weekly OPIS Averages'!H34,"NA")</f>
        <v>2.955211666666667</v>
      </c>
      <c r="J22" s="43">
        <v>38961</v>
      </c>
      <c r="K22" s="43"/>
      <c r="L22" s="44">
        <f>+IF('Weekly OPIS Averages'!O34&gt;0,'Weekly OPIS Averages'!O34,"NA")</f>
        <v>3.0644250000000004</v>
      </c>
      <c r="M22" s="44"/>
      <c r="N22" s="44">
        <f>+IF('Weekly OPIS Averages'!Q34&gt;0,'Weekly OPIS Averages'!Q34,"NA")</f>
        <v>3.0428500000000001</v>
      </c>
      <c r="O22" s="44"/>
      <c r="P22" s="44">
        <f>+IF('Weekly OPIS Averages'!S34&gt;0,'Weekly OPIS Averages'!S34,"NA")</f>
        <v>3.0695266666666665</v>
      </c>
    </row>
    <row r="23" spans="1:16" x14ac:dyDescent="0.2">
      <c r="A23" s="43">
        <v>38991</v>
      </c>
      <c r="C23" s="44">
        <f>+IF('Weekly OPIS Averages'!D35&gt;0,'Weekly OPIS Averages'!D35,"NA")</f>
        <v>3.2895200000000004</v>
      </c>
      <c r="D23" s="44"/>
      <c r="E23" s="44">
        <f>+IF('Weekly OPIS Averages'!F35&gt;0,'Weekly OPIS Averages'!F35,"NA")</f>
        <v>3.1293975000000001</v>
      </c>
      <c r="F23" s="44"/>
      <c r="G23" s="44">
        <f>+IF('Weekly OPIS Averages'!H35&gt;0,'Weekly OPIS Averages'!H35,"NA")</f>
        <v>3.0238650000000002</v>
      </c>
      <c r="J23" s="43">
        <v>38991</v>
      </c>
      <c r="K23" s="43"/>
      <c r="L23" s="44">
        <f>+IF('Weekly OPIS Averages'!O35&gt;0,'Weekly OPIS Averages'!O35,"NA")</f>
        <v>3.3980000000000006</v>
      </c>
      <c r="M23" s="44"/>
      <c r="N23" s="44">
        <f>+IF('Weekly OPIS Averages'!Q35&gt;0,'Weekly OPIS Averages'!Q35,"NA")</f>
        <v>3.2312125000000007</v>
      </c>
      <c r="O23" s="44"/>
      <c r="P23" s="44">
        <f>+IF('Weekly OPIS Averages'!S35&gt;0,'Weekly OPIS Averages'!S35,"NA")</f>
        <v>3.1612333333333336</v>
      </c>
    </row>
    <row r="24" spans="1:16" x14ac:dyDescent="0.2">
      <c r="A24" s="43">
        <v>39022</v>
      </c>
      <c r="C24" s="44">
        <f>+IF('Weekly OPIS Averages'!D36&gt;0,'Weekly OPIS Averages'!D36,"NA")</f>
        <v>2.7464500000000003</v>
      </c>
      <c r="D24" s="44"/>
      <c r="E24" s="44">
        <f>+IF('Weekly OPIS Averages'!F36&gt;0,'Weekly OPIS Averages'!F36,"NA")</f>
        <v>3.0179850000000004</v>
      </c>
      <c r="F24" s="44"/>
      <c r="G24" s="44">
        <f>+IF('Weekly OPIS Averages'!H36&gt;0,'Weekly OPIS Averages'!H36,"NA")</f>
        <v>3.0017483333333335</v>
      </c>
      <c r="J24" s="43">
        <v>39022</v>
      </c>
      <c r="K24" s="43"/>
      <c r="L24" s="44">
        <f>+IF('Weekly OPIS Averages'!O36&gt;0,'Weekly OPIS Averages'!O36,"NA")</f>
        <v>3.0330499999999998</v>
      </c>
      <c r="M24" s="44"/>
      <c r="N24" s="44">
        <f>+IF('Weekly OPIS Averages'!Q36&gt;0,'Weekly OPIS Averages'!Q36,"NA")</f>
        <v>3.2155250000000004</v>
      </c>
      <c r="O24" s="44"/>
      <c r="P24" s="44">
        <f>+IF('Weekly OPIS Averages'!S36&gt;0,'Weekly OPIS Averages'!S36,"NA")</f>
        <v>3.1651583333333337</v>
      </c>
    </row>
    <row r="25" spans="1:16" x14ac:dyDescent="0.2">
      <c r="A25" s="43">
        <v>39052</v>
      </c>
      <c r="C25" s="44">
        <f>+IF('Weekly OPIS Averages'!D37&gt;0,'Weekly OPIS Averages'!D37,"NA")</f>
        <v>2.4455800000000001</v>
      </c>
      <c r="D25" s="44"/>
      <c r="E25" s="44">
        <f>+IF('Weekly OPIS Averages'!F37&gt;0,'Weekly OPIS Averages'!F37,"NA")</f>
        <v>2.5960150000000004</v>
      </c>
      <c r="F25" s="44"/>
      <c r="G25" s="44">
        <f>+IF('Weekly OPIS Averages'!H37&gt;0,'Weekly OPIS Averages'!H37,"NA")</f>
        <v>2.8271833333333336</v>
      </c>
      <c r="J25" s="43">
        <v>39052</v>
      </c>
      <c r="K25" s="43"/>
      <c r="L25" s="44">
        <f>+IF('Weekly OPIS Averages'!O37&gt;0,'Weekly OPIS Averages'!O37,"NA")</f>
        <v>2.56168</v>
      </c>
      <c r="M25" s="44"/>
      <c r="N25" s="44">
        <f>+IF('Weekly OPIS Averages'!Q37&gt;0,'Weekly OPIS Averages'!Q37,"NA")</f>
        <v>2.7973650000000001</v>
      </c>
      <c r="O25" s="44"/>
      <c r="P25" s="44">
        <f>+IF('Weekly OPIS Averages'!S37&gt;0,'Weekly OPIS Averages'!S37,"NA")</f>
        <v>2.9975766666666672</v>
      </c>
    </row>
    <row r="26" spans="1:16" x14ac:dyDescent="0.2">
      <c r="A26" s="43">
        <v>39083</v>
      </c>
      <c r="C26" s="44">
        <f>+IF('Weekly OPIS Averages'!D38&gt;0,'Weekly OPIS Averages'!D38,"NA")</f>
        <v>2.7595674823529412</v>
      </c>
      <c r="E26" s="44">
        <f>+IF('Weekly OPIS Averages'!F38&gt;0,'Weekly OPIS Averages'!F38,"NA")</f>
        <v>2.6025737411764709</v>
      </c>
      <c r="G26" s="44">
        <f>+IF('Weekly OPIS Averages'!H38&gt;0,'Weekly OPIS Averages'!H38,"NA")</f>
        <v>2.6505324941176474</v>
      </c>
      <c r="J26" s="43">
        <v>39083</v>
      </c>
      <c r="K26" s="43"/>
      <c r="L26" s="44">
        <f>+IF('Weekly OPIS Averages'!O38&gt;0,'Weekly OPIS Averages'!O38,"NA")</f>
        <v>2.8996845735294117</v>
      </c>
      <c r="N26" s="44">
        <f>+IF('Weekly OPIS Averages'!Q38&gt;0,'Weekly OPIS Averages'!Q38,"NA")</f>
        <v>2.730682286764706</v>
      </c>
      <c r="P26" s="44">
        <f>+IF('Weekly OPIS Averages'!S38&gt;0,'Weekly OPIS Averages'!S38,"NA")</f>
        <v>2.8314715245098037</v>
      </c>
    </row>
    <row r="27" spans="1:16" x14ac:dyDescent="0.2">
      <c r="A27" s="43">
        <v>39114</v>
      </c>
      <c r="C27" s="44">
        <f>+IF('Weekly OPIS Averages'!D39&gt;0,'Weekly OPIS Averages'!D39,"NA")</f>
        <v>2.8209294823529412</v>
      </c>
      <c r="E27" s="44">
        <f>+IF('Weekly OPIS Averages'!F39&gt;0,'Weekly OPIS Averages'!F39,"NA")</f>
        <v>2.7902484823529412</v>
      </c>
      <c r="G27" s="44">
        <f>+IF('Weekly OPIS Averages'!H39&gt;0,'Weekly OPIS Averages'!H39,"NA")</f>
        <v>2.6753589882352942</v>
      </c>
      <c r="J27" s="43">
        <v>39114</v>
      </c>
      <c r="K27" s="43"/>
      <c r="L27" s="44">
        <f>+IF('Weekly OPIS Averages'!O39&gt;0,'Weekly OPIS Averages'!O39,"NA")</f>
        <v>2.9750344485294113</v>
      </c>
      <c r="N27" s="44">
        <f>+IF('Weekly OPIS Averages'!Q39&gt;0,'Weekly OPIS Averages'!Q39,"NA")</f>
        <v>2.9373595110294115</v>
      </c>
      <c r="P27" s="44">
        <f>+IF('Weekly OPIS Averages'!S39&gt;0,'Weekly OPIS Averages'!S39,"NA")</f>
        <v>2.8121330073529411</v>
      </c>
    </row>
    <row r="28" spans="1:16" x14ac:dyDescent="0.2">
      <c r="A28" s="43">
        <v>39142</v>
      </c>
      <c r="C28" s="44">
        <f>+IF('Weekly OPIS Averages'!D40&gt;0,'Weekly OPIS Averages'!D40,"NA")</f>
        <v>2.4242361223529416</v>
      </c>
      <c r="E28" s="44">
        <f>+IF('Weekly OPIS Averages'!F40&gt;0,'Weekly OPIS Averages'!F40,"NA")</f>
        <v>2.6225828023529414</v>
      </c>
      <c r="G28" s="44">
        <f>+IF('Weekly OPIS Averages'!H40&gt;0,'Weekly OPIS Averages'!H40,"NA")</f>
        <v>2.6682443623529415</v>
      </c>
      <c r="J28" s="43">
        <v>39142</v>
      </c>
      <c r="K28" s="43"/>
      <c r="L28" s="44">
        <f>+IF('Weekly OPIS Averages'!O40&gt;0,'Weekly OPIS Averages'!O40,"NA")</f>
        <v>2.6180534235294117</v>
      </c>
      <c r="N28" s="44">
        <f>+IF('Weekly OPIS Averages'!Q40&gt;0,'Weekly OPIS Averages'!Q40,"NA")</f>
        <v>2.7965439360294115</v>
      </c>
      <c r="P28" s="44">
        <f>+IF('Weekly OPIS Averages'!S40&gt;0,'Weekly OPIS Averages'!S40,"NA")</f>
        <v>2.8309241485294119</v>
      </c>
    </row>
    <row r="29" spans="1:16" x14ac:dyDescent="0.2">
      <c r="A29" s="43">
        <v>39173</v>
      </c>
      <c r="C29" s="44">
        <f>+IF('Weekly OPIS Averages'!D41&gt;0,'Weekly OPIS Averages'!D41,"NA")</f>
        <v>2.5787322823529411</v>
      </c>
      <c r="E29" s="44">
        <f>+IF('Weekly OPIS Averages'!F41&gt;0,'Weekly OPIS Averages'!F41,"NA")</f>
        <v>2.5014842023529411</v>
      </c>
      <c r="G29" s="44">
        <f>+IF('Weekly OPIS Averages'!H41&gt;0,'Weekly OPIS Averages'!H41,"NA")</f>
        <v>2.607965962352941</v>
      </c>
      <c r="J29" s="43">
        <v>39173</v>
      </c>
      <c r="K29" s="43"/>
      <c r="L29" s="44">
        <f>+IF('Weekly OPIS Averages'!O41&gt;0,'Weekly OPIS Averages'!O41,"NA")</f>
        <v>2.6415754485294114</v>
      </c>
      <c r="N29" s="44">
        <f>+IF('Weekly OPIS Averages'!Q41&gt;0,'Weekly OPIS Averages'!Q41,"NA")</f>
        <v>2.6298144360294113</v>
      </c>
      <c r="P29" s="44">
        <f>+IF('Weekly OPIS Averages'!S41&gt;0,'Weekly OPIS Averages'!S41,"NA")</f>
        <v>2.7448877735294115</v>
      </c>
    </row>
    <row r="30" spans="1:16" x14ac:dyDescent="0.2">
      <c r="A30" s="43">
        <v>39203</v>
      </c>
      <c r="C30" s="44">
        <f>+IF('Weekly OPIS Averages'!D42&gt;0,'Weekly OPIS Averages'!D42,"NA")</f>
        <v>2.6082414823529412</v>
      </c>
      <c r="E30" s="44">
        <f>+IF('Weekly OPIS Averages'!F42&gt;0,'Weekly OPIS Averages'!F42,"NA")</f>
        <v>2.5934868823529413</v>
      </c>
      <c r="G30" s="44">
        <f>+IF('Weekly OPIS Averages'!H42&gt;0,'Weekly OPIS Averages'!H42,"NA")</f>
        <v>2.5370699623529411</v>
      </c>
      <c r="J30" s="43">
        <v>39203</v>
      </c>
      <c r="K30" s="43"/>
      <c r="L30" s="44">
        <f>+IF('Weekly OPIS Averages'!O42&gt;0,'Weekly OPIS Averages'!O42,"NA")</f>
        <v>2.7932550735294113</v>
      </c>
      <c r="N30" s="44">
        <f>+IF('Weekly OPIS Averages'!Q42&gt;0,'Weekly OPIS Averages'!Q42,"NA")</f>
        <v>2.7174152610294113</v>
      </c>
      <c r="P30" s="44">
        <f>+IF('Weekly OPIS Averages'!S42&gt;0,'Weekly OPIS Averages'!S42,"NA")</f>
        <v>2.6842946485294115</v>
      </c>
    </row>
    <row r="31" spans="1:16" x14ac:dyDescent="0.2">
      <c r="A31" s="43">
        <v>39234</v>
      </c>
      <c r="C31" s="44">
        <f>+IF('Weekly OPIS Averages'!D43&gt;0,'Weekly OPIS Averages'!D43,"NA")</f>
        <v>2.7860778823529415</v>
      </c>
      <c r="E31" s="44">
        <f>+IF('Weekly OPIS Averages'!F43&gt;0,'Weekly OPIS Averages'!F43,"NA")</f>
        <v>2.6971596823529413</v>
      </c>
      <c r="G31" s="44">
        <f>+IF('Weekly OPIS Averages'!H43&gt;0,'Weekly OPIS Averages'!H43,"NA")</f>
        <v>2.6576838823529414</v>
      </c>
      <c r="J31" s="43">
        <v>39234</v>
      </c>
      <c r="K31" s="43"/>
      <c r="L31" s="44">
        <f>+IF('Weekly OPIS Averages'!O43&gt;0,'Weekly OPIS Averages'!O43,"NA")</f>
        <v>3.0012900735294115</v>
      </c>
      <c r="N31" s="44">
        <f>+IF('Weekly OPIS Averages'!Q43&gt;0,'Weekly OPIS Averages'!Q43,"NA")</f>
        <v>2.8972725735294116</v>
      </c>
      <c r="P31" s="44">
        <f>+IF('Weekly OPIS Averages'!S43&gt;0,'Weekly OPIS Averages'!S43,"NA")</f>
        <v>2.8120401985294112</v>
      </c>
    </row>
    <row r="32" spans="1:16" x14ac:dyDescent="0.2">
      <c r="A32" s="43">
        <v>39264</v>
      </c>
      <c r="C32" s="44">
        <f>+IF('Weekly OPIS Averages'!D44&gt;0,'Weekly OPIS Averages'!D44,"NA")</f>
        <v>2.7897570823529412</v>
      </c>
      <c r="E32" s="44">
        <f>+IF('Weekly OPIS Averages'!F44&gt;0,'Weekly OPIS Averages'!F44,"NA")</f>
        <v>2.7879174823529413</v>
      </c>
      <c r="G32" s="44">
        <f>+IF('Weekly OPIS Averages'!H44&gt;0,'Weekly OPIS Averages'!H44,"NA")</f>
        <v>2.7280254823529417</v>
      </c>
      <c r="J32" s="43">
        <v>39264</v>
      </c>
      <c r="K32" s="43"/>
      <c r="L32" s="44">
        <f>+IF('Weekly OPIS Averages'!O44&gt;0,'Weekly OPIS Averages'!O44,"NA")</f>
        <v>2.9015438235294115</v>
      </c>
      <c r="N32" s="44">
        <f>+IF('Weekly OPIS Averages'!Q44&gt;0,'Weekly OPIS Averages'!Q44,"NA")</f>
        <v>2.9514169485294115</v>
      </c>
      <c r="P32" s="44">
        <f>+IF('Weekly OPIS Averages'!S44&gt;0,'Weekly OPIS Averages'!S44,"NA")</f>
        <v>2.8986963235294119</v>
      </c>
    </row>
    <row r="33" spans="1:16" x14ac:dyDescent="0.2">
      <c r="A33" s="43">
        <v>39295</v>
      </c>
      <c r="C33" s="44">
        <f>+IF('Weekly OPIS Averages'!D45&gt;0,'Weekly OPIS Averages'!D45,"NA")</f>
        <v>2.7656658823529412</v>
      </c>
      <c r="E33" s="44">
        <f>+IF('Weekly OPIS Averages'!F45&gt;0,'Weekly OPIS Averages'!F45,"NA")</f>
        <v>2.7777114823529412</v>
      </c>
      <c r="G33" s="44">
        <f>+IF('Weekly OPIS Averages'!H45&gt;0,'Weekly OPIS Averages'!H45,"NA")</f>
        <v>2.7805002823529414</v>
      </c>
      <c r="J33" s="43">
        <v>39295</v>
      </c>
      <c r="K33" s="43"/>
      <c r="L33" s="44">
        <f>+IF('Weekly OPIS Averages'!O45&gt;0,'Weekly OPIS Averages'!O45,"NA")</f>
        <v>2.8493591985294113</v>
      </c>
      <c r="N33" s="44">
        <f>+IF('Weekly OPIS Averages'!Q45&gt;0,'Weekly OPIS Averages'!Q45,"NA")</f>
        <v>2.8754515110294117</v>
      </c>
      <c r="P33" s="44">
        <f>+IF('Weekly OPIS Averages'!S45&gt;0,'Weekly OPIS Averages'!S45,"NA")</f>
        <v>2.9173976985294114</v>
      </c>
    </row>
    <row r="34" spans="1:16" x14ac:dyDescent="0.2">
      <c r="A34" s="43">
        <v>39326</v>
      </c>
      <c r="C34" s="44">
        <f>+IF('Weekly OPIS Averages'!D46&gt;0,'Weekly OPIS Averages'!D46,"NA")</f>
        <v>2.8964854023529414</v>
      </c>
      <c r="E34" s="44">
        <f>+IF('Weekly OPIS Averages'!F46&gt;0,'Weekly OPIS Averages'!F46,"NA")</f>
        <v>2.8310756423529413</v>
      </c>
      <c r="G34" s="44">
        <f>+IF('Weekly OPIS Averages'!H46&gt;0,'Weekly OPIS Averages'!H46,"NA")</f>
        <v>2.8173027890196081</v>
      </c>
      <c r="J34" s="43">
        <v>39326</v>
      </c>
      <c r="K34" s="43"/>
      <c r="L34" s="44">
        <f>+IF('Weekly OPIS Averages'!O46&gt;0,'Weekly OPIS Averages'!O46,"NA")</f>
        <v>3.0275713235294113</v>
      </c>
      <c r="N34" s="44">
        <f>+IF('Weekly OPIS Averages'!Q46&gt;0,'Weekly OPIS Averages'!Q46,"NA")</f>
        <v>2.9384652610294113</v>
      </c>
      <c r="P34" s="44">
        <f>+IF('Weekly OPIS Averages'!S46&gt;0,'Weekly OPIS Averages'!S46,"NA")</f>
        <v>2.926158115196078</v>
      </c>
    </row>
    <row r="35" spans="1:16" x14ac:dyDescent="0.2">
      <c r="A35" s="43">
        <v>39356</v>
      </c>
      <c r="C35" s="44">
        <f>+IF('Weekly OPIS Averages'!D47&gt;0,'Weekly OPIS Averages'!D47,"NA")</f>
        <v>2.8487666823529416</v>
      </c>
      <c r="E35" s="44">
        <f>+IF('Weekly OPIS Averages'!F47&gt;0,'Weekly OPIS Averages'!F47,"NA")</f>
        <v>2.8726260423529415</v>
      </c>
      <c r="G35" s="44">
        <f>+IF('Weekly OPIS Averages'!H47&gt;0,'Weekly OPIS Averages'!H47,"NA")</f>
        <v>2.8369726556862744</v>
      </c>
      <c r="J35" s="43">
        <v>39356</v>
      </c>
      <c r="K35" s="43"/>
      <c r="L35" s="44">
        <f>+IF('Weekly OPIS Averages'!O47&gt;0,'Weekly OPIS Averages'!O47,"NA")</f>
        <v>3.0087778235294111</v>
      </c>
      <c r="N35" s="44">
        <f>+IF('Weekly OPIS Averages'!Q47&gt;0,'Weekly OPIS Averages'!Q47,"NA")</f>
        <v>3.0181745735294112</v>
      </c>
      <c r="P35" s="44">
        <f>+IF('Weekly OPIS Averages'!S47&gt;0,'Weekly OPIS Averages'!S47,"NA")</f>
        <v>2.961902781862745</v>
      </c>
    </row>
    <row r="36" spans="1:16" x14ac:dyDescent="0.2">
      <c r="A36" s="43">
        <v>39387</v>
      </c>
      <c r="C36" s="44">
        <f>+IF('Weekly OPIS Averages'!D48&gt;0,'Weekly OPIS Averages'!D48,"NA")</f>
        <v>2.917184682352941</v>
      </c>
      <c r="E36" s="44">
        <f>+IF('Weekly OPIS Averages'!F48&gt;0,'Weekly OPIS Averages'!F48,"NA")</f>
        <v>2.8829756823529413</v>
      </c>
      <c r="G36" s="44">
        <f>+IF('Weekly OPIS Averages'!H48&gt;0,'Weekly OPIS Averages'!H48,"NA")</f>
        <v>2.8874789223529418</v>
      </c>
      <c r="J36" s="43">
        <v>39387</v>
      </c>
      <c r="K36" s="43"/>
      <c r="L36" s="44">
        <f>+IF('Weekly OPIS Averages'!O48&gt;0,'Weekly OPIS Averages'!O48,"NA")</f>
        <v>3.0494300735294111</v>
      </c>
      <c r="N36" s="44">
        <f>+IF('Weekly OPIS Averages'!Q48&gt;0,'Weekly OPIS Averages'!Q48,"NA")</f>
        <v>3.0291039485294111</v>
      </c>
      <c r="P36" s="44">
        <f>+IF('Weekly OPIS Averages'!S48&gt;0,'Weekly OPIS Averages'!S48,"NA")</f>
        <v>3.0285930735294109</v>
      </c>
    </row>
    <row r="37" spans="1:16" x14ac:dyDescent="0.2">
      <c r="A37" s="43">
        <v>39417</v>
      </c>
      <c r="C37" s="44">
        <f>+IF('Weekly OPIS Averages'!D49&gt;0,'Weekly OPIS Averages'!D49,"NA")</f>
        <v>3.3228089223529409</v>
      </c>
      <c r="E37" s="44">
        <f>+IF('Weekly OPIS Averages'!F49&gt;0,'Weekly OPIS Averages'!F49,"NA")</f>
        <v>3.119996802352941</v>
      </c>
      <c r="G37" s="44">
        <f>+IF('Weekly OPIS Averages'!H49&gt;0,'Weekly OPIS Averages'!H49,"NA")</f>
        <v>3.0295867623529413</v>
      </c>
      <c r="J37" s="43">
        <v>39417</v>
      </c>
      <c r="K37" s="43"/>
      <c r="L37" s="44">
        <f>+IF('Weekly OPIS Averages'!O49&gt;0,'Weekly OPIS Averages'!O49,"NA")</f>
        <v>3.4981525235294115</v>
      </c>
      <c r="N37" s="44">
        <f>+IF('Weekly OPIS Averages'!Q49&gt;0,'Weekly OPIS Averages'!Q49,"NA")</f>
        <v>3.2737912985294111</v>
      </c>
      <c r="P37" s="44">
        <f>+IF('Weekly OPIS Averages'!S49&gt;0,'Weekly OPIS Averages'!S49,"NA")</f>
        <v>3.1854534735294115</v>
      </c>
    </row>
    <row r="38" spans="1:16" x14ac:dyDescent="0.2">
      <c r="A38" s="43">
        <v>39448</v>
      </c>
      <c r="C38" s="44">
        <f>+IF('Weekly OPIS Averages'!D50&gt;0,'Weekly OPIS Averages'!D50,"NA")</f>
        <v>3.4549526823529413</v>
      </c>
      <c r="E38" s="44">
        <f>+IF('Weekly OPIS Averages'!F50&gt;0,'Weekly OPIS Averages'!F50,"NA")</f>
        <v>3.3888808023529409</v>
      </c>
      <c r="G38" s="44">
        <f>+IF('Weekly OPIS Averages'!H50&gt;0,'Weekly OPIS Averages'!H50,"NA")</f>
        <v>3.2316487623529411</v>
      </c>
      <c r="J38" s="43">
        <v>39448</v>
      </c>
      <c r="K38" s="43"/>
      <c r="L38" s="44">
        <f>+IF('Weekly OPIS Averages'!O50&gt;0,'Weekly OPIS Averages'!O50,"NA")</f>
        <v>3.6938611985294107</v>
      </c>
      <c r="N38" s="44">
        <f>+IF('Weekly OPIS Averages'!Q50&gt;0,'Weekly OPIS Averages'!Q50,"NA")</f>
        <v>3.5960068610294114</v>
      </c>
      <c r="P38" s="44">
        <f>+IF('Weekly OPIS Averages'!S50&gt;0,'Weekly OPIS Averages'!S50,"NA")</f>
        <v>3.4138145985294108</v>
      </c>
    </row>
    <row r="39" spans="1:16" x14ac:dyDescent="0.2">
      <c r="A39" s="43">
        <v>39479</v>
      </c>
      <c r="C39" s="44">
        <f>+IF('Weekly OPIS Averages'!D51&gt;0,'Weekly OPIS Averages'!D51,"NA")</f>
        <v>3.1966778823529411</v>
      </c>
      <c r="E39" s="44">
        <f>+IF('Weekly OPIS Averages'!F51&gt;0,'Weekly OPIS Averages'!F51,"NA")</f>
        <v>3.3258152823529414</v>
      </c>
      <c r="G39" s="44">
        <f>+IF('Weekly OPIS Averages'!H51&gt;0,'Weekly OPIS Averages'!H51,"NA")</f>
        <v>3.3248131623529411</v>
      </c>
      <c r="J39" s="43">
        <v>39479</v>
      </c>
      <c r="K39" s="43"/>
      <c r="L39" s="44">
        <f>+IF('Weekly OPIS Averages'!O51&gt;0,'Weekly OPIS Averages'!O51,"NA")</f>
        <v>3.3372118235294117</v>
      </c>
      <c r="N39" s="44">
        <f>+IF('Weekly OPIS Averages'!Q51&gt;0,'Weekly OPIS Averages'!Q51,"NA")</f>
        <v>3.5155365110294112</v>
      </c>
      <c r="P39" s="44">
        <f>+IF('Weekly OPIS Averages'!S51&gt;0,'Weekly OPIS Averages'!S51,"NA")</f>
        <v>3.5097418485294116</v>
      </c>
    </row>
    <row r="40" spans="1:16" x14ac:dyDescent="0.2">
      <c r="A40" s="43">
        <v>39508</v>
      </c>
      <c r="C40" s="44">
        <f>+IF('Weekly OPIS Averages'!D52&gt;0,'Weekly OPIS Averages'!D52,"NA")</f>
        <v>3.1428406023529409</v>
      </c>
      <c r="E40" s="44">
        <f>+IF('Weekly OPIS Averages'!F52&gt;0,'Weekly OPIS Averages'!F52,"NA")</f>
        <v>3.1697592423529413</v>
      </c>
      <c r="G40" s="44">
        <f>+IF('Weekly OPIS Averages'!H52&gt;0,'Weekly OPIS Averages'!H52,"NA")</f>
        <v>3.2648237223529413</v>
      </c>
      <c r="J40" s="43">
        <v>39508</v>
      </c>
      <c r="K40" s="43"/>
      <c r="L40" s="44">
        <f>+IF('Weekly OPIS Averages'!O52&gt;0,'Weekly OPIS Averages'!O52,"NA")</f>
        <v>3.2813539235294114</v>
      </c>
      <c r="N40" s="44">
        <f>+IF('Weekly OPIS Averages'!Q52&gt;0,'Weekly OPIS Averages'!Q52,"NA")</f>
        <v>3.3092828735294115</v>
      </c>
      <c r="P40" s="44">
        <f>+IF('Weekly OPIS Averages'!S52&gt;0,'Weekly OPIS Averages'!S52,"NA")</f>
        <v>3.4374756485294111</v>
      </c>
    </row>
    <row r="41" spans="1:16" x14ac:dyDescent="0.2">
      <c r="A41" s="43">
        <v>39539</v>
      </c>
      <c r="C41" s="44">
        <f>+IF('Weekly OPIS Averages'!D53&gt;0,'Weekly OPIS Averages'!D53,"NA")</f>
        <v>3.4013270823529411</v>
      </c>
      <c r="E41" s="44">
        <f>+IF('Weekly OPIS Averages'!F53&gt;0,'Weekly OPIS Averages'!F53,"NA")</f>
        <v>3.272083842352941</v>
      </c>
      <c r="G41" s="44">
        <f>+IF('Weekly OPIS Averages'!H53&gt;0,'Weekly OPIS Averages'!H53,"NA")</f>
        <v>3.2469485223529411</v>
      </c>
      <c r="J41" s="43">
        <v>39539</v>
      </c>
      <c r="K41" s="43"/>
      <c r="L41" s="44">
        <f>+IF('Weekly OPIS Averages'!O53&gt;0,'Weekly OPIS Averages'!O53,"NA")</f>
        <v>3.494243073529411</v>
      </c>
      <c r="N41" s="44">
        <f>+IF('Weekly OPIS Averages'!Q53&gt;0,'Weekly OPIS Averages'!Q53,"NA")</f>
        <v>3.3877984985294112</v>
      </c>
      <c r="P41" s="44">
        <f>+IF('Weekly OPIS Averages'!S53&gt;0,'Weekly OPIS Averages'!S53,"NA")</f>
        <v>3.3709362735294115</v>
      </c>
    </row>
    <row r="42" spans="1:16" x14ac:dyDescent="0.2">
      <c r="A42" s="43">
        <v>39569</v>
      </c>
      <c r="C42" s="44">
        <f>+IF('Weekly OPIS Averages'!D54&gt;0,'Weekly OPIS Averages'!D54,"NA")</f>
        <v>3.8336582823529413</v>
      </c>
      <c r="E42" s="44">
        <f>+IF('Weekly OPIS Averages'!F54&gt;0,'Weekly OPIS Averages'!F54,"NA")</f>
        <v>3.6174926823529412</v>
      </c>
      <c r="G42" s="44">
        <f>+IF('Weekly OPIS Averages'!H54&gt;0,'Weekly OPIS Averages'!H54,"NA")</f>
        <v>3.4592753223529411</v>
      </c>
      <c r="J42" s="43">
        <v>39569</v>
      </c>
      <c r="K42" s="43"/>
      <c r="L42" s="44">
        <f>+IF('Weekly OPIS Averages'!O54&gt;0,'Weekly OPIS Averages'!O54,"NA")</f>
        <v>3.9793816985294113</v>
      </c>
      <c r="N42" s="44">
        <f>+IF('Weekly OPIS Averages'!Q54&gt;0,'Weekly OPIS Averages'!Q54,"NA")</f>
        <v>3.7368123860294111</v>
      </c>
      <c r="P42" s="44">
        <f>+IF('Weekly OPIS Averages'!S54&gt;0,'Weekly OPIS Averages'!S54,"NA")</f>
        <v>3.5849928985294111</v>
      </c>
    </row>
    <row r="43" spans="1:16" x14ac:dyDescent="0.2">
      <c r="A43" s="43">
        <v>39600</v>
      </c>
      <c r="C43" s="44">
        <f>+IF('Weekly OPIS Averages'!D55&gt;0,'Weekly OPIS Averages'!D55,"NA")</f>
        <v>4.1148550023529413</v>
      </c>
      <c r="E43" s="44">
        <f>+IF('Weekly OPIS Averages'!F55&gt;0,'Weekly OPIS Averages'!F55,"NA")</f>
        <v>3.9742566423529411</v>
      </c>
      <c r="G43" s="44">
        <f>+IF('Weekly OPIS Averages'!H55&gt;0,'Weekly OPIS Averages'!H55,"NA")</f>
        <v>3.7832801223529415</v>
      </c>
      <c r="J43" s="43">
        <v>39600</v>
      </c>
      <c r="K43" s="43"/>
      <c r="L43" s="44">
        <f>+IF('Weekly OPIS Averages'!O55&gt;0,'Weekly OPIS Averages'!O55,"NA")</f>
        <v>4.200868623529411</v>
      </c>
      <c r="N43" s="44">
        <f>+IF('Weekly OPIS Averages'!Q55&gt;0,'Weekly OPIS Averages'!Q55,"NA")</f>
        <v>4.0901251610294107</v>
      </c>
      <c r="P43" s="44">
        <f>+IF('Weekly OPIS Averages'!S55&gt;0,'Weekly OPIS Averages'!S55,"NA")</f>
        <v>3.8914977985294108</v>
      </c>
    </row>
    <row r="44" spans="1:16" x14ac:dyDescent="0.2">
      <c r="A44" s="43">
        <v>39630</v>
      </c>
      <c r="C44" s="44">
        <f>+IF('Weekly OPIS Averages'!D56&gt;0,'Weekly OPIS Averages'!D56,"NA")</f>
        <v>4.4761070823529412</v>
      </c>
      <c r="E44" s="44">
        <f>+IF('Weekly OPIS Averages'!F56&gt;0,'Weekly OPIS Averages'!F56,"NA")</f>
        <v>4.2954810423529413</v>
      </c>
      <c r="G44" s="44">
        <f>+IF('Weekly OPIS Averages'!H56&gt;0,'Weekly OPIS Averages'!H56,"NA")</f>
        <v>4.1415401223529411</v>
      </c>
      <c r="J44" s="43">
        <v>39630</v>
      </c>
      <c r="K44" s="43"/>
      <c r="L44" s="44">
        <f>+IF('Weekly OPIS Averages'!O56&gt;0,'Weekly OPIS Averages'!O56,"NA")</f>
        <v>4.5358501985294106</v>
      </c>
      <c r="N44" s="44">
        <f>+IF('Weekly OPIS Averages'!Q56&gt;0,'Weekly OPIS Averages'!Q56,"NA")</f>
        <v>4.3683594110294113</v>
      </c>
      <c r="P44" s="44">
        <f>+IF('Weekly OPIS Averages'!S56&gt;0,'Weekly OPIS Averages'!S56,"NA")</f>
        <v>4.2387001735294101</v>
      </c>
    </row>
    <row r="45" spans="1:16" x14ac:dyDescent="0.2">
      <c r="A45" s="43">
        <v>39661</v>
      </c>
      <c r="C45" s="44">
        <f>+IF('Weekly OPIS Averages'!D57&gt;0,'Weekly OPIS Averages'!D57,"NA")</f>
        <v>4.5284222823529419</v>
      </c>
      <c r="E45" s="44">
        <f>+IF('Weekly OPIS Averages'!F57&gt;0,'Weekly OPIS Averages'!F57,"NA")</f>
        <v>4.5022646823529415</v>
      </c>
      <c r="G45" s="44">
        <f>+IF('Weekly OPIS Averages'!H57&gt;0,'Weekly OPIS Averages'!H57,"NA")</f>
        <v>4.3731281223529415</v>
      </c>
      <c r="J45" s="43">
        <v>39661</v>
      </c>
      <c r="K45" s="43"/>
      <c r="L45" s="44">
        <f>+IF('Weekly OPIS Averages'!O57&gt;0,'Weekly OPIS Averages'!O57,"NA")</f>
        <v>4.5835876985294117</v>
      </c>
      <c r="N45" s="44">
        <f>+IF('Weekly OPIS Averages'!Q57&gt;0,'Weekly OPIS Averages'!Q57,"NA")</f>
        <v>4.5597189485294116</v>
      </c>
      <c r="P45" s="44">
        <f>+IF('Weekly OPIS Averages'!S57&gt;0,'Weekly OPIS Averages'!S57,"NA")</f>
        <v>4.4401021735294117</v>
      </c>
    </row>
    <row r="46" spans="1:16" x14ac:dyDescent="0.2">
      <c r="A46" s="43">
        <v>39692</v>
      </c>
      <c r="C46" s="44">
        <f>+IF('Weekly OPIS Averages'!D58&gt;0,'Weekly OPIS Averages'!D58,"NA")</f>
        <v>4.6221017223529417</v>
      </c>
      <c r="E46" s="44">
        <f>+IF('Weekly OPIS Averages'!F58&gt;0,'Weekly OPIS Averages'!F58,"NA")</f>
        <v>4.5752620023529413</v>
      </c>
      <c r="G46" s="44">
        <f>+IF('Weekly OPIS Averages'!H58&gt;0,'Weekly OPIS Averages'!H58,"NA")</f>
        <v>4.5422103623529422</v>
      </c>
      <c r="J46" s="43">
        <v>39692</v>
      </c>
      <c r="K46" s="43"/>
      <c r="L46" s="44">
        <f>+IF('Weekly OPIS Averages'!O58&gt;0,'Weekly OPIS Averages'!O58,"NA")</f>
        <v>4.7781460235294118</v>
      </c>
      <c r="N46" s="44">
        <f>+IF('Weekly OPIS Averages'!Q58&gt;0,'Weekly OPIS Averages'!Q58,"NA")</f>
        <v>4.6808668610294113</v>
      </c>
      <c r="P46" s="44">
        <f>+IF('Weekly OPIS Averages'!S58&gt;0,'Weekly OPIS Averages'!S58,"NA")</f>
        <v>4.6325279735294123</v>
      </c>
    </row>
    <row r="47" spans="1:16" x14ac:dyDescent="0.2">
      <c r="A47" s="43">
        <v>39722</v>
      </c>
      <c r="C47" s="44">
        <f>+IF('Weekly OPIS Averages'!D59&gt;0,'Weekly OPIS Averages'!D59,"NA")</f>
        <v>4.0780034823529414</v>
      </c>
      <c r="E47" s="44">
        <f>+IF('Weekly OPIS Averages'!F59&gt;0,'Weekly OPIS Averages'!F59,"NA")</f>
        <v>4.3500526023529416</v>
      </c>
      <c r="G47" s="44">
        <f>+IF('Weekly OPIS Averages'!H59&gt;0,'Weekly OPIS Averages'!H59,"NA")</f>
        <v>4.4095091623529408</v>
      </c>
      <c r="J47" s="43">
        <v>39722</v>
      </c>
      <c r="K47" s="43"/>
      <c r="L47" s="44">
        <f>+IF('Weekly OPIS Averages'!O59&gt;0,'Weekly OPIS Averages'!O59,"NA")</f>
        <v>4.3466341985294115</v>
      </c>
      <c r="N47" s="44">
        <f>+IF('Weekly OPIS Averages'!Q59&gt;0,'Weekly OPIS Averages'!Q59,"NA")</f>
        <v>4.5623901110294121</v>
      </c>
      <c r="P47" s="44">
        <f>+IF('Weekly OPIS Averages'!S59&gt;0,'Weekly OPIS Averages'!S59,"NA")</f>
        <v>4.5694559735294114</v>
      </c>
    </row>
    <row r="48" spans="1:16" x14ac:dyDescent="0.2">
      <c r="A48" s="43">
        <v>39753</v>
      </c>
      <c r="C48" s="44">
        <f>+IF('Weekly OPIS Averages'!D60&gt;0,'Weekly OPIS Averages'!D60,"NA")</f>
        <v>3.739859802352941</v>
      </c>
      <c r="E48" s="44">
        <f>+IF('Weekly OPIS Averages'!F60&gt;0,'Weekly OPIS Averages'!F60,"NA")</f>
        <v>3.9089316423529414</v>
      </c>
      <c r="G48" s="44">
        <f>+IF('Weekly OPIS Averages'!H60&gt;0,'Weekly OPIS Averages'!H60,"NA")</f>
        <v>4.1466550023529409</v>
      </c>
      <c r="J48" s="43">
        <v>39753</v>
      </c>
      <c r="K48" s="43"/>
      <c r="L48" s="44">
        <f>+IF('Weekly OPIS Averages'!O60&gt;0,'Weekly OPIS Averages'!O60,"NA")</f>
        <v>3.9847186235294116</v>
      </c>
      <c r="N48" s="44">
        <f>+IF('Weekly OPIS Averages'!Q60&gt;0,'Weekly OPIS Averages'!Q60,"NA")</f>
        <v>4.1656764110294118</v>
      </c>
      <c r="P48" s="44">
        <f>+IF('Weekly OPIS Averages'!S60&gt;0,'Weekly OPIS Averages'!S60,"NA")</f>
        <v>4.3698329485294121</v>
      </c>
    </row>
    <row r="49" spans="1:16" x14ac:dyDescent="0.2">
      <c r="A49" s="43">
        <v>39783</v>
      </c>
      <c r="C49" s="44">
        <f>+IF('Weekly OPIS Averages'!D61&gt;0,'Weekly OPIS Averages'!D61,"NA")</f>
        <v>3.0708602823529416</v>
      </c>
      <c r="E49" s="44">
        <f>+IF('Weekly OPIS Averages'!F61&gt;0,'Weekly OPIS Averages'!F61,"NA")</f>
        <v>3.4053600423529415</v>
      </c>
      <c r="G49" s="44">
        <f>+IF('Weekly OPIS Averages'!H61&gt;0,'Weekly OPIS Averages'!H61,"NA")</f>
        <v>3.6295745223529416</v>
      </c>
      <c r="J49" s="43">
        <v>39783</v>
      </c>
      <c r="K49" s="43"/>
      <c r="L49" s="44">
        <f>+IF('Weekly OPIS Averages'!O61&gt;0,'Weekly OPIS Averages'!O61,"NA")</f>
        <v>3.3253280735294108</v>
      </c>
      <c r="N49" s="44">
        <f>+IF('Weekly OPIS Averages'!Q61&gt;0,'Weekly OPIS Averages'!Q61,"NA")</f>
        <v>3.6550233485294115</v>
      </c>
      <c r="P49" s="44">
        <f>+IF('Weekly OPIS Averages'!S61&gt;0,'Weekly OPIS Averages'!S61,"NA")</f>
        <v>3.8855602985294113</v>
      </c>
    </row>
    <row r="50" spans="1:16" x14ac:dyDescent="0.2">
      <c r="A50" s="43">
        <v>39814</v>
      </c>
      <c r="C50" s="44">
        <f>+IF('Weekly OPIS Averages'!D62&gt;0,'Weekly OPIS Averages'!D62,"NA")</f>
        <v>2.5731854823529412</v>
      </c>
      <c r="E50" s="44">
        <f>+IF('Weekly OPIS Averages'!F62&gt;0,'Weekly OPIS Averages'!F62,"NA")</f>
        <v>2.8220228823529414</v>
      </c>
      <c r="G50" s="44">
        <f>+IF('Weekly OPIS Averages'!H62&gt;0,'Weekly OPIS Averages'!H62,"NA")</f>
        <v>3.1279685223529419</v>
      </c>
      <c r="J50" s="43">
        <v>39814</v>
      </c>
      <c r="K50" s="43"/>
      <c r="L50" s="44">
        <f>+IF('Weekly OPIS Averages'!O62&gt;0,'Weekly OPIS Averages'!O62,"NA")</f>
        <v>2.7757689485294117</v>
      </c>
      <c r="N50" s="44">
        <f>+IF('Weekly OPIS Averages'!Q62&gt;0,'Weekly OPIS Averages'!Q62,"NA")</f>
        <v>3.0505485110294113</v>
      </c>
      <c r="P50" s="44">
        <f>+IF('Weekly OPIS Averages'!S62&gt;0,'Weekly OPIS Averages'!S62,"NA")</f>
        <v>3.3619385485294111</v>
      </c>
    </row>
    <row r="51" spans="1:16" x14ac:dyDescent="0.2">
      <c r="A51" s="43">
        <v>39845</v>
      </c>
      <c r="C51" s="44">
        <f>+IF('Weekly OPIS Averages'!D63&gt;0,'Weekly OPIS Averages'!D63,"NA")</f>
        <v>2.0009186823529412</v>
      </c>
      <c r="E51" s="44">
        <f>+IF('Weekly OPIS Averages'!F63&gt;0,'Weekly OPIS Averages'!F63,"NA")</f>
        <v>2.2870520823529414</v>
      </c>
      <c r="G51" s="44">
        <f>+IF('Weekly OPIS Averages'!H63&gt;0,'Weekly OPIS Averages'!H63,"NA")</f>
        <v>2.5483214823529412</v>
      </c>
      <c r="J51" s="43">
        <v>39845</v>
      </c>
      <c r="K51" s="43"/>
      <c r="L51" s="44">
        <f>+IF('Weekly OPIS Averages'!O63&gt;0,'Weekly OPIS Averages'!O63,"NA")</f>
        <v>2.1481213235294114</v>
      </c>
      <c r="N51" s="44">
        <f>+IF('Weekly OPIS Averages'!Q63&gt;0,'Weekly OPIS Averages'!Q63,"NA")</f>
        <v>2.4619451360294118</v>
      </c>
      <c r="P51" s="44">
        <f>+IF('Weekly OPIS Averages'!S63&gt;0,'Weekly OPIS Averages'!S63,"NA")</f>
        <v>2.7497394485294113</v>
      </c>
    </row>
    <row r="52" spans="1:16" x14ac:dyDescent="0.2">
      <c r="A52" s="43">
        <v>39873</v>
      </c>
      <c r="C52" s="44">
        <f>+IF('Weekly OPIS Averages'!D64&gt;0,'Weekly OPIS Averages'!D64,"NA")</f>
        <v>2.2095746823529412</v>
      </c>
      <c r="E52" s="44">
        <f>+IF('Weekly OPIS Averages'!F64&gt;0,'Weekly OPIS Averages'!F64,"NA")</f>
        <v>2.1052466823529414</v>
      </c>
      <c r="G52" s="44">
        <f>+IF('Weekly OPIS Averages'!H64&gt;0,'Weekly OPIS Averages'!H64,"NA")</f>
        <v>2.2612262823529412</v>
      </c>
      <c r="J52" s="43">
        <v>39873</v>
      </c>
      <c r="K52" s="43"/>
      <c r="L52" s="44">
        <f>+IF('Weekly OPIS Averages'!O64&gt;0,'Weekly OPIS Averages'!O64,"NA")</f>
        <v>2.4203004485294115</v>
      </c>
      <c r="N52" s="44">
        <f>+IF('Weekly OPIS Averages'!Q64&gt;0,'Weekly OPIS Averages'!Q64,"NA")</f>
        <v>2.2842108860294115</v>
      </c>
      <c r="P52" s="44">
        <f>+IF('Weekly OPIS Averages'!S64&gt;0,'Weekly OPIS Averages'!S64,"NA")</f>
        <v>2.4480635735294118</v>
      </c>
    </row>
    <row r="53" spans="1:16" x14ac:dyDescent="0.2">
      <c r="A53" s="43">
        <v>39904</v>
      </c>
      <c r="C53" s="44">
        <f>+IF('Weekly OPIS Averages'!D65&gt;0,'Weekly OPIS Averages'!D65,"NA")</f>
        <v>1.9720142823529412</v>
      </c>
      <c r="E53" s="44">
        <f>+IF('Weekly OPIS Averages'!F65&gt;0,'Weekly OPIS Averages'!F65,"NA")</f>
        <v>2.0907944823529414</v>
      </c>
      <c r="G53" s="44">
        <f>+IF('Weekly OPIS Averages'!H65&gt;0,'Weekly OPIS Averages'!H65,"NA")</f>
        <v>2.0608358823529414</v>
      </c>
      <c r="J53" s="43">
        <v>39904</v>
      </c>
      <c r="K53" s="43"/>
      <c r="L53" s="44">
        <f>+IF('Weekly OPIS Averages'!O65&gt;0,'Weekly OPIS Averages'!O65,"NA")</f>
        <v>2.1527694485294115</v>
      </c>
      <c r="N53" s="44">
        <f>+IF('Weekly OPIS Averages'!Q65&gt;0,'Weekly OPIS Averages'!Q65,"NA")</f>
        <v>2.2865349485294115</v>
      </c>
      <c r="P53" s="44">
        <f>+IF('Weekly OPIS Averages'!S65&gt;0,'Weekly OPIS Averages'!S65,"NA")</f>
        <v>2.2403970735294116</v>
      </c>
    </row>
    <row r="54" spans="1:16" x14ac:dyDescent="0.2">
      <c r="A54" s="43">
        <v>39934</v>
      </c>
      <c r="C54" s="44">
        <f>+IF('Weekly OPIS Averages'!D66&gt;0,'Weekly OPIS Averages'!D66,"NA")</f>
        <v>1.9035862023529411</v>
      </c>
      <c r="E54" s="44">
        <f>+IF('Weekly OPIS Averages'!F66&gt;0,'Weekly OPIS Averages'!F66,"NA")</f>
        <v>1.937800242352941</v>
      </c>
      <c r="G54" s="44">
        <f>+IF('Weekly OPIS Averages'!H66&gt;0,'Weekly OPIS Averages'!H66,"NA")</f>
        <v>2.0283917223529415</v>
      </c>
      <c r="J54" s="43">
        <v>39934</v>
      </c>
      <c r="K54" s="43"/>
      <c r="L54" s="44">
        <f>+IF('Weekly OPIS Averages'!O66&gt;0,'Weekly OPIS Averages'!O66,"NA")</f>
        <v>1.973693523529412</v>
      </c>
      <c r="N54" s="44">
        <f>+IF('Weekly OPIS Averages'!Q66&gt;0,'Weekly OPIS Averages'!Q66,"NA")</f>
        <v>2.0632314860294119</v>
      </c>
      <c r="P54" s="44">
        <f>+IF('Weekly OPIS Averages'!S66&gt;0,'Weekly OPIS Averages'!S66,"NA")</f>
        <v>2.1822544735294116</v>
      </c>
    </row>
    <row r="55" spans="1:16" x14ac:dyDescent="0.2">
      <c r="A55" s="43">
        <v>39965</v>
      </c>
      <c r="C55" s="44">
        <f>+IF('Weekly OPIS Averages'!D67&gt;0,'Weekly OPIS Averages'!D67,"NA")</f>
        <v>2.2092218823529413</v>
      </c>
      <c r="E55" s="44">
        <f>+IF('Weekly OPIS Averages'!F67&gt;0,'Weekly OPIS Averages'!F67,"NA")</f>
        <v>2.0564040423529413</v>
      </c>
      <c r="G55" s="44">
        <f>+IF('Weekly OPIS Averages'!H67&gt;0,'Weekly OPIS Averages'!H67,"NA")</f>
        <v>2.0282741223529412</v>
      </c>
      <c r="J55" s="43">
        <v>39965</v>
      </c>
      <c r="K55" s="43"/>
      <c r="L55" s="44">
        <f>+IF('Weekly OPIS Averages'!O67&gt;0,'Weekly OPIS Averages'!O67,"NA")</f>
        <v>2.3855274485294116</v>
      </c>
      <c r="N55" s="44">
        <f>+IF('Weekly OPIS Averages'!Q67&gt;0,'Weekly OPIS Averages'!Q67,"NA")</f>
        <v>2.1796104860294117</v>
      </c>
      <c r="P55" s="44">
        <f>+IF('Weekly OPIS Averages'!S67&gt;0,'Weekly OPIS Averages'!S67,"NA")</f>
        <v>2.1706634735294119</v>
      </c>
    </row>
    <row r="56" spans="1:16" x14ac:dyDescent="0.2">
      <c r="A56" s="43">
        <v>39995</v>
      </c>
      <c r="C56" s="44">
        <f>+IF('Weekly OPIS Averages'!D68&gt;0,'Weekly OPIS Averages'!D68,"NA")</f>
        <v>2.2627718823529408</v>
      </c>
      <c r="E56" s="44">
        <f>+IF('Weekly OPIS Averages'!F68&gt;0,'Weekly OPIS Averages'!F68,"NA")</f>
        <v>2.235996882352941</v>
      </c>
      <c r="G56" s="44">
        <f>+IF('Weekly OPIS Averages'!H68&gt;0,'Weekly OPIS Averages'!H68,"NA")</f>
        <v>2.1251933223529411</v>
      </c>
      <c r="J56" s="43">
        <v>39995</v>
      </c>
      <c r="K56" s="43"/>
      <c r="L56" s="44">
        <f>+IF('Weekly OPIS Averages'!O68&gt;0,'Weekly OPIS Averages'!O68,"NA")</f>
        <v>2.3135694485294116</v>
      </c>
      <c r="N56" s="44">
        <f>+IF('Weekly OPIS Averages'!Q68&gt;0,'Weekly OPIS Averages'!Q68,"NA")</f>
        <v>2.3495484485294114</v>
      </c>
      <c r="P56" s="44">
        <f>+IF('Weekly OPIS Averages'!S68&gt;0,'Weekly OPIS Averages'!S68,"NA")</f>
        <v>2.2242634735294118</v>
      </c>
    </row>
    <row r="57" spans="1:16" x14ac:dyDescent="0.2">
      <c r="A57" s="43">
        <v>40026</v>
      </c>
      <c r="C57" s="44">
        <f>+IF('Weekly OPIS Averages'!D69&gt;0,'Weekly OPIS Averages'!D69,"NA")</f>
        <v>2.5081644423529412</v>
      </c>
      <c r="E57" s="44">
        <f>+IF('Weekly OPIS Averages'!F69&gt;0,'Weekly OPIS Averages'!F69,"NA")</f>
        <v>2.3854681623529412</v>
      </c>
      <c r="G57" s="44">
        <f>+IF('Weekly OPIS Averages'!H69&gt;0,'Weekly OPIS Averages'!H69,"NA")</f>
        <v>2.3267194023529409</v>
      </c>
      <c r="J57" s="43">
        <v>40026</v>
      </c>
      <c r="K57" s="43"/>
      <c r="L57" s="44">
        <f>+IF('Weekly OPIS Averages'!O69&gt;0,'Weekly OPIS Averages'!O69,"NA")</f>
        <v>2.5598899235294112</v>
      </c>
      <c r="N57" s="44">
        <f>+IF('Weekly OPIS Averages'!Q69&gt;0,'Weekly OPIS Averages'!Q69,"NA")</f>
        <v>2.4367296860294116</v>
      </c>
      <c r="P57" s="44">
        <f>+IF('Weekly OPIS Averages'!S69&gt;0,'Weekly OPIS Averages'!S69,"NA")</f>
        <v>2.4196622735294113</v>
      </c>
    </row>
    <row r="58" spans="1:16" x14ac:dyDescent="0.2">
      <c r="A58" s="43">
        <v>40057</v>
      </c>
      <c r="C58" s="44">
        <f>+IF('Weekly OPIS Averages'!D70&gt;0,'Weekly OPIS Averages'!D70,"NA")</f>
        <v>2.3458058823529413</v>
      </c>
      <c r="E58" s="44">
        <f>+IF('Weekly OPIS Averages'!F70&gt;0,'Weekly OPIS Averages'!F70,"NA")</f>
        <v>2.426985162352941</v>
      </c>
      <c r="G58" s="44">
        <f>+IF('Weekly OPIS Averages'!H70&gt;0,'Weekly OPIS Averages'!H70,"NA")</f>
        <v>2.3722474023529414</v>
      </c>
      <c r="J58" s="43">
        <v>40057</v>
      </c>
      <c r="K58" s="43"/>
      <c r="L58" s="44">
        <f>+IF('Weekly OPIS Averages'!O70&gt;0,'Weekly OPIS Averages'!O70,"NA")</f>
        <v>2.4300740735294117</v>
      </c>
      <c r="N58" s="44">
        <f>+IF('Weekly OPIS Averages'!Q70&gt;0,'Weekly OPIS Averages'!Q70,"NA")</f>
        <v>2.4949819985294113</v>
      </c>
      <c r="P58" s="44">
        <f>+IF('Weekly OPIS Averages'!S70&gt;0,'Weekly OPIS Averages'!S70,"NA")</f>
        <v>2.4345111485294115</v>
      </c>
    </row>
    <row r="59" spans="1:16" x14ac:dyDescent="0.2">
      <c r="A59" s="43">
        <v>40087</v>
      </c>
      <c r="C59" s="44">
        <f>+IF('Weekly OPIS Averages'!D71&gt;0,'Weekly OPIS Averages'!D71,"NA")</f>
        <v>2.5926650823529411</v>
      </c>
      <c r="E59" s="44">
        <f>+IF('Weekly OPIS Averages'!F71&gt;0,'Weekly OPIS Averages'!F71,"NA")</f>
        <v>2.469235482352941</v>
      </c>
      <c r="G59" s="44">
        <f>+IF('Weekly OPIS Averages'!H71&gt;0,'Weekly OPIS Averages'!H71,"NA")</f>
        <v>2.4822118023529409</v>
      </c>
      <c r="J59" s="43">
        <v>40087</v>
      </c>
      <c r="K59" s="43"/>
      <c r="L59" s="44">
        <f>+IF('Weekly OPIS Averages'!O71&gt;0,'Weekly OPIS Averages'!O71,"NA")</f>
        <v>2.6926303235294116</v>
      </c>
      <c r="N59" s="44">
        <f>+IF('Weekly OPIS Averages'!Q71&gt;0,'Weekly OPIS Averages'!Q71,"NA")</f>
        <v>2.5613521985294119</v>
      </c>
      <c r="P59" s="44">
        <f>+IF('Weekly OPIS Averages'!S71&gt;0,'Weekly OPIS Averages'!S71,"NA")</f>
        <v>2.5608647735294112</v>
      </c>
    </row>
    <row r="60" spans="1:16" x14ac:dyDescent="0.2">
      <c r="A60" s="43">
        <v>40118</v>
      </c>
      <c r="C60" s="44">
        <f>+IF('Weekly OPIS Averages'!D72&gt;0,'Weekly OPIS Averages'!D72,"NA")</f>
        <v>2.6712588423529406</v>
      </c>
      <c r="E60" s="44">
        <f>+IF('Weekly OPIS Averages'!F72&gt;0,'Weekly OPIS Averages'!F72,"NA")</f>
        <v>2.6319619623529409</v>
      </c>
      <c r="G60" s="44">
        <f>+IF('Weekly OPIS Averages'!H72&gt;0,'Weekly OPIS Averages'!H72,"NA")</f>
        <v>2.536576602352941</v>
      </c>
      <c r="J60" s="43">
        <v>40118</v>
      </c>
      <c r="K60" s="43"/>
      <c r="L60" s="44">
        <f>+IF('Weekly OPIS Averages'!O72&gt;0,'Weekly OPIS Averages'!O72,"NA")</f>
        <v>2.7580759235294119</v>
      </c>
      <c r="N60" s="44">
        <f>+IF('Weekly OPIS Averages'!Q72&gt;0,'Weekly OPIS Averages'!Q72,"NA")</f>
        <v>2.7253531235294117</v>
      </c>
      <c r="P60" s="44">
        <f>+IF('Weekly OPIS Averages'!S72&gt;0,'Weekly OPIS Averages'!S72,"NA")</f>
        <v>2.6269267735294117</v>
      </c>
    </row>
    <row r="61" spans="1:16" x14ac:dyDescent="0.2">
      <c r="A61" s="43">
        <v>40148</v>
      </c>
      <c r="C61" s="44">
        <f>+IF('Weekly OPIS Averages'!D73&gt;0,'Weekly OPIS Averages'!D73,"NA")</f>
        <v>2.6718434823529411</v>
      </c>
      <c r="E61" s="44">
        <f>+IF('Weekly OPIS Averages'!F73&gt;0,'Weekly OPIS Averages'!F73,"NA")</f>
        <v>2.6715511623529409</v>
      </c>
      <c r="G61" s="44">
        <f>+IF('Weekly OPIS Averages'!H73&gt;0,'Weekly OPIS Averages'!H73,"NA")</f>
        <v>2.6452558023529407</v>
      </c>
      <c r="J61" s="43">
        <v>40148</v>
      </c>
      <c r="K61" s="43"/>
      <c r="L61" s="44">
        <f>+IF('Weekly OPIS Averages'!O73&gt;0,'Weekly OPIS Averages'!O73,"NA")</f>
        <v>2.8456666985294112</v>
      </c>
      <c r="N61" s="44">
        <f>+IF('Weekly OPIS Averages'!Q73&gt;0,'Weekly OPIS Averages'!Q73,"NA")</f>
        <v>2.8018713110294113</v>
      </c>
      <c r="P61" s="44">
        <f>+IF('Weekly OPIS Averages'!S73&gt;0,'Weekly OPIS Averages'!S73,"NA")</f>
        <v>2.7654576485294116</v>
      </c>
    </row>
    <row r="62" spans="1:16" x14ac:dyDescent="0.2">
      <c r="A62" s="43">
        <v>40179</v>
      </c>
      <c r="C62" s="44">
        <f>+IF('Weekly OPIS Averages'!D74&gt;0,'Weekly OPIS Averages'!D74,"NA")</f>
        <v>2.6931878823529409</v>
      </c>
      <c r="E62" s="44">
        <f>+IF('Weekly OPIS Averages'!F74&gt;0,'Weekly OPIS Averages'!F74,"NA")</f>
        <v>2.6825156823529408</v>
      </c>
      <c r="G62" s="44">
        <f>+IF('Weekly OPIS Averages'!H74&gt;0,'Weekly OPIS Averages'!H74,"NA")</f>
        <v>2.6787634023529407</v>
      </c>
      <c r="J62" s="43">
        <v>40179</v>
      </c>
      <c r="K62" s="43"/>
      <c r="L62" s="44">
        <f>+IF('Weekly OPIS Averages'!O74&gt;0,'Weekly OPIS Averages'!O74,"NA")</f>
        <v>2.8776256985294113</v>
      </c>
      <c r="N62" s="44">
        <f>+IF('Weekly OPIS Averages'!Q74&gt;0,'Weekly OPIS Averages'!Q74,"NA")</f>
        <v>2.861646198529411</v>
      </c>
      <c r="P62" s="44">
        <f>+IF('Weekly OPIS Averages'!S74&gt;0,'Weekly OPIS Averages'!S74,"NA")</f>
        <v>2.8271227735294118</v>
      </c>
    </row>
    <row r="63" spans="1:16" x14ac:dyDescent="0.2">
      <c r="A63" s="43">
        <v>40210</v>
      </c>
      <c r="C63" s="44">
        <f>+IF('Weekly OPIS Averages'!D75&gt;0,'Weekly OPIS Averages'!D75,"NA")</f>
        <v>2.6286809223529408</v>
      </c>
      <c r="E63" s="44">
        <f>+IF('Weekly OPIS Averages'!F75&gt;0,'Weekly OPIS Averages'!F75,"NA")</f>
        <v>2.6609344023529409</v>
      </c>
      <c r="G63" s="44">
        <f>+IF('Weekly OPIS Averages'!H75&gt;0,'Weekly OPIS Averages'!H75,"NA")</f>
        <v>2.6645707623529407</v>
      </c>
      <c r="J63" s="43">
        <v>40210</v>
      </c>
      <c r="K63" s="43"/>
      <c r="L63" s="44">
        <f>+IF('Weekly OPIS Averages'!O75&gt;0,'Weekly OPIS Averages'!O75,"NA")</f>
        <v>2.7039466235294114</v>
      </c>
      <c r="N63" s="44">
        <f>+IF('Weekly OPIS Averages'!Q75&gt;0,'Weekly OPIS Averages'!Q75,"NA")</f>
        <v>2.7907861610294113</v>
      </c>
      <c r="P63" s="44">
        <f>+IF('Weekly OPIS Averages'!S75&gt;0,'Weekly OPIS Averages'!S75,"NA")</f>
        <v>2.809079673529411</v>
      </c>
    </row>
    <row r="64" spans="1:16" x14ac:dyDescent="0.2">
      <c r="A64" s="43">
        <v>40238</v>
      </c>
      <c r="C64" s="44">
        <f>+IF('Weekly OPIS Averages'!D76&gt;0,'Weekly OPIS Averages'!D76,"NA")</f>
        <v>2.7205046823529413</v>
      </c>
      <c r="E64" s="44">
        <f>+IF('Weekly OPIS Averages'!F76&gt;0,'Weekly OPIS Averages'!F76,"NA")</f>
        <v>2.6745928023529411</v>
      </c>
      <c r="G64" s="44">
        <f>+IF('Weekly OPIS Averages'!H76&gt;0,'Weekly OPIS Averages'!H76,"NA")</f>
        <v>2.680791162352941</v>
      </c>
      <c r="J64" s="43">
        <v>40238</v>
      </c>
      <c r="K64" s="43"/>
      <c r="L64" s="44">
        <f>+IF('Weekly OPIS Averages'!O76&gt;0,'Weekly OPIS Averages'!O76,"NA")</f>
        <v>2.8100143235294115</v>
      </c>
      <c r="N64" s="44">
        <f>+IF('Weekly OPIS Averages'!Q76&gt;0,'Weekly OPIS Averages'!Q76,"NA")</f>
        <v>2.7569804735294117</v>
      </c>
      <c r="P64" s="44">
        <f>+IF('Weekly OPIS Averages'!S76&gt;0,'Weekly OPIS Averages'!S76,"NA")</f>
        <v>2.7971955485294111</v>
      </c>
    </row>
    <row r="65" spans="1:16" x14ac:dyDescent="0.2">
      <c r="A65" s="43">
        <v>40269</v>
      </c>
      <c r="C65" s="44">
        <f>+IF('Weekly OPIS Averages'!D77&gt;0,'Weekly OPIS Averages'!D77,"NA")</f>
        <v>2.6842922823529412</v>
      </c>
      <c r="E65" s="44">
        <f>+IF('Weekly OPIS Averages'!F77&gt;0,'Weekly OPIS Averages'!F77,"NA")</f>
        <v>2.7023984823529412</v>
      </c>
      <c r="G65" s="44">
        <f>+IF('Weekly OPIS Averages'!H77&gt;0,'Weekly OPIS Averages'!H77,"NA")</f>
        <v>2.6778259623529408</v>
      </c>
      <c r="J65" s="43">
        <v>40269</v>
      </c>
      <c r="K65" s="43"/>
      <c r="L65" s="44">
        <f>+IF('Weekly OPIS Averages'!O77&gt;0,'Weekly OPIS Averages'!O77,"NA")</f>
        <v>2.7796633235294115</v>
      </c>
      <c r="N65" s="44">
        <f>+IF('Weekly OPIS Averages'!Q77&gt;0,'Weekly OPIS Averages'!Q77,"NA")</f>
        <v>2.7948388235294113</v>
      </c>
      <c r="P65" s="44">
        <f>+IF('Weekly OPIS Averages'!S77&gt;0,'Weekly OPIS Averages'!S77,"NA")</f>
        <v>2.7645414235294119</v>
      </c>
    </row>
    <row r="66" spans="1:16" x14ac:dyDescent="0.2">
      <c r="A66" s="43">
        <v>40299</v>
      </c>
      <c r="C66" s="44">
        <f>+IF('Weekly OPIS Averages'!D78&gt;0,'Weekly OPIS Averages'!D78,"NA")</f>
        <v>2.8541100423529415</v>
      </c>
      <c r="E66" s="44">
        <f>+IF('Weekly OPIS Averages'!F78&gt;0,'Weekly OPIS Averages'!F78,"NA")</f>
        <v>2.7692011623529416</v>
      </c>
      <c r="G66" s="44">
        <f>+IF('Weekly OPIS Averages'!H78&gt;0,'Weekly OPIS Averages'!H78,"NA")</f>
        <v>2.7529690023529412</v>
      </c>
      <c r="J66" s="43">
        <v>40299</v>
      </c>
      <c r="K66" s="43"/>
      <c r="L66" s="44">
        <f>+IF('Weekly OPIS Averages'!O78&gt;0,'Weekly OPIS Averages'!O78,"NA")</f>
        <v>3.0254059235294113</v>
      </c>
      <c r="N66" s="44">
        <f>+IF('Weekly OPIS Averages'!Q78&gt;0,'Weekly OPIS Averages'!Q78,"NA")</f>
        <v>2.9025346235294114</v>
      </c>
      <c r="P66" s="44">
        <f>+IF('Weekly OPIS Averages'!S78&gt;0,'Weekly OPIS Averages'!S78,"NA")</f>
        <v>2.8716945235294111</v>
      </c>
    </row>
    <row r="67" spans="1:16" x14ac:dyDescent="0.2">
      <c r="A67" s="43">
        <v>40330</v>
      </c>
      <c r="C67" s="44">
        <f>+IF('Weekly OPIS Averages'!D79&gt;0,'Weekly OPIS Averages'!D79,"NA")</f>
        <v>3.1573718823529413</v>
      </c>
      <c r="E67" s="44">
        <f>+IF('Weekly OPIS Averages'!F79&gt;0,'Weekly OPIS Averages'!F79,"NA")</f>
        <v>3.0057409623529416</v>
      </c>
      <c r="G67" s="44">
        <f>+IF('Weekly OPIS Averages'!H79&gt;0,'Weekly OPIS Averages'!H79,"NA")</f>
        <v>2.8985914023529418</v>
      </c>
      <c r="J67" s="43">
        <v>40330</v>
      </c>
      <c r="K67" s="43"/>
      <c r="L67" s="44">
        <f>+IF('Weekly OPIS Averages'!O79&gt;0,'Weekly OPIS Averages'!O79,"NA")</f>
        <v>3.2453049485294114</v>
      </c>
      <c r="N67" s="44">
        <f>+IF('Weekly OPIS Averages'!Q79&gt;0,'Weekly OPIS Averages'!Q79,"NA")</f>
        <v>3.1353554360294114</v>
      </c>
      <c r="P67" s="44">
        <f>+IF('Weekly OPIS Averages'!S79&gt;0,'Weekly OPIS Averages'!S79,"NA")</f>
        <v>3.0167913985294112</v>
      </c>
    </row>
    <row r="68" spans="1:16" x14ac:dyDescent="0.2">
      <c r="A68" s="43">
        <v>40360</v>
      </c>
      <c r="C68" s="44">
        <f>+IF('Weekly OPIS Averages'!D80&gt;0,'Weekly OPIS Averages'!D80,"NA")</f>
        <v>2.8983914823529409</v>
      </c>
      <c r="E68" s="44">
        <f>+IF('Weekly OPIS Averages'!F80&gt;0,'Weekly OPIS Averages'!F80,"NA")</f>
        <v>3.0278816823529411</v>
      </c>
      <c r="G68" s="44">
        <f>+IF('Weekly OPIS Averages'!H80&gt;0,'Weekly OPIS Averages'!H80,"NA")</f>
        <v>2.9699578023529418</v>
      </c>
      <c r="J68" s="43">
        <v>40360</v>
      </c>
      <c r="K68" s="43"/>
      <c r="L68" s="44">
        <f>+IF('Weekly OPIS Averages'!O80&gt;0,'Weekly OPIS Averages'!O80,"NA")</f>
        <v>3.0261144485294116</v>
      </c>
      <c r="N68" s="44">
        <f>+IF('Weekly OPIS Averages'!Q80&gt;0,'Weekly OPIS Averages'!Q80,"NA")</f>
        <v>3.1357096985294115</v>
      </c>
      <c r="P68" s="44">
        <f>+IF('Weekly OPIS Averages'!S80&gt;0,'Weekly OPIS Averages'!S80,"NA")</f>
        <v>3.0989417735294111</v>
      </c>
    </row>
    <row r="69" spans="1:16" x14ac:dyDescent="0.2">
      <c r="A69" s="43">
        <v>40391</v>
      </c>
      <c r="C69" s="44">
        <f>+IF('Weekly OPIS Averages'!D81&gt;0,'Weekly OPIS Averages'!D81,"NA")</f>
        <v>2.8509247623529412</v>
      </c>
      <c r="E69" s="44">
        <f>+IF('Weekly OPIS Averages'!F81&gt;0,'Weekly OPIS Averages'!F81,"NA")</f>
        <v>2.8746581223529413</v>
      </c>
      <c r="G69" s="44">
        <f>+IF('Weekly OPIS Averages'!H81&gt;0,'Weekly OPIS Averages'!H81,"NA")</f>
        <v>2.9688960423529411</v>
      </c>
      <c r="J69" s="43">
        <v>40391</v>
      </c>
      <c r="K69" s="43"/>
      <c r="L69" s="44">
        <f>+IF('Weekly OPIS Averages'!O81&gt;0,'Weekly OPIS Averages'!O81,"NA")</f>
        <v>2.9378704235294117</v>
      </c>
      <c r="N69" s="44">
        <f>+IF('Weekly OPIS Averages'!Q81&gt;0,'Weekly OPIS Averages'!Q81,"NA")</f>
        <v>2.9819924360294117</v>
      </c>
      <c r="P69" s="44">
        <f>+IF('Weekly OPIS Averages'!S81&gt;0,'Weekly OPIS Averages'!S81,"NA")</f>
        <v>3.069763273529412</v>
      </c>
    </row>
    <row r="70" spans="1:16" x14ac:dyDescent="0.2">
      <c r="A70" s="43">
        <v>40422</v>
      </c>
      <c r="C70" s="44">
        <f>+IF('Weekly OPIS Averages'!D82&gt;0,'Weekly OPIS Averages'!D82,"NA")</f>
        <v>2.7604970823529413</v>
      </c>
      <c r="E70" s="44">
        <f>+IF('Weekly OPIS Averages'!F82&gt;0,'Weekly OPIS Averages'!F82,"NA")</f>
        <v>2.8057109223529411</v>
      </c>
      <c r="G70" s="44">
        <f>+IF('Weekly OPIS Averages'!H82&gt;0,'Weekly OPIS Averages'!H82,"NA")</f>
        <v>2.8366044423529413</v>
      </c>
      <c r="J70" s="43">
        <v>40422</v>
      </c>
      <c r="K70" s="43"/>
      <c r="L70" s="44">
        <f>+IF('Weekly OPIS Averages'!O82&gt;0,'Weekly OPIS Averages'!O82,"NA")</f>
        <v>2.9002381985294114</v>
      </c>
      <c r="N70" s="44">
        <f>+IF('Weekly OPIS Averages'!Q82&gt;0,'Weekly OPIS Averages'!Q82,"NA")</f>
        <v>2.9190543110294116</v>
      </c>
      <c r="P70" s="44">
        <f>+IF('Weekly OPIS Averages'!S82&gt;0,'Weekly OPIS Averages'!S82,"NA")</f>
        <v>2.9547410235294116</v>
      </c>
    </row>
    <row r="71" spans="1:16" x14ac:dyDescent="0.2">
      <c r="A71" s="43">
        <v>40452</v>
      </c>
      <c r="C71" s="44">
        <f>+IF('Weekly OPIS Averages'!D83&gt;0,'Weekly OPIS Averages'!D83,"NA")</f>
        <v>2.9600105223529409</v>
      </c>
      <c r="E71" s="44">
        <f>+IF('Weekly OPIS Averages'!F83&gt;0,'Weekly OPIS Averages'!F83,"NA")</f>
        <v>2.8602538023529411</v>
      </c>
      <c r="G71" s="44">
        <f>+IF('Weekly OPIS Averages'!H83&gt;0,'Weekly OPIS Averages'!H83,"NA")</f>
        <v>2.8571441223529406</v>
      </c>
      <c r="J71" s="43">
        <v>40452</v>
      </c>
      <c r="K71" s="43"/>
      <c r="L71" s="44">
        <f>+IF('Weekly OPIS Averages'!O83&gt;0,'Weekly OPIS Averages'!O83,"NA")</f>
        <v>3.0531238235294116</v>
      </c>
      <c r="N71" s="44">
        <f>+IF('Weekly OPIS Averages'!Q83&gt;0,'Weekly OPIS Averages'!Q83,"NA")</f>
        <v>2.9766810110294113</v>
      </c>
      <c r="P71" s="44">
        <f>+IF('Weekly OPIS Averages'!S83&gt;0,'Weekly OPIS Averages'!S83,"NA")</f>
        <v>2.9637441485294116</v>
      </c>
    </row>
    <row r="72" spans="1:16" x14ac:dyDescent="0.2">
      <c r="A72" s="43">
        <v>40483</v>
      </c>
      <c r="C72" s="44">
        <f>+IF('Weekly OPIS Averages'!D84&gt;0,'Weekly OPIS Averages'!D84,"NA")</f>
        <v>3.1210082823529408</v>
      </c>
      <c r="E72" s="44">
        <f>+IF('Weekly OPIS Averages'!F84&gt;0,'Weekly OPIS Averages'!F84,"NA")</f>
        <v>3.0405094023529409</v>
      </c>
      <c r="G72" s="44">
        <f>+IF('Weekly OPIS Averages'!H84&gt;0,'Weekly OPIS Averages'!H84,"NA")</f>
        <v>2.9471719623529409</v>
      </c>
      <c r="J72" s="43">
        <v>40483</v>
      </c>
      <c r="K72" s="43"/>
      <c r="L72" s="44">
        <f>+IF('Weekly OPIS Averages'!O84&gt;0,'Weekly OPIS Averages'!O84,"NA")</f>
        <v>3.1706836985294111</v>
      </c>
      <c r="N72" s="44">
        <f>+IF('Weekly OPIS Averages'!Q84&gt;0,'Weekly OPIS Averages'!Q84,"NA")</f>
        <v>3.1119037610294114</v>
      </c>
      <c r="P72" s="44">
        <f>+IF('Weekly OPIS Averages'!S84&gt;0,'Weekly OPIS Averages'!S84,"NA")</f>
        <v>3.0413485735294112</v>
      </c>
    </row>
    <row r="73" spans="1:16" x14ac:dyDescent="0.2">
      <c r="A73" s="43">
        <v>40513</v>
      </c>
      <c r="C73" s="44">
        <f>+IF('Weekly OPIS Averages'!D85&gt;0,'Weekly OPIS Averages'!D85,"NA")</f>
        <v>3.2205734823529406</v>
      </c>
      <c r="E73" s="44">
        <f>+IF('Weekly OPIS Averages'!F85&gt;0,'Weekly OPIS Averages'!F85,"NA")</f>
        <v>3.1707908823529407</v>
      </c>
      <c r="G73" s="44">
        <f>+IF('Weekly OPIS Averages'!H85&gt;0,'Weekly OPIS Averages'!H85,"NA")</f>
        <v>3.1005307623529408</v>
      </c>
      <c r="J73" s="43">
        <v>40513</v>
      </c>
      <c r="K73" s="43"/>
      <c r="L73" s="44">
        <f>+IF('Weekly OPIS Averages'!O85&gt;0,'Weekly OPIS Averages'!O85,"NA")</f>
        <v>3.4025371985294117</v>
      </c>
      <c r="N73" s="44">
        <f>+IF('Weekly OPIS Averages'!Q85&gt;0,'Weekly OPIS Averages'!Q85,"NA")</f>
        <v>3.2866104485294114</v>
      </c>
      <c r="P73" s="44">
        <f>+IF('Weekly OPIS Averages'!S85&gt;0,'Weekly OPIS Averages'!S85,"NA")</f>
        <v>3.2087815735294112</v>
      </c>
    </row>
    <row r="74" spans="1:16" x14ac:dyDescent="0.2">
      <c r="A74" s="43">
        <v>40544</v>
      </c>
      <c r="C74" s="44">
        <f>+IF('Weekly OPIS Averages'!D86&gt;0,'Weekly OPIS Averages'!D86,"NA")</f>
        <v>3.1142748423529407</v>
      </c>
      <c r="E74" s="44">
        <f>+IF('Weekly OPIS Averages'!F86&gt;0,'Weekly OPIS Averages'!F86,"NA")</f>
        <v>3.1674241623529404</v>
      </c>
      <c r="G74" s="44">
        <f>+IF('Weekly OPIS Averages'!H86&gt;0,'Weekly OPIS Averages'!H86,"NA")</f>
        <v>3.1519522023529407</v>
      </c>
      <c r="J74" s="43">
        <v>40544</v>
      </c>
      <c r="K74" s="43"/>
      <c r="L74" s="44">
        <f>+IF('Weekly OPIS Averages'!O86&gt;0,'Weekly OPIS Averages'!O86,"NA")</f>
        <v>3.4217779235294117</v>
      </c>
      <c r="N74" s="44">
        <f>+IF('Weekly OPIS Averages'!Q86&gt;0,'Weekly OPIS Averages'!Q86,"NA")</f>
        <v>3.4121575610294119</v>
      </c>
      <c r="P74" s="44">
        <f>+IF('Weekly OPIS Averages'!S86&gt;0,'Weekly OPIS Averages'!S86,"NA")</f>
        <v>3.3316662735294114</v>
      </c>
    </row>
    <row r="75" spans="1:16" x14ac:dyDescent="0.2">
      <c r="A75" s="43">
        <v>40575</v>
      </c>
      <c r="C75" s="44">
        <f>+IF('Weekly OPIS Averages'!D87&gt;0,'Weekly OPIS Averages'!D87,"NA")</f>
        <v>3.1730210823529408</v>
      </c>
      <c r="E75" s="44">
        <f>+IF('Weekly OPIS Averages'!F87&gt;0,'Weekly OPIS Averages'!F87,"NA")</f>
        <v>3.143647962352941</v>
      </c>
      <c r="G75" s="44">
        <f>+IF('Weekly OPIS Averages'!H87&gt;0,'Weekly OPIS Averages'!H87,"NA")</f>
        <v>3.1692898023529406</v>
      </c>
      <c r="J75" s="43">
        <v>40575</v>
      </c>
      <c r="K75" s="43"/>
      <c r="L75" s="44">
        <f>+IF('Weekly OPIS Averages'!O87&gt;0,'Weekly OPIS Averages'!O87,"NA")</f>
        <v>3.3712565735294118</v>
      </c>
      <c r="N75" s="44">
        <f>+IF('Weekly OPIS Averages'!Q87&gt;0,'Weekly OPIS Averages'!Q87,"NA")</f>
        <v>3.3965172485294115</v>
      </c>
      <c r="P75" s="44">
        <f>+IF('Weekly OPIS Averages'!S87&gt;0,'Weekly OPIS Averages'!S87,"NA")</f>
        <v>3.3985238985294117</v>
      </c>
    </row>
    <row r="76" spans="1:16" x14ac:dyDescent="0.2">
      <c r="A76" s="43">
        <v>40603</v>
      </c>
      <c r="C76" s="44">
        <f>+IF('Weekly OPIS Averages'!D88&gt;0,'Weekly OPIS Averages'!D88,"NA")</f>
        <v>3.267395082352941</v>
      </c>
      <c r="E76" s="44">
        <f>+IF('Weekly OPIS Averages'!F88&gt;0,'Weekly OPIS Averages'!F88,"NA")</f>
        <v>3.2202080823529409</v>
      </c>
      <c r="G76" s="44">
        <f>+IF('Weekly OPIS Averages'!H88&gt;0,'Weekly OPIS Averages'!H88,"NA")</f>
        <v>3.1848970023529408</v>
      </c>
      <c r="J76" s="43">
        <v>40603</v>
      </c>
      <c r="K76" s="43"/>
      <c r="L76" s="44">
        <f>+IF('Weekly OPIS Averages'!O88&gt;0,'Weekly OPIS Averages'!O88,"NA")</f>
        <v>3.3672868235294118</v>
      </c>
      <c r="N76" s="44">
        <f>+IF('Weekly OPIS Averages'!Q88&gt;0,'Weekly OPIS Averages'!Q88,"NA")</f>
        <v>3.3692716985294116</v>
      </c>
      <c r="P76" s="44">
        <f>+IF('Weekly OPIS Averages'!S88&gt;0,'Weekly OPIS Averages'!S88,"NA")</f>
        <v>3.3867737735294114</v>
      </c>
    </row>
    <row r="77" spans="1:16" x14ac:dyDescent="0.2">
      <c r="A77" s="43">
        <v>40634</v>
      </c>
      <c r="C77" s="44">
        <f>+IF('Weekly OPIS Averages'!D89&gt;0,'Weekly OPIS Averages'!D89,"NA")</f>
        <v>3.469221882352941</v>
      </c>
      <c r="E77" s="44">
        <f>+IF('Weekly OPIS Averages'!F89&gt;0,'Weekly OPIS Averages'!F89,"NA")</f>
        <v>3.368308482352941</v>
      </c>
      <c r="G77" s="44">
        <f>+IF('Weekly OPIS Averages'!H89&gt;0,'Weekly OPIS Averages'!H89,"NA")</f>
        <v>3.3032126823529411</v>
      </c>
      <c r="J77" s="43">
        <v>40634</v>
      </c>
      <c r="K77" s="43"/>
      <c r="L77" s="44">
        <f>+IF('Weekly OPIS Averages'!O89&gt;0,'Weekly OPIS Averages'!O89,"NA")</f>
        <v>3.5886631985294115</v>
      </c>
      <c r="N77" s="44">
        <f>+IF('Weekly OPIS Averages'!Q89&gt;0,'Weekly OPIS Averages'!Q89,"NA")</f>
        <v>3.4779750110294119</v>
      </c>
      <c r="P77" s="44">
        <f>+IF('Weekly OPIS Averages'!S89&gt;0,'Weekly OPIS Averages'!S89,"NA")</f>
        <v>3.4424021985294115</v>
      </c>
    </row>
    <row r="78" spans="1:16" x14ac:dyDescent="0.2">
      <c r="A78" s="43">
        <v>40664</v>
      </c>
      <c r="C78" s="44">
        <f>+IF('Weekly OPIS Averages'!D90&gt;0,'Weekly OPIS Averages'!D90,"NA")</f>
        <v>3.8753148423529411</v>
      </c>
      <c r="E78" s="44">
        <f>+IF('Weekly OPIS Averages'!F90&gt;0,'Weekly OPIS Averages'!F90,"NA")</f>
        <v>3.6722683623529413</v>
      </c>
      <c r="G78" s="44">
        <f>+IF('Weekly OPIS Averages'!H90&gt;0,'Weekly OPIS Averages'!H90,"NA")</f>
        <v>3.537310602352941</v>
      </c>
      <c r="J78" s="43">
        <v>40664</v>
      </c>
      <c r="K78" s="43"/>
      <c r="L78" s="44">
        <f>+IF('Weekly OPIS Averages'!O90&gt;0,'Weekly OPIS Averages'!O90,"NA")</f>
        <v>4.0660030235294116</v>
      </c>
      <c r="N78" s="44">
        <f>+IF('Weekly OPIS Averages'!Q90&gt;0,'Weekly OPIS Averages'!Q90,"NA")</f>
        <v>3.8273331110294118</v>
      </c>
      <c r="P78" s="44">
        <f>+IF('Weekly OPIS Averages'!S90&gt;0,'Weekly OPIS Averages'!S90,"NA")</f>
        <v>3.6739843485294119</v>
      </c>
    </row>
    <row r="79" spans="1:16" x14ac:dyDescent="0.2">
      <c r="A79" s="43">
        <v>40695</v>
      </c>
      <c r="C79" s="44">
        <f>+IF('Weekly OPIS Averages'!D91&gt;0,'Weekly OPIS Averages'!D91,"NA")</f>
        <v>4.0576670823529417</v>
      </c>
      <c r="E79" s="44">
        <f>+IF('Weekly OPIS Averages'!F91&gt;0,'Weekly OPIS Averages'!F91,"NA")</f>
        <v>3.9664909623529416</v>
      </c>
      <c r="G79" s="44">
        <f>+IF('Weekly OPIS Averages'!H91&gt;0,'Weekly OPIS Averages'!H91,"NA")</f>
        <v>3.8007346023529416</v>
      </c>
      <c r="J79" s="43">
        <v>40695</v>
      </c>
      <c r="K79" s="43"/>
      <c r="L79" s="44">
        <f>+IF('Weekly OPIS Averages'!O91&gt;0,'Weekly OPIS Averages'!O91,"NA")</f>
        <v>4.2391745735294117</v>
      </c>
      <c r="N79" s="44">
        <f>+IF('Weekly OPIS Averages'!Q91&gt;0,'Weekly OPIS Averages'!Q91,"NA")</f>
        <v>4.1525887985294112</v>
      </c>
      <c r="P79" s="44">
        <f>+IF('Weekly OPIS Averages'!S91&gt;0,'Weekly OPIS Averages'!S91,"NA")</f>
        <v>3.9646135985294122</v>
      </c>
    </row>
    <row r="80" spans="1:16" x14ac:dyDescent="0.2">
      <c r="A80" s="43">
        <v>40725</v>
      </c>
      <c r="C80" s="44">
        <f>+IF('Weekly OPIS Averages'!D92&gt;0,'Weekly OPIS Averages'!D92,"NA")</f>
        <v>4.0168380423529415</v>
      </c>
      <c r="E80" s="44">
        <f>+IF('Weekly OPIS Averages'!F92&gt;0,'Weekly OPIS Averages'!F92,"NA")</f>
        <v>4.0372525623529416</v>
      </c>
      <c r="G80" s="44">
        <f>+IF('Weekly OPIS Averages'!H92&gt;0,'Weekly OPIS Averages'!H92,"NA")</f>
        <v>3.9832733223529417</v>
      </c>
      <c r="J80" s="43">
        <v>40725</v>
      </c>
      <c r="K80" s="43"/>
      <c r="L80" s="44">
        <f>+IF('Weekly OPIS Averages'!O92&gt;0,'Weekly OPIS Averages'!O92,"NA")</f>
        <v>4.1286145235294116</v>
      </c>
      <c r="N80" s="44">
        <f>+IF('Weekly OPIS Averages'!Q92&gt;0,'Weekly OPIS Averages'!Q92,"NA")</f>
        <v>4.1838945485294117</v>
      </c>
      <c r="P80" s="44">
        <f>+IF('Weekly OPIS Averages'!S92&gt;0,'Weekly OPIS Averages'!S92,"NA")</f>
        <v>4.144597373529411</v>
      </c>
    </row>
    <row r="81" spans="1:16" x14ac:dyDescent="0.2">
      <c r="A81" s="43">
        <v>40756</v>
      </c>
      <c r="C81" s="44">
        <f>+IF('Weekly OPIS Averages'!D93&gt;0,'Weekly OPIS Averages'!D93,"NA")</f>
        <v>3.7245230823529409</v>
      </c>
      <c r="E81" s="44">
        <f>+IF('Weekly OPIS Averages'!F93&gt;0,'Weekly OPIS Averages'!F93,"NA")</f>
        <v>3.8706805623529412</v>
      </c>
      <c r="G81" s="44">
        <f>+IF('Weekly OPIS Averages'!H93&gt;0,'Weekly OPIS Averages'!H93,"NA")</f>
        <v>3.9330094023529418</v>
      </c>
      <c r="J81" s="43">
        <v>40756</v>
      </c>
      <c r="K81" s="43"/>
      <c r="L81" s="44">
        <f>+IF('Weekly OPIS Averages'!O93&gt;0,'Weekly OPIS Averages'!O93,"NA")</f>
        <v>3.8477270735294109</v>
      </c>
      <c r="N81" s="44">
        <f>+IF('Weekly OPIS Averages'!Q93&gt;0,'Weekly OPIS Averages'!Q93,"NA")</f>
        <v>3.9881707985294113</v>
      </c>
      <c r="P81" s="44">
        <f>+IF('Weekly OPIS Averages'!S93&gt;0,'Weekly OPIS Averages'!S93,"NA")</f>
        <v>4.0718387235294111</v>
      </c>
    </row>
    <row r="82" spans="1:16" x14ac:dyDescent="0.2">
      <c r="A82" s="43">
        <v>40787</v>
      </c>
      <c r="C82" s="44">
        <f>+IF('Weekly OPIS Averages'!D94&gt;0,'Weekly OPIS Averages'!D94,"NA")</f>
        <v>3.722809482352941</v>
      </c>
      <c r="E82" s="44">
        <f>+IF('Weekly OPIS Averages'!F94&gt;0,'Weekly OPIS Averages'!F94,"NA")</f>
        <v>3.7236662823529407</v>
      </c>
      <c r="G82" s="44">
        <f>+IF('Weekly OPIS Averages'!H94&gt;0,'Weekly OPIS Averages'!H94,"NA")</f>
        <v>3.8213902023529411</v>
      </c>
      <c r="J82" s="43">
        <v>40787</v>
      </c>
      <c r="K82" s="43"/>
      <c r="L82" s="44">
        <f>+IF('Weekly OPIS Averages'!O94&gt;0,'Weekly OPIS Averages'!O94,"NA")</f>
        <v>3.8821483235294112</v>
      </c>
      <c r="N82" s="44">
        <f>+IF('Weekly OPIS Averages'!Q94&gt;0,'Weekly OPIS Averages'!Q94,"NA")</f>
        <v>3.864937698529411</v>
      </c>
      <c r="P82" s="44">
        <f>+IF('Weekly OPIS Averages'!S94&gt;0,'Weekly OPIS Averages'!S94,"NA")</f>
        <v>3.9528299735294112</v>
      </c>
    </row>
    <row r="83" spans="1:16" x14ac:dyDescent="0.2">
      <c r="A83" s="43">
        <v>40817</v>
      </c>
      <c r="C83" s="44">
        <f>+IF('Weekly OPIS Averages'!D95&gt;0,'Weekly OPIS Averages'!D95,"NA")</f>
        <v>3.7601609223529406</v>
      </c>
      <c r="E83" s="44">
        <f>+IF('Weekly OPIS Averages'!F95&gt;0,'Weekly OPIS Averages'!F95,"NA")</f>
        <v>3.7414852023529406</v>
      </c>
      <c r="G83" s="44">
        <f>+IF('Weekly OPIS Averages'!H95&gt;0,'Weekly OPIS Averages'!H95,"NA")</f>
        <v>3.735831162352941</v>
      </c>
      <c r="J83" s="43">
        <v>40817</v>
      </c>
      <c r="K83" s="43"/>
      <c r="L83" s="44">
        <f>+IF('Weekly OPIS Averages'!O95&gt;0,'Weekly OPIS Averages'!O95,"NA")</f>
        <v>4.0500637235294112</v>
      </c>
      <c r="N83" s="44">
        <f>+IF('Weekly OPIS Averages'!Q95&gt;0,'Weekly OPIS Averages'!Q95,"NA")</f>
        <v>3.9661060235294112</v>
      </c>
      <c r="P83" s="44">
        <f>+IF('Weekly OPIS Averages'!S95&gt;0,'Weekly OPIS Averages'!S95,"NA")</f>
        <v>3.9266463735294113</v>
      </c>
    </row>
    <row r="84" spans="1:16" x14ac:dyDescent="0.2">
      <c r="A84" s="43">
        <v>40848</v>
      </c>
      <c r="C84" s="44">
        <f>+IF('Weekly OPIS Averages'!D96&gt;0,'Weekly OPIS Averages'!D96,"NA")</f>
        <v>3.7953854823529412</v>
      </c>
      <c r="E84" s="44">
        <f>+IF('Weekly OPIS Averages'!F96&gt;0,'Weekly OPIS Averages'!F96,"NA")</f>
        <v>3.7777732023529409</v>
      </c>
      <c r="G84" s="44">
        <f>+IF('Weekly OPIS Averages'!H96&gt;0,'Weekly OPIS Averages'!H96,"NA")</f>
        <v>3.7594519623529408</v>
      </c>
      <c r="J84" s="43">
        <v>40848</v>
      </c>
      <c r="K84" s="43"/>
      <c r="L84" s="44">
        <f>+IF('Weekly OPIS Averages'!O96&gt;0,'Weekly OPIS Averages'!O96,"NA")</f>
        <v>4.0440035735294106</v>
      </c>
      <c r="N84" s="44">
        <f>+IF('Weekly OPIS Averages'!Q96&gt;0,'Weekly OPIS Averages'!Q96,"NA")</f>
        <v>4.0470336485294105</v>
      </c>
      <c r="P84" s="44">
        <f>+IF('Weekly OPIS Averages'!S96&gt;0,'Weekly OPIS Averages'!S96,"NA")</f>
        <v>3.9920718735294112</v>
      </c>
    </row>
    <row r="85" spans="1:16" x14ac:dyDescent="0.2">
      <c r="A85" s="43">
        <v>40878</v>
      </c>
      <c r="C85" s="44">
        <f>+IF('Weekly OPIS Averages'!D97&gt;0,'Weekly OPIS Averages'!D97,"NA")</f>
        <v>3.8770586823529412</v>
      </c>
      <c r="E85" s="44">
        <f>+IF('Weekly OPIS Averages'!F97&gt;0,'Weekly OPIS Averages'!F97,"NA")</f>
        <v>3.8362220823529412</v>
      </c>
      <c r="G85" s="44">
        <f>+IF('Weekly OPIS Averages'!H97&gt;0,'Weekly OPIS Averages'!H97,"NA")</f>
        <v>3.8108683623529411</v>
      </c>
      <c r="J85" s="43">
        <v>40878</v>
      </c>
      <c r="K85" s="43"/>
      <c r="L85" s="44">
        <f>+IF('Weekly OPIS Averages'!O97&gt;0,'Weekly OPIS Averages'!O97,"NA")</f>
        <v>4.0063160735294119</v>
      </c>
      <c r="N85" s="44">
        <f>+IF('Weekly OPIS Averages'!Q97&gt;0,'Weekly OPIS Averages'!Q97,"NA")</f>
        <v>4.0251598235294113</v>
      </c>
      <c r="P85" s="44">
        <f>+IF('Weekly OPIS Averages'!S97&gt;0,'Weekly OPIS Averages'!S97,"NA")</f>
        <v>4.0334611235294107</v>
      </c>
    </row>
    <row r="86" spans="1:16" x14ac:dyDescent="0.2">
      <c r="A86" s="43">
        <v>40909</v>
      </c>
      <c r="C86" s="44">
        <f>+IF('Weekly OPIS Averages'!D98&gt;0,'Weekly OPIS Averages'!D98,"NA")</f>
        <v>3.857493402352941</v>
      </c>
      <c r="E86" s="44">
        <f>+IF('Weekly OPIS Averages'!F98&gt;0,'Weekly OPIS Averages'!F98,"NA")</f>
        <v>3.8672760423529411</v>
      </c>
      <c r="G86" s="44">
        <f>+IF('Weekly OPIS Averages'!H98&gt;0,'Weekly OPIS Averages'!H98,"NA")</f>
        <v>3.843312522352941</v>
      </c>
      <c r="J86" s="43">
        <v>40909</v>
      </c>
      <c r="K86" s="43"/>
      <c r="L86" s="44">
        <f>+IF('Weekly OPIS Averages'!O98&gt;0,'Weekly OPIS Averages'!O98,"NA")</f>
        <v>4.0989469235294118</v>
      </c>
      <c r="N86" s="44">
        <f>+IF('Weekly OPIS Averages'!Q98&gt;0,'Weekly OPIS Averages'!Q98,"NA")</f>
        <v>4.0526314985294114</v>
      </c>
      <c r="P86" s="44">
        <f>+IF('Weekly OPIS Averages'!S98&gt;0,'Weekly OPIS Averages'!S98,"NA")</f>
        <v>4.049755523529412</v>
      </c>
    </row>
    <row r="87" spans="1:16" x14ac:dyDescent="0.2">
      <c r="A87" s="43">
        <v>40940</v>
      </c>
      <c r="C87" s="44">
        <f>+IF('Weekly OPIS Averages'!D99&gt;0,'Weekly OPIS Averages'!D99,"NA")</f>
        <v>3.5851418823529411</v>
      </c>
      <c r="E87" s="44">
        <f>+IF('Weekly OPIS Averages'!F99&gt;0,'Weekly OPIS Averages'!F99,"NA")</f>
        <v>3.721317642352941</v>
      </c>
      <c r="G87" s="44">
        <f>+IF('Weekly OPIS Averages'!H99&gt;0,'Weekly OPIS Averages'!H99,"NA")</f>
        <v>3.7732313223529412</v>
      </c>
      <c r="J87" s="43">
        <v>40940</v>
      </c>
      <c r="K87" s="43"/>
      <c r="L87" s="44">
        <f>+IF('Weekly OPIS Averages'!O99&gt;0,'Weekly OPIS Averages'!O99,"NA")</f>
        <v>3.7603925735294115</v>
      </c>
      <c r="N87" s="44">
        <f>+IF('Weekly OPIS Averages'!Q99&gt;0,'Weekly OPIS Averages'!Q99,"NA")</f>
        <v>3.9296697485294114</v>
      </c>
      <c r="P87" s="44">
        <f>+IF('Weekly OPIS Averages'!S99&gt;0,'Weekly OPIS Averages'!S99,"NA")</f>
        <v>3.9552185235294117</v>
      </c>
    </row>
    <row r="88" spans="1:16" x14ac:dyDescent="0.2">
      <c r="A88" s="43">
        <v>40969</v>
      </c>
      <c r="C88" s="44">
        <f>+IF('Weekly OPIS Averages'!D100&gt;0,'Weekly OPIS Averages'!D100,"NA")</f>
        <v>3.6872220423529414</v>
      </c>
      <c r="E88" s="44">
        <f>+IF('Weekly OPIS Averages'!F100&gt;0,'Weekly OPIS Averages'!F100,"NA")</f>
        <v>3.636181962352941</v>
      </c>
      <c r="G88" s="44">
        <f>+IF('Weekly OPIS Averages'!H100&gt;0,'Weekly OPIS Averages'!H100,"NA")</f>
        <v>3.7099524423529413</v>
      </c>
      <c r="J88" s="43">
        <v>40969</v>
      </c>
      <c r="K88" s="43"/>
      <c r="L88" s="44">
        <f>+IF('Weekly OPIS Averages'!O100&gt;0,'Weekly OPIS Averages'!O100,"NA")</f>
        <v>3.7785127235294111</v>
      </c>
      <c r="N88" s="44">
        <f>+IF('Weekly OPIS Averages'!Q100&gt;0,'Weekly OPIS Averages'!Q100,"NA")</f>
        <v>3.7694526485294113</v>
      </c>
      <c r="P88" s="44">
        <f>+IF('Weekly OPIS Averages'!S100&gt;0,'Weekly OPIS Averages'!S100,"NA")</f>
        <v>3.8792840735294116</v>
      </c>
    </row>
    <row r="89" spans="1:16" x14ac:dyDescent="0.2">
      <c r="A89" s="43">
        <v>41000</v>
      </c>
      <c r="C89" s="44">
        <f>+IF('Weekly OPIS Averages'!D101&gt;0,'Weekly OPIS Averages'!D101,"NA")</f>
        <v>3.9420746823529411</v>
      </c>
      <c r="E89" s="44">
        <f>+IF('Weekly OPIS Averages'!F101&gt;0,'Weekly OPIS Averages'!F101,"NA")</f>
        <v>3.8146483623529415</v>
      </c>
      <c r="G89" s="44">
        <f>+IF('Weekly OPIS Averages'!H101&gt;0,'Weekly OPIS Averages'!H101,"NA")</f>
        <v>3.7381462023529415</v>
      </c>
      <c r="J89" s="43">
        <v>41000</v>
      </c>
      <c r="K89" s="43"/>
      <c r="L89" s="44">
        <f>+IF('Weekly OPIS Averages'!O101&gt;0,'Weekly OPIS Averages'!O101,"NA")</f>
        <v>3.9456894485294107</v>
      </c>
      <c r="N89" s="44">
        <f>+IF('Weekly OPIS Averages'!Q101&gt;0,'Weekly OPIS Averages'!Q101,"NA")</f>
        <v>3.8621010860294112</v>
      </c>
      <c r="P89" s="44">
        <f>+IF('Weekly OPIS Averages'!S101&gt;0,'Weekly OPIS Averages'!S101,"NA")</f>
        <v>3.8281982485294108</v>
      </c>
    </row>
    <row r="90" spans="1:16" x14ac:dyDescent="0.2">
      <c r="A90" s="43">
        <v>41030</v>
      </c>
      <c r="C90" s="44">
        <f>+IF('Weekly OPIS Averages'!D102&gt;0,'Weekly OPIS Averages'!D102,"NA")</f>
        <v>4.2197534823529406</v>
      </c>
      <c r="E90" s="44">
        <f>+IF('Weekly OPIS Averages'!F102&gt;0,'Weekly OPIS Averages'!F102,"NA")</f>
        <v>4.0809140823529404</v>
      </c>
      <c r="G90" s="44">
        <f>+IF('Weekly OPIS Averages'!H102&gt;0,'Weekly OPIS Averages'!H102,"NA")</f>
        <v>3.949683402352941</v>
      </c>
      <c r="J90" s="43">
        <v>41030</v>
      </c>
      <c r="K90" s="43"/>
      <c r="L90" s="44">
        <f>+IF('Weekly OPIS Averages'!O102&gt;0,'Weekly OPIS Averages'!O102,"NA")</f>
        <v>4.2272653235294113</v>
      </c>
      <c r="N90" s="44">
        <f>+IF('Weekly OPIS Averages'!Q102&gt;0,'Weekly OPIS Averages'!Q102,"NA")</f>
        <v>4.0864773860294115</v>
      </c>
      <c r="P90" s="44">
        <f>+IF('Weekly OPIS Averages'!S102&gt;0,'Weekly OPIS Averages'!S102,"NA")</f>
        <v>3.9838224985294111</v>
      </c>
    </row>
    <row r="91" spans="1:16" x14ac:dyDescent="0.2">
      <c r="A91" s="43">
        <v>41061</v>
      </c>
      <c r="C91" s="44">
        <f>+IF('Weekly OPIS Averages'!D103&gt;0,'Weekly OPIS Averages'!D103,"NA")</f>
        <v>4.2245162823529414</v>
      </c>
      <c r="E91" s="44">
        <f>+IF('Weekly OPIS Averages'!F103&gt;0,'Weekly OPIS Averages'!F103,"NA")</f>
        <v>4.2221348823529414</v>
      </c>
      <c r="G91" s="44">
        <f>+IF('Weekly OPIS Averages'!H103&gt;0,'Weekly OPIS Averages'!H103,"NA")</f>
        <v>4.1287814823529407</v>
      </c>
      <c r="J91" s="43">
        <v>41061</v>
      </c>
      <c r="K91" s="43"/>
      <c r="L91" s="44">
        <f>+IF('Weekly OPIS Averages'!O103&gt;0,'Weekly OPIS Averages'!O103,"NA")</f>
        <v>4.197919323529411</v>
      </c>
      <c r="N91" s="44">
        <f>+IF('Weekly OPIS Averages'!Q103&gt;0,'Weekly OPIS Averages'!Q103,"NA")</f>
        <v>4.2125923235294112</v>
      </c>
      <c r="P91" s="44">
        <f>+IF('Weekly OPIS Averages'!S103&gt;0,'Weekly OPIS Averages'!S103,"NA")</f>
        <v>4.1236246985294116</v>
      </c>
    </row>
    <row r="92" spans="1:16" x14ac:dyDescent="0.2">
      <c r="A92" s="43">
        <v>41091</v>
      </c>
      <c r="C92" s="44">
        <f>+IF('Weekly OPIS Averages'!D104&gt;0,'Weekly OPIS Averages'!D104,"NA")</f>
        <v>4.0365545223529411</v>
      </c>
      <c r="E92" s="44">
        <f>+IF('Weekly OPIS Averages'!F104&gt;0,'Weekly OPIS Averages'!F104,"NA")</f>
        <v>4.1305354023529413</v>
      </c>
      <c r="G92" s="44">
        <f>+IF('Weekly OPIS Averages'!H104&gt;0,'Weekly OPIS Averages'!H104,"NA")</f>
        <v>4.160274762352941</v>
      </c>
      <c r="J92" s="43">
        <v>41091</v>
      </c>
      <c r="K92" s="43"/>
      <c r="L92" s="44">
        <f>+IF('Weekly OPIS Averages'!O104&gt;0,'Weekly OPIS Averages'!O104,"NA")</f>
        <v>4.1548048235294122</v>
      </c>
      <c r="N92" s="44">
        <f>+IF('Weekly OPIS Averages'!Q104&gt;0,'Weekly OPIS Averages'!Q104,"NA")</f>
        <v>4.1763620735294111</v>
      </c>
      <c r="P92" s="44">
        <f>+IF('Weekly OPIS Averages'!S104&gt;0,'Weekly OPIS Averages'!S104,"NA")</f>
        <v>4.1933298235294112</v>
      </c>
    </row>
    <row r="93" spans="1:16" x14ac:dyDescent="0.2">
      <c r="A93" s="43">
        <v>41122</v>
      </c>
      <c r="C93" s="44">
        <f>+IF('Weekly OPIS Averages'!D105&gt;0,'Weekly OPIS Averages'!D105,"NA")</f>
        <v>3.3784262823529412</v>
      </c>
      <c r="E93" s="44">
        <f>+IF('Weekly OPIS Averages'!F105&gt;0,'Weekly OPIS Averages'!F105,"NA")</f>
        <v>3.7074904023529411</v>
      </c>
      <c r="G93" s="44">
        <f>+IF('Weekly OPIS Averages'!H105&gt;0,'Weekly OPIS Averages'!H105,"NA")</f>
        <v>3.8798323623529414</v>
      </c>
      <c r="J93" s="43">
        <v>41122</v>
      </c>
      <c r="K93" s="43"/>
      <c r="L93" s="44">
        <f>+IF('Weekly OPIS Averages'!O105&gt;0,'Weekly OPIS Averages'!O105,"NA")</f>
        <v>3.6469280735294118</v>
      </c>
      <c r="N93" s="44">
        <f>+IF('Weekly OPIS Averages'!Q105&gt;0,'Weekly OPIS Averages'!Q105,"NA")</f>
        <v>3.900866448529412</v>
      </c>
      <c r="P93" s="44">
        <f>+IF('Weekly OPIS Averages'!S105&gt;0,'Weekly OPIS Averages'!S105,"NA")</f>
        <v>3.9998840735294117</v>
      </c>
    </row>
    <row r="94" spans="1:16" x14ac:dyDescent="0.2">
      <c r="A94" s="43">
        <v>41153</v>
      </c>
      <c r="C94" s="44">
        <f>+IF('Weekly OPIS Averages'!D106&gt;0,'Weekly OPIS Averages'!D106,"NA")</f>
        <v>3.5962062023529411</v>
      </c>
      <c r="E94" s="44">
        <f>+IF('Weekly OPIS Averages'!F106&gt;0,'Weekly OPIS Averages'!F106,"NA")</f>
        <v>3.4873162423529411</v>
      </c>
      <c r="G94" s="44">
        <f>+IF('Weekly OPIS Averages'!H106&gt;0,'Weekly OPIS Averages'!H106,"NA")</f>
        <v>3.6703956690196073</v>
      </c>
      <c r="J94" s="43">
        <v>41153</v>
      </c>
      <c r="K94" s="43"/>
      <c r="L94" s="44">
        <f>+IF('Weekly OPIS Averages'!O106&gt;0,'Weekly OPIS Averages'!O106,"NA")</f>
        <v>3.755931923529412</v>
      </c>
      <c r="N94" s="44">
        <f>+IF('Weekly OPIS Averages'!Q106&gt;0,'Weekly OPIS Averages'!Q106,"NA")</f>
        <v>3.7014299985294121</v>
      </c>
      <c r="P94" s="44">
        <f>+IF('Weekly OPIS Averages'!S106&gt;0,'Weekly OPIS Averages'!S106,"NA")</f>
        <v>3.8525549401960788</v>
      </c>
    </row>
    <row r="95" spans="1:16" x14ac:dyDescent="0.2">
      <c r="A95" s="43">
        <v>41183</v>
      </c>
      <c r="C95" s="44">
        <f>+IF('Weekly OPIS Averages'!D107&gt;0,'Weekly OPIS Averages'!D107,"NA")</f>
        <v>4.020609482352941</v>
      </c>
      <c r="E95" s="44">
        <f>+IF('Weekly OPIS Averages'!F107&gt;0,'Weekly OPIS Averages'!F107,"NA")</f>
        <v>3.8084078423529411</v>
      </c>
      <c r="G95" s="44">
        <f>+IF('Weekly OPIS Averages'!H107&gt;0,'Weekly OPIS Averages'!H107,"NA")</f>
        <v>3.6650806556862747</v>
      </c>
      <c r="J95" s="43">
        <v>41183</v>
      </c>
      <c r="K95" s="43"/>
      <c r="L95" s="44">
        <f>+IF('Weekly OPIS Averages'!O107&gt;0,'Weekly OPIS Averages'!O107,"NA")</f>
        <v>4.2216288235294108</v>
      </c>
      <c r="N95" s="44">
        <f>+IF('Weekly OPIS Averages'!Q107&gt;0,'Weekly OPIS Averages'!Q107,"NA")</f>
        <v>3.9887803735294112</v>
      </c>
      <c r="P95" s="44">
        <f>+IF('Weekly OPIS Averages'!S107&gt;0,'Weekly OPIS Averages'!S107,"NA")</f>
        <v>3.874829606862745</v>
      </c>
    </row>
    <row r="96" spans="1:16" x14ac:dyDescent="0.2">
      <c r="A96" s="43">
        <v>41214</v>
      </c>
      <c r="C96" s="44">
        <f>+IF('Weekly OPIS Averages'!D108&gt;0,'Weekly OPIS Averages'!D108,"NA")</f>
        <v>4.0179634823529407</v>
      </c>
      <c r="E96" s="44">
        <f>+IF('Weekly OPIS Averages'!F108&gt;0,'Weekly OPIS Averages'!F108,"NA")</f>
        <v>4.0192864823529408</v>
      </c>
      <c r="G96" s="44">
        <f>+IF('Weekly OPIS Averages'!H108&gt;0,'Weekly OPIS Averages'!H108,"NA")</f>
        <v>3.8782597223529414</v>
      </c>
      <c r="J96" s="43">
        <v>41214</v>
      </c>
      <c r="K96" s="43"/>
      <c r="L96" s="44">
        <f>+IF('Weekly OPIS Averages'!O108&gt;0,'Weekly OPIS Averages'!O108,"NA")</f>
        <v>4.2207494485294115</v>
      </c>
      <c r="N96" s="44">
        <f>+IF('Weekly OPIS Averages'!Q108&gt;0,'Weekly OPIS Averages'!Q108,"NA")</f>
        <v>4.2211891360294107</v>
      </c>
      <c r="P96" s="44">
        <f>+IF('Weekly OPIS Averages'!S108&gt;0,'Weekly OPIS Averages'!S108,"NA")</f>
        <v>4.0661033985294113</v>
      </c>
    </row>
    <row r="97" spans="1:16" x14ac:dyDescent="0.2">
      <c r="A97" s="43">
        <v>41244</v>
      </c>
      <c r="C97" s="44">
        <f>+IF('Weekly OPIS Averages'!D109&gt;0,'Weekly OPIS Averages'!D109,"NA")</f>
        <v>3.8626407623529411</v>
      </c>
      <c r="E97" s="44">
        <f>+IF('Weekly OPIS Averages'!F109&gt;0,'Weekly OPIS Averages'!F109,"NA")</f>
        <v>3.9403021223529411</v>
      </c>
      <c r="G97" s="44">
        <f>+IF('Weekly OPIS Averages'!H109&gt;0,'Weekly OPIS Averages'!H109,"NA")</f>
        <v>3.9670712423529406</v>
      </c>
      <c r="J97" s="43">
        <v>41244</v>
      </c>
      <c r="K97" s="43"/>
      <c r="L97" s="44">
        <f>+IF('Weekly OPIS Averages'!O109&gt;0,'Weekly OPIS Averages'!O109,"NA")</f>
        <v>4.104707123529411</v>
      </c>
      <c r="N97" s="44">
        <f>+IF('Weekly OPIS Averages'!Q109&gt;0,'Weekly OPIS Averages'!Q109,"NA")</f>
        <v>4.1627282860294113</v>
      </c>
      <c r="P97" s="44">
        <f>+IF('Weekly OPIS Averages'!S109&gt;0,'Weekly OPIS Averages'!S109,"NA")</f>
        <v>4.1823617985294108</v>
      </c>
    </row>
    <row r="98" spans="1:16" x14ac:dyDescent="0.2">
      <c r="A98" s="43">
        <v>41275</v>
      </c>
      <c r="C98" s="44">
        <f>+IF('Weekly OPIS Averages'!D110&gt;0,'Weekly OPIS Averages'!D110,"NA")</f>
        <v>3.8635882823529411</v>
      </c>
      <c r="E98" s="44">
        <f>+IF('Weekly OPIS Averages'!F110&gt;0,'Weekly OPIS Averages'!F110,"NA")</f>
        <v>3.8631145223529408</v>
      </c>
      <c r="G98" s="44">
        <f>+IF('Weekly OPIS Averages'!H110&gt;0,'Weekly OPIS Averages'!H110,"NA")</f>
        <v>3.9147308423529412</v>
      </c>
      <c r="J98" s="43">
        <v>41275</v>
      </c>
      <c r="K98" s="43"/>
      <c r="L98" s="44">
        <f>+IF('Weekly OPIS Averages'!O110&gt;0,'Weekly OPIS Averages'!O110,"NA")</f>
        <v>4.0103024485294112</v>
      </c>
      <c r="N98" s="44">
        <f>+IF('Weekly OPIS Averages'!Q110&gt;0,'Weekly OPIS Averages'!Q110,"NA")</f>
        <v>4.0575047860294111</v>
      </c>
      <c r="P98" s="44">
        <f>+IF('Weekly OPIS Averages'!S110&gt;0,'Weekly OPIS Averages'!S110,"NA")</f>
        <v>4.1119196735294112</v>
      </c>
    </row>
    <row r="99" spans="1:16" x14ac:dyDescent="0.2">
      <c r="A99" s="43">
        <v>41306</v>
      </c>
      <c r="C99" s="44">
        <f>+IF('Weekly OPIS Averages'!D111&gt;0,'Weekly OPIS Averages'!D111,"NA")</f>
        <v>3.6032722823529415</v>
      </c>
      <c r="E99" s="44">
        <f>+IF('Weekly OPIS Averages'!F111&gt;0,'Weekly OPIS Averages'!F111,"NA")</f>
        <v>3.7334302823529413</v>
      </c>
      <c r="G99" s="44">
        <f>+IF('Weekly OPIS Averages'!H111&gt;0,'Weekly OPIS Averages'!H111,"NA")</f>
        <v>3.7765004423529409</v>
      </c>
      <c r="J99" s="43">
        <v>41306</v>
      </c>
      <c r="K99" s="43"/>
      <c r="L99" s="44">
        <f>+IF('Weekly OPIS Averages'!O111&gt;0,'Weekly OPIS Averages'!O111,"NA")</f>
        <v>3.6627483235294109</v>
      </c>
      <c r="N99" s="44">
        <f>+IF('Weekly OPIS Averages'!Q111&gt;0,'Weekly OPIS Averages'!Q111,"NA")</f>
        <v>3.8365253860294111</v>
      </c>
      <c r="P99" s="44">
        <f>+IF('Weekly OPIS Averages'!S111&gt;0,'Weekly OPIS Averages'!S111,"NA")</f>
        <v>3.9259192985294113</v>
      </c>
    </row>
    <row r="100" spans="1:16" x14ac:dyDescent="0.2">
      <c r="A100" s="43">
        <v>41334</v>
      </c>
      <c r="C100" s="44">
        <f>+IF('Weekly OPIS Averages'!D112&gt;0,'Weekly OPIS Averages'!D112,"NA")</f>
        <v>3.6908977223529407</v>
      </c>
      <c r="E100" s="44">
        <f>+IF('Weekly OPIS Averages'!F112&gt;0,'Weekly OPIS Averages'!F112,"NA")</f>
        <v>3.6470850023529411</v>
      </c>
      <c r="G100" s="44">
        <f>+IF('Weekly OPIS Averages'!H112&gt;0,'Weekly OPIS Averages'!H112,"NA")</f>
        <v>3.7192527623529408</v>
      </c>
      <c r="J100" s="43">
        <v>41334</v>
      </c>
      <c r="K100" s="43"/>
      <c r="L100" s="44">
        <f>+IF('Weekly OPIS Averages'!O112&gt;0,'Weekly OPIS Averages'!O112,"NA")</f>
        <v>3.5870919235294116</v>
      </c>
      <c r="N100" s="44">
        <f>+IF('Weekly OPIS Averages'!Q112&gt;0,'Weekly OPIS Averages'!Q112,"NA")</f>
        <v>3.6249201235294111</v>
      </c>
      <c r="P100" s="44">
        <f>+IF('Weekly OPIS Averages'!S112&gt;0,'Weekly OPIS Averages'!S112,"NA")</f>
        <v>3.7533808985294113</v>
      </c>
    </row>
    <row r="101" spans="1:16" x14ac:dyDescent="0.2">
      <c r="A101" s="43">
        <v>41365</v>
      </c>
      <c r="C101" s="44">
        <f>+IF('Weekly OPIS Averages'!D113&gt;0,'Weekly OPIS Averages'!D113,"NA")</f>
        <v>3.938936282352941</v>
      </c>
      <c r="E101" s="44">
        <f>+IF('Weekly OPIS Averages'!F113&gt;0,'Weekly OPIS Averages'!F113,"NA")</f>
        <v>3.8149170023529408</v>
      </c>
      <c r="G101" s="44">
        <f>+IF('Weekly OPIS Averages'!H113&gt;0,'Weekly OPIS Averages'!H113,"NA")</f>
        <v>3.7443687623529414</v>
      </c>
      <c r="J101" s="43">
        <v>41365</v>
      </c>
      <c r="K101" s="43"/>
      <c r="L101" s="44">
        <f>+IF('Weekly OPIS Averages'!O113&gt;0,'Weekly OPIS Averages'!O113,"NA")</f>
        <v>4.0059055735294118</v>
      </c>
      <c r="N101" s="44">
        <f>+IF('Weekly OPIS Averages'!Q113&gt;0,'Weekly OPIS Averages'!Q113,"NA")</f>
        <v>3.7964987485294115</v>
      </c>
      <c r="P101" s="44">
        <f>+IF('Weekly OPIS Averages'!S113&gt;0,'Weekly OPIS Averages'!S113,"NA")</f>
        <v>3.7519152735294115</v>
      </c>
    </row>
    <row r="102" spans="1:16" x14ac:dyDescent="0.2">
      <c r="A102" s="43">
        <v>41395</v>
      </c>
      <c r="C102" s="44">
        <f>+IF('Weekly OPIS Averages'!D114&gt;0,'Weekly OPIS Averages'!D114,"NA")</f>
        <v>3.749583482352941</v>
      </c>
      <c r="E102" s="44">
        <f>+IF('Weekly OPIS Averages'!F114&gt;0,'Weekly OPIS Averages'!F114,"NA")</f>
        <v>3.844259882352941</v>
      </c>
      <c r="G102" s="44">
        <f>+IF('Weekly OPIS Averages'!H114&gt;0,'Weekly OPIS Averages'!H114,"NA")</f>
        <v>3.7931391623529414</v>
      </c>
      <c r="J102" s="43">
        <v>41395</v>
      </c>
      <c r="K102" s="43"/>
      <c r="L102" s="44">
        <f>+IF('Weekly OPIS Averages'!O114&gt;0,'Weekly OPIS Averages'!O114,"NA")</f>
        <v>3.9750018235294116</v>
      </c>
      <c r="N102" s="44">
        <f>+IF('Weekly OPIS Averages'!Q114&gt;0,'Weekly OPIS Averages'!Q114,"NA")</f>
        <v>3.9904536985294117</v>
      </c>
      <c r="P102" s="44">
        <f>+IF('Weekly OPIS Averages'!S114&gt;0,'Weekly OPIS Averages'!S114,"NA")</f>
        <v>3.8559997735294118</v>
      </c>
    </row>
    <row r="103" spans="1:16" x14ac:dyDescent="0.2">
      <c r="A103" s="43">
        <v>41426</v>
      </c>
      <c r="C103" s="44">
        <f>+IF('Weekly OPIS Averages'!D115&gt;0,'Weekly OPIS Averages'!D115,"NA")</f>
        <v>3.6847718987049412</v>
      </c>
      <c r="E103" s="87">
        <f>+IF('Weekly OPIS Averages'!F115&gt;0,'Weekly OPIS Averages'!F115,"NA")</f>
        <v>3.7171776905289411</v>
      </c>
      <c r="G103" s="44">
        <f>+IF('Weekly OPIS Averages'!H115&gt;0,'Weekly OPIS Averages'!H115,"NA")</f>
        <v>3.7910972211369409</v>
      </c>
      <c r="J103" s="43">
        <v>41426</v>
      </c>
      <c r="K103" s="43"/>
      <c r="L103" s="44">
        <f>+IF('Weekly OPIS Averages'!O115&gt;0,'Weekly OPIS Averages'!O115,"NA")</f>
        <v>3.7979480690794114</v>
      </c>
      <c r="N103" s="44">
        <f>+IF('Weekly OPIS Averages'!Q115&gt;0,'Weekly OPIS Averages'!Q115,"NA")</f>
        <v>3.8864749463044115</v>
      </c>
      <c r="P103" s="44">
        <f>+IF('Weekly OPIS Averages'!S115&gt;0,'Weekly OPIS Averages'!S115,"NA")</f>
        <v>3.926285155379412</v>
      </c>
    </row>
    <row r="104" spans="1:16" x14ac:dyDescent="0.2">
      <c r="A104" s="43">
        <v>41456</v>
      </c>
      <c r="C104" s="44">
        <f>+IF('Weekly OPIS Averages'!D116&gt;0,'Weekly OPIS Averages'!D116,"NA")</f>
        <v>3.7496591881929406</v>
      </c>
      <c r="E104" s="44">
        <f>+IF('Weekly OPIS Averages'!F116&gt;0,'Weekly OPIS Averages'!F116,"NA")</f>
        <v>3.7172155434489409</v>
      </c>
      <c r="G104" s="44">
        <f>+IF('Weekly OPIS Averages'!H116&gt;0,'Weekly OPIS Averages'!H116,"NA")</f>
        <v>3.7280048564169412</v>
      </c>
      <c r="J104" s="43">
        <v>41456</v>
      </c>
      <c r="K104" s="43"/>
      <c r="L104" s="44">
        <f>+IF('Weekly OPIS Averages'!O116&gt;0,'Weekly OPIS Averages'!O116,"NA")</f>
        <v>3.890278029616911</v>
      </c>
      <c r="N104" s="44">
        <f>+IF('Weekly OPIS Averages'!Q116&gt;0,'Weekly OPIS Averages'!Q116,"NA")</f>
        <v>3.8441130493481612</v>
      </c>
      <c r="P104" s="44">
        <f>+IF('Weekly OPIS Averages'!S116&gt;0,'Weekly OPIS Averages'!S116,"NA")</f>
        <v>3.8877426407419109</v>
      </c>
    </row>
    <row r="105" spans="1:16" x14ac:dyDescent="0.2">
      <c r="A105" s="43">
        <v>41487</v>
      </c>
      <c r="C105" s="44">
        <f>+IF('Weekly OPIS Averages'!D117&gt;0,'Weekly OPIS Averages'!D117,"NA")</f>
        <v>3.567841082352941</v>
      </c>
      <c r="E105" s="44">
        <f>+IF('Weekly OPIS Averages'!F117&gt;0,'Weekly OPIS Averages'!F117,"NA")</f>
        <v>3.6587501352729408</v>
      </c>
      <c r="G105" s="44">
        <f>+IF('Weekly OPIS Averages'!H117&gt;0,'Weekly OPIS Averages'!H117,"NA")</f>
        <v>3.6674240564169409</v>
      </c>
      <c r="J105" s="43">
        <v>41487</v>
      </c>
      <c r="K105" s="43"/>
      <c r="L105" s="44">
        <f>+IF('Weekly OPIS Averages'!O117&gt;0,'Weekly OPIS Averages'!O117,"NA")</f>
        <v>3.8948028235294121</v>
      </c>
      <c r="N105" s="44">
        <f>+IF('Weekly OPIS Averages'!Q117&gt;0,'Weekly OPIS Averages'!Q117,"NA")</f>
        <v>3.8925404265731616</v>
      </c>
      <c r="P105" s="44">
        <f>+IF('Weekly OPIS Averages'!S117&gt;0,'Weekly OPIS Averages'!S117,"NA")</f>
        <v>3.8610096407419117</v>
      </c>
    </row>
    <row r="106" spans="1:16" x14ac:dyDescent="0.2">
      <c r="A106" s="43">
        <v>41518</v>
      </c>
      <c r="C106" s="44">
        <f>+IF('Weekly OPIS Averages'!D118&gt;0,'Weekly OPIS Averages'!D118,"NA")</f>
        <v>3.6773839623529412</v>
      </c>
      <c r="E106" s="44">
        <f>+IF('Weekly OPIS Averages'!F118&gt;0,'Weekly OPIS Averages'!F118,"NA")</f>
        <v>3.6226125223529411</v>
      </c>
      <c r="G106" s="44">
        <f>+IF('Weekly OPIS Averages'!H118&gt;0,'Weekly OPIS Averages'!H118,"NA")</f>
        <v>3.6649614109662743</v>
      </c>
      <c r="J106" s="43">
        <v>41518</v>
      </c>
      <c r="K106" s="43"/>
      <c r="L106" s="44">
        <f>+IF('Weekly OPIS Averages'!O118&gt;0,'Weekly OPIS Averages'!O118,"NA")</f>
        <v>3.847214523529412</v>
      </c>
      <c r="N106" s="44">
        <f>+IF('Weekly OPIS Averages'!Q118&gt;0,'Weekly OPIS Averages'!Q118,"NA")</f>
        <v>3.871008673529412</v>
      </c>
      <c r="P106" s="44">
        <f>+IF('Weekly OPIS Averages'!S118&gt;0,'Weekly OPIS Averages'!S118,"NA")</f>
        <v>3.877431792225245</v>
      </c>
    </row>
    <row r="107" spans="1:16" x14ac:dyDescent="0.2">
      <c r="A107" s="43">
        <v>41548</v>
      </c>
      <c r="C107" s="44">
        <f>+IF('Weekly OPIS Averages'!D119&gt;0,'Weekly OPIS Averages'!D119,"NA")</f>
        <v>3.7154006823529411</v>
      </c>
      <c r="E107" s="44">
        <f>+IF('Weekly OPIS Averages'!F119&gt;0,'Weekly OPIS Averages'!F119,"NA")</f>
        <v>3.6963923223529411</v>
      </c>
      <c r="G107" s="44">
        <f>+IF('Weekly OPIS Averages'!H119&gt;0,'Weekly OPIS Averages'!H119,"NA")</f>
        <v>3.6535419090196073</v>
      </c>
      <c r="J107" s="43">
        <v>41548</v>
      </c>
      <c r="K107" s="43"/>
      <c r="L107" s="44">
        <f>+IF('Weekly OPIS Averages'!O119&gt;0,'Weekly OPIS Averages'!O119,"NA")</f>
        <v>3.9045095735294115</v>
      </c>
      <c r="N107" s="44">
        <f>+IF('Weekly OPIS Averages'!Q119&gt;0,'Weekly OPIS Averages'!Q119,"NA")</f>
        <v>3.8758620485294117</v>
      </c>
      <c r="P107" s="44">
        <f>+IF('Weekly OPIS Averages'!S119&gt;0,'Weekly OPIS Averages'!S119,"NA")</f>
        <v>3.882175640196079</v>
      </c>
    </row>
    <row r="108" spans="1:16" x14ac:dyDescent="0.2">
      <c r="A108" s="43">
        <v>41579</v>
      </c>
      <c r="C108" s="44">
        <f>+IF('Weekly OPIS Averages'!D120&gt;0,'Weekly OPIS Averages'!D120,"NA")</f>
        <v>3.7565522823529411</v>
      </c>
      <c r="E108" s="44">
        <f>+IF('Weekly OPIS Averages'!F120&gt;0,'Weekly OPIS Averages'!F120,"NA")</f>
        <v>3.7359764823529411</v>
      </c>
      <c r="G108" s="44">
        <f>+IF('Weekly OPIS Averages'!H120&gt;0,'Weekly OPIS Averages'!H120,"NA")</f>
        <v>3.7164456423529408</v>
      </c>
      <c r="J108" s="43">
        <v>41579</v>
      </c>
      <c r="K108" s="43"/>
      <c r="L108" s="44">
        <f>+IF('Weekly OPIS Averages'!O120&gt;0,'Weekly OPIS Averages'!O120,"NA")</f>
        <v>3.9687541985294117</v>
      </c>
      <c r="N108" s="44">
        <f>+IF('Weekly OPIS Averages'!Q120&gt;0,'Weekly OPIS Averages'!Q120,"NA")</f>
        <v>3.9366318860294118</v>
      </c>
      <c r="P108" s="44">
        <f>+IF('Weekly OPIS Averages'!S120&gt;0,'Weekly OPIS Averages'!S120,"NA")</f>
        <v>3.9068260985294114</v>
      </c>
    </row>
    <row r="109" spans="1:16" x14ac:dyDescent="0.2">
      <c r="A109" s="43">
        <v>41609</v>
      </c>
      <c r="C109" s="44">
        <f>+IF('Weekly OPIS Averages'!D121&gt;0,'Weekly OPIS Averages'!D121,"NA")</f>
        <v>3.7594150023529416</v>
      </c>
      <c r="E109" s="44">
        <f>+IF('Weekly OPIS Averages'!F121&gt;0,'Weekly OPIS Averages'!F121,"NA")</f>
        <v>3.7579836423529414</v>
      </c>
      <c r="G109" s="44">
        <f>+IF('Weekly OPIS Averages'!H121&gt;0,'Weekly OPIS Averages'!H121,"NA")</f>
        <v>3.7437893223529408</v>
      </c>
      <c r="J109" s="43">
        <v>41609</v>
      </c>
      <c r="L109" s="44">
        <f>+IF('Weekly OPIS Averages'!O121&gt;0,'Weekly OPIS Averages'!O121,"NA")</f>
        <v>3.9189112235294119</v>
      </c>
      <c r="N109" s="44">
        <f>+IF('Weekly OPIS Averages'!Q121&gt;0,'Weekly OPIS Averages'!Q121,"NA")</f>
        <v>3.9438327110294118</v>
      </c>
      <c r="P109" s="44">
        <f>+IF('Weekly OPIS Averages'!S121&gt;0,'Weekly OPIS Averages'!S121,"NA")</f>
        <v>3.9307249985294117</v>
      </c>
    </row>
    <row r="110" spans="1:16" x14ac:dyDescent="0.2">
      <c r="A110" s="43">
        <v>41640</v>
      </c>
      <c r="C110" s="44">
        <f>+IF('Weekly OPIS Averages'!D122&gt;0,'Weekly OPIS Averages'!D122,"NA")</f>
        <v>3.5712818823529409</v>
      </c>
      <c r="E110" s="44">
        <f>+IF('Weekly OPIS Averages'!F122&gt;0,'Weekly OPIS Averages'!F122,"NA")</f>
        <v>3.6653484423529412</v>
      </c>
      <c r="G110" s="44">
        <f>+IF('Weekly OPIS Averages'!H122&gt;0,'Weekly OPIS Averages'!H122,"NA")</f>
        <v>3.6957497223529412</v>
      </c>
      <c r="J110" s="43">
        <v>41640</v>
      </c>
      <c r="L110" s="44">
        <f>+IF('Weekly OPIS Averages'!O122&gt;0,'Weekly OPIS Averages'!O122,"NA")</f>
        <v>3.7119515735294115</v>
      </c>
      <c r="N110" s="44">
        <f>+IF('Weekly OPIS Averages'!Q122&gt;0,'Weekly OPIS Averages'!Q122,"NA")</f>
        <v>3.8154313985294115</v>
      </c>
      <c r="P110" s="44">
        <f>+IF('Weekly OPIS Averages'!S122&gt;0,'Weekly OPIS Averages'!S122,"NA")</f>
        <v>3.8665389985294119</v>
      </c>
    </row>
    <row r="111" spans="1:16" x14ac:dyDescent="0.2">
      <c r="A111" s="43">
        <v>41671</v>
      </c>
      <c r="C111" s="44">
        <f>+IF('Weekly OPIS Averages'!D123&gt;0,'Weekly OPIS Averages'!D123,"NA")</f>
        <v>3.6196860423529413</v>
      </c>
      <c r="E111" s="44">
        <f>+IF('Weekly OPIS Averages'!F123&gt;0,'Weekly OPIS Averages'!F123,"NA")</f>
        <v>3.5954839623529411</v>
      </c>
      <c r="G111" s="44">
        <f>+IF('Weekly OPIS Averages'!H123&gt;0,'Weekly OPIS Averages'!H123,"NA")</f>
        <v>3.6501276423529414</v>
      </c>
      <c r="J111" s="43">
        <v>41671</v>
      </c>
      <c r="L111" s="44">
        <f>+IF('Weekly OPIS Averages'!O123&gt;0,'Weekly OPIS Averages'!O123,"NA")</f>
        <v>3.7491868235294121</v>
      </c>
      <c r="N111" s="44">
        <f>+IF('Weekly OPIS Averages'!Q123&gt;0,'Weekly OPIS Averages'!Q123,"NA")</f>
        <v>3.7305691985294116</v>
      </c>
      <c r="P111" s="44">
        <f>+IF('Weekly OPIS Averages'!S123&gt;0,'Weekly OPIS Averages'!S123,"NA")</f>
        <v>3.7933498735294116</v>
      </c>
    </row>
    <row r="112" spans="1:16" x14ac:dyDescent="0.2">
      <c r="A112" s="43">
        <v>41699</v>
      </c>
      <c r="C112" s="44">
        <f>+IF('Weekly OPIS Averages'!D124&gt;0,'Weekly OPIS Averages'!D124,"NA")</f>
        <v>3.5834030823529415</v>
      </c>
      <c r="E112" s="44">
        <f>+IF('Weekly OPIS Averages'!F124&gt;0,'Weekly OPIS Averages'!F124,"NA")</f>
        <v>3.6015445623529416</v>
      </c>
      <c r="G112" s="44">
        <f>+IF('Weekly OPIS Averages'!H124&gt;0,'Weekly OPIS Averages'!H124,"NA")</f>
        <v>3.5914570023529411</v>
      </c>
      <c r="J112" s="43">
        <v>41699</v>
      </c>
      <c r="L112" s="44">
        <f>+IF('Weekly OPIS Averages'!O124&gt;0,'Weekly OPIS Averages'!O124,"NA")</f>
        <v>3.730669698529411</v>
      </c>
      <c r="N112" s="44">
        <f>+IF('Weekly OPIS Averages'!Q124&gt;0,'Weekly OPIS Averages'!Q124,"NA")</f>
        <v>3.7399282610294113</v>
      </c>
      <c r="P112" s="44">
        <f>+IF('Weekly OPIS Averages'!S124&gt;0,'Weekly OPIS Averages'!S124,"NA")</f>
        <v>3.7306026985294114</v>
      </c>
    </row>
    <row r="113" spans="1:16" x14ac:dyDescent="0.2">
      <c r="A113" s="43">
        <v>41730</v>
      </c>
      <c r="C113" s="44">
        <f>+IF('Weekly OPIS Averages'!D125&gt;0,'Weekly OPIS Averages'!D125,"NA")</f>
        <v>3.6498302823529412</v>
      </c>
      <c r="E113" s="44">
        <f>+IF('Weekly OPIS Averages'!F125&gt;0,'Weekly OPIS Averages'!F125,"NA")</f>
        <v>3.6166166823529413</v>
      </c>
      <c r="G113" s="44">
        <f>+IF('Weekly OPIS Averages'!H125&gt;0,'Weekly OPIS Averages'!H125,"NA")</f>
        <v>3.6176398023529415</v>
      </c>
      <c r="J113" s="43">
        <v>41730</v>
      </c>
      <c r="L113" s="44">
        <f>+IF('Weekly OPIS Averages'!O125&gt;0,'Weekly OPIS Averages'!O125,"NA")</f>
        <v>3.8481793235294113</v>
      </c>
      <c r="N113" s="44">
        <f>+IF('Weekly OPIS Averages'!Q125&gt;0,'Weekly OPIS Averages'!Q125,"NA")</f>
        <v>3.7894245110294111</v>
      </c>
      <c r="P113" s="44">
        <f>+IF('Weekly OPIS Averages'!S125&gt;0,'Weekly OPIS Averages'!S125,"NA")</f>
        <v>3.7760119485294115</v>
      </c>
    </row>
    <row r="114" spans="1:16" x14ac:dyDescent="0.2">
      <c r="A114" s="43">
        <v>41760</v>
      </c>
      <c r="C114" s="44">
        <f>+IF('Weekly OPIS Averages'!D126&gt;0,'Weekly OPIS Averages'!D126,"NA")</f>
        <v>3.6786338823529414</v>
      </c>
      <c r="E114" s="44">
        <f>+IF('Weekly OPIS Averages'!F126&gt;0,'Weekly OPIS Averages'!F126,"NA")</f>
        <v>3.6642320823529415</v>
      </c>
      <c r="G114" s="44">
        <f>+IF('Weekly OPIS Averages'!H126&gt;0,'Weekly OPIS Averages'!H126,"NA")</f>
        <v>3.6372890823529413</v>
      </c>
      <c r="J114" s="43">
        <v>41760</v>
      </c>
      <c r="L114" s="44">
        <f>+IF('Weekly OPIS Averages'!O126&gt;0,'Weekly OPIS Averages'!O126,"NA")</f>
        <v>3.9350615735294112</v>
      </c>
      <c r="N114" s="44">
        <f>+IF('Weekly OPIS Averages'!Q126&gt;0,'Weekly OPIS Averages'!Q126,"NA")</f>
        <v>3.8916204485294115</v>
      </c>
      <c r="P114" s="44">
        <f>+IF('Weekly OPIS Averages'!S126&gt;0,'Weekly OPIS Averages'!S126,"NA")</f>
        <v>3.8379701985294115</v>
      </c>
    </row>
    <row r="115" spans="1:16" x14ac:dyDescent="0.2">
      <c r="A115" s="43">
        <v>41791</v>
      </c>
      <c r="C115" s="44">
        <f>+IF('Weekly OPIS Averages'!D127&gt;0,'Weekly OPIS Averages'!D127,"NA")</f>
        <v>3.6641791623529416</v>
      </c>
      <c r="E115" s="44">
        <f>+IF('Weekly OPIS Averages'!F127&gt;0,'Weekly OPIS Averages'!F127,"NA")</f>
        <v>3.6714065223529415</v>
      </c>
      <c r="G115" s="44">
        <f>+IF('Weekly OPIS Averages'!H127&gt;0,'Weekly OPIS Averages'!H127,"NA")</f>
        <v>3.6642144423529417</v>
      </c>
      <c r="J115" s="43">
        <v>41791</v>
      </c>
      <c r="L115" s="44">
        <f>+IF('Weekly OPIS Averages'!O127&gt;0,'Weekly OPIS Averages'!O127,"NA")</f>
        <v>3.8830528235294111</v>
      </c>
      <c r="N115" s="44">
        <f>+IF('Weekly OPIS Averages'!Q127&gt;0,'Weekly OPIS Averages'!Q127,"NA")</f>
        <v>3.9090571985294114</v>
      </c>
      <c r="P115" s="44">
        <f>+IF('Weekly OPIS Averages'!S127&gt;0,'Weekly OPIS Averages'!S127,"NA")</f>
        <v>3.8887645735294112</v>
      </c>
    </row>
    <row r="116" spans="1:16" x14ac:dyDescent="0.2">
      <c r="A116" s="43">
        <v>41821</v>
      </c>
      <c r="C116" s="44">
        <f>+IF('Weekly OPIS Averages'!D128&gt;0,'Weekly OPIS Averages'!D128,"NA")</f>
        <v>3.695114682352941</v>
      </c>
      <c r="E116" s="44">
        <f>+IF('Weekly OPIS Averages'!F128&gt;0,'Weekly OPIS Averages'!F128,"NA")</f>
        <v>3.6796469223529416</v>
      </c>
      <c r="G116" s="44">
        <f>+IF('Weekly OPIS Averages'!H128&gt;0,'Weekly OPIS Averages'!H128,"NA")</f>
        <v>3.6793092423529412</v>
      </c>
      <c r="J116" s="43">
        <v>41821</v>
      </c>
      <c r="L116" s="44">
        <f>+IF('Weekly OPIS Averages'!O128&gt;0,'Weekly OPIS Averages'!O128,"NA")</f>
        <v>3.8686813235294117</v>
      </c>
      <c r="N116" s="44">
        <f>+IF('Weekly OPIS Averages'!Q128&gt;0,'Weekly OPIS Averages'!Q128,"NA")</f>
        <v>3.8758670735294114</v>
      </c>
      <c r="P116" s="44">
        <f>+IF('Weekly OPIS Averages'!S128&gt;0,'Weekly OPIS Averages'!S128,"NA")</f>
        <v>3.8955985735294116</v>
      </c>
    </row>
    <row r="117" spans="1:16" x14ac:dyDescent="0.2">
      <c r="A117" s="43">
        <v>41852</v>
      </c>
      <c r="C117" s="44">
        <f>+IF('Weekly OPIS Averages'!D129&gt;0,'Weekly OPIS Averages'!D129,"NA")</f>
        <v>3.7590722823529412</v>
      </c>
      <c r="E117" s="44">
        <f>+IF('Weekly OPIS Averages'!F129&gt;0,'Weekly OPIS Averages'!F129,"NA")</f>
        <v>3.7270934823529411</v>
      </c>
      <c r="G117" s="44">
        <f>+IF('Weekly OPIS Averages'!H129&gt;0,'Weekly OPIS Averages'!H129,"NA")</f>
        <v>3.7061220423529413</v>
      </c>
      <c r="J117" s="43">
        <v>41852</v>
      </c>
      <c r="L117" s="44">
        <f>+IF('Weekly OPIS Averages'!O129&gt;0,'Weekly OPIS Averages'!O129,"NA")</f>
        <v>3.9041075735294113</v>
      </c>
      <c r="N117" s="44">
        <f>+IF('Weekly OPIS Averages'!Q129&gt;0,'Weekly OPIS Averages'!Q129,"NA")</f>
        <v>3.8863944485294115</v>
      </c>
      <c r="P117" s="44">
        <f>+IF('Weekly OPIS Averages'!S129&gt;0,'Weekly OPIS Averages'!S129,"NA")</f>
        <v>3.8852805735294118</v>
      </c>
    </row>
    <row r="118" spans="1:16" x14ac:dyDescent="0.2">
      <c r="A118" s="43">
        <v>41883</v>
      </c>
      <c r="C118" s="44">
        <f>+IF('Weekly OPIS Averages'!D130&gt;0,'Weekly OPIS Averages'!D130,"NA")</f>
        <v>3.6079730823529408</v>
      </c>
      <c r="E118" s="44">
        <f>+IF('Weekly OPIS Averages'!F130&gt;0,'Weekly OPIS Averages'!F130,"NA")</f>
        <v>3.6835226823529412</v>
      </c>
      <c r="G118" s="44">
        <f>+IF('Weekly OPIS Averages'!H130&gt;0,'Weekly OPIS Averages'!H130,"NA")</f>
        <v>3.6873866823529409</v>
      </c>
      <c r="J118" s="43">
        <v>41883</v>
      </c>
      <c r="L118" s="44">
        <f>+IF('Weekly OPIS Averages'!O130&gt;0,'Weekly OPIS Averages'!O130,"NA")</f>
        <v>3.7536892235294119</v>
      </c>
      <c r="N118" s="44">
        <f>+IF('Weekly OPIS Averages'!Q130&gt;0,'Weekly OPIS Averages'!Q130,"NA")</f>
        <v>3.8288983985294118</v>
      </c>
      <c r="P118" s="44">
        <f>+IF('Weekly OPIS Averages'!S130&gt;0,'Weekly OPIS Averages'!S130,"NA")</f>
        <v>3.8421593735294119</v>
      </c>
    </row>
    <row r="119" spans="1:16" x14ac:dyDescent="0.2">
      <c r="A119" s="43">
        <v>41913</v>
      </c>
      <c r="C119" s="44">
        <f>+IF('Weekly OPIS Averages'!D131&gt;0,'Weekly OPIS Averages'!D131,"NA")</f>
        <v>3.6694862823529411</v>
      </c>
      <c r="E119" s="44">
        <f>+IF('Weekly OPIS Averages'!F131&gt;0,'Weekly OPIS Averages'!F131,"NA")</f>
        <v>3.6387296823529409</v>
      </c>
      <c r="G119" s="44">
        <f>+IF('Weekly OPIS Averages'!H131&gt;0,'Weekly OPIS Averages'!H131,"NA")</f>
        <v>3.678843882352941</v>
      </c>
      <c r="J119" s="43">
        <v>41913</v>
      </c>
      <c r="L119" s="44">
        <f>+IF('Weekly OPIS Averages'!O131&gt;0,'Weekly OPIS Averages'!O131,"NA")</f>
        <v>3.7942610735294116</v>
      </c>
      <c r="N119" s="44">
        <f>+IF('Weekly OPIS Averages'!Q131&gt;0,'Weekly OPIS Averages'!Q131,"NA")</f>
        <v>3.773975148529412</v>
      </c>
      <c r="P119" s="44">
        <f>+IF('Weekly OPIS Averages'!S131&gt;0,'Weekly OPIS Averages'!S131,"NA")</f>
        <v>3.8173526235294113</v>
      </c>
    </row>
    <row r="120" spans="1:16" x14ac:dyDescent="0.2">
      <c r="A120" s="43">
        <v>41944</v>
      </c>
      <c r="C120" s="44">
        <f>+IF('Weekly OPIS Averages'!D132&gt;0,'Weekly OPIS Averages'!D132,"NA")</f>
        <v>3.717845082352941</v>
      </c>
      <c r="E120" s="44">
        <f>+IF('Weekly OPIS Averages'!F132&gt;0,'Weekly OPIS Averages'!F132,"NA")</f>
        <v>3.693665682352941</v>
      </c>
      <c r="G120" s="44">
        <f>+IF('Weekly OPIS Averages'!H132&gt;0,'Weekly OPIS Averages'!H132,"NA")</f>
        <v>3.6651014823529411</v>
      </c>
      <c r="J120" s="43">
        <v>41944</v>
      </c>
      <c r="L120" s="44">
        <f>+IF('Weekly OPIS Averages'!O132&gt;0,'Weekly OPIS Averages'!O132,"NA")</f>
        <v>3.8604001235294114</v>
      </c>
      <c r="N120" s="44">
        <f>+IF('Weekly OPIS Averages'!Q132&gt;0,'Weekly OPIS Averages'!Q132,"NA")</f>
        <v>3.8273305985294117</v>
      </c>
      <c r="P120" s="44">
        <f>+IF('Weekly OPIS Averages'!S132&gt;0,'Weekly OPIS Averages'!S132,"NA")</f>
        <v>3.8027834735294115</v>
      </c>
    </row>
    <row r="121" spans="1:16" x14ac:dyDescent="0.2">
      <c r="A121" s="43">
        <v>41974</v>
      </c>
      <c r="C121" s="44">
        <f>+IF('Weekly OPIS Averages'!D133&gt;0,'Weekly OPIS Averages'!D133,"NA")</f>
        <v>3.3010874823529415</v>
      </c>
      <c r="E121" s="44">
        <f>+IF('Weekly OPIS Averages'!F133&gt;0,'Weekly OPIS Averages'!F133,"NA")</f>
        <v>3.5094662823529412</v>
      </c>
      <c r="G121" s="44">
        <f>+IF('Weekly OPIS Averages'!H133&gt;0,'Weekly OPIS Averages'!H133,"NA")</f>
        <v>3.5628062823529412</v>
      </c>
      <c r="J121" s="43">
        <v>41974</v>
      </c>
      <c r="L121" s="44">
        <f>+IF('Weekly OPIS Averages'!O133&gt;0,'Weekly OPIS Averages'!O133,"NA")</f>
        <v>3.4887159485294115</v>
      </c>
      <c r="N121" s="44">
        <f>+IF('Weekly OPIS Averages'!Q133&gt;0,'Weekly OPIS Averages'!Q133,"NA")</f>
        <v>3.6745580360294117</v>
      </c>
      <c r="P121" s="44">
        <f>+IF('Weekly OPIS Averages'!S133&gt;0,'Weekly OPIS Averages'!S133,"NA")</f>
        <v>3.7144590485294118</v>
      </c>
    </row>
    <row r="122" spans="1:16" x14ac:dyDescent="0.2">
      <c r="A122" s="43">
        <v>42005</v>
      </c>
      <c r="C122" s="44">
        <f>+IF('Weekly OPIS Averages'!D134&gt;0,'Weekly OPIS Averages'!D134,"NA")</f>
        <v>3.2375834823529415</v>
      </c>
      <c r="E122" s="44">
        <f>+IF('Weekly OPIS Averages'!F134&gt;0,'Weekly OPIS Averages'!F134,"NA")</f>
        <v>3.2693354823529415</v>
      </c>
      <c r="G122" s="44">
        <f>+IF('Weekly OPIS Averages'!H134&gt;0,'Weekly OPIS Averages'!H134,"NA")</f>
        <v>3.4188386823529413</v>
      </c>
      <c r="J122" s="43">
        <v>42005</v>
      </c>
      <c r="L122" s="44">
        <f>+IF('Weekly OPIS Averages'!O134&gt;0,'Weekly OPIS Averages'!O134,"NA")</f>
        <v>3.4428125735294115</v>
      </c>
      <c r="N122" s="44">
        <f>+IF('Weekly OPIS Averages'!Q134&gt;0,'Weekly OPIS Averages'!Q134,"NA")</f>
        <v>3.4657642610294115</v>
      </c>
      <c r="P122" s="44">
        <f>+IF('Weekly OPIS Averages'!S134&gt;0,'Weekly OPIS Averages'!S134,"NA")</f>
        <v>3.5973095485294118</v>
      </c>
    </row>
    <row r="123" spans="1:16" x14ac:dyDescent="0.2">
      <c r="A123" s="43">
        <v>42036</v>
      </c>
      <c r="C123" s="44">
        <f>+IF('Weekly OPIS Averages'!D135&gt;0,'Weekly OPIS Averages'!D135,"NA")</f>
        <v>2.630092122352941</v>
      </c>
      <c r="E123" s="44">
        <f>+IF('Weekly OPIS Averages'!F135&gt;0,'Weekly OPIS Averages'!F135,"NA")</f>
        <v>2.933837802352941</v>
      </c>
      <c r="G123" s="44">
        <f>+IF('Weekly OPIS Averages'!H135&gt;0,'Weekly OPIS Averages'!H135,"NA")</f>
        <v>3.0562543623529415</v>
      </c>
      <c r="J123" s="43">
        <v>42036</v>
      </c>
      <c r="L123" s="44">
        <f>+IF('Weekly OPIS Averages'!O135&gt;0,'Weekly OPIS Averages'!O135,"NA")</f>
        <v>2.7463576235294118</v>
      </c>
      <c r="N123" s="44">
        <f>+IF('Weekly OPIS Averages'!Q135&gt;0,'Weekly OPIS Averages'!Q135,"NA")</f>
        <v>3.0945850985294117</v>
      </c>
      <c r="P123" s="44">
        <f>+IF('Weekly OPIS Averages'!S135&gt;0,'Weekly OPIS Averages'!S135,"NA")</f>
        <v>3.225962048529412</v>
      </c>
    </row>
    <row r="124" spans="1:16" x14ac:dyDescent="0.2">
      <c r="A124" s="43">
        <v>42064</v>
      </c>
      <c r="C124" s="44">
        <f>+IF('Weekly OPIS Averages'!D136&gt;0,'Weekly OPIS Averages'!D136,"NA")</f>
        <v>2.223459882352941</v>
      </c>
      <c r="E124" s="44">
        <f>+IF('Weekly OPIS Averages'!F136&gt;0,'Weekly OPIS Averages'!F136,"NA")</f>
        <v>2.4267760023529412</v>
      </c>
      <c r="G124" s="44">
        <f>+IF('Weekly OPIS Averages'!H136&gt;0,'Weekly OPIS Averages'!H136,"NA")</f>
        <v>2.697045162352941</v>
      </c>
      <c r="J124" s="43">
        <v>42064</v>
      </c>
      <c r="L124" s="44">
        <f>+IF('Weekly OPIS Averages'!O136&gt;0,'Weekly OPIS Averages'!O136,"NA")</f>
        <v>2.2514353235294116</v>
      </c>
      <c r="N124" s="44">
        <f>+IF('Weekly OPIS Averages'!Q136&gt;0,'Weekly OPIS Averages'!Q136,"NA")</f>
        <v>2.4988964735294115</v>
      </c>
      <c r="P124" s="44">
        <f>+IF('Weekly OPIS Averages'!S136&gt;0,'Weekly OPIS Averages'!S136,"NA")</f>
        <v>2.8135351735294116</v>
      </c>
    </row>
    <row r="125" spans="1:16" x14ac:dyDescent="0.2">
      <c r="A125" s="43">
        <v>42095</v>
      </c>
      <c r="C125" s="44">
        <f>+IF('Weekly OPIS Averages'!D137&gt;0,'Weekly OPIS Averages'!D137,"NA")</f>
        <v>2.586692682352941</v>
      </c>
      <c r="E125" s="44">
        <f>+IF('Weekly OPIS Averages'!F137&gt;0,'Weekly OPIS Averages'!F137,"NA")</f>
        <v>2.4050762823529412</v>
      </c>
      <c r="G125" s="44">
        <f>+IF('Weekly OPIS Averages'!H137&gt;0,'Weekly OPIS Averages'!H137,"NA")</f>
        <v>2.4800815623529413</v>
      </c>
      <c r="J125" s="43">
        <v>42095</v>
      </c>
      <c r="L125" s="44">
        <f>+IF('Weekly OPIS Averages'!O137&gt;0,'Weekly OPIS Averages'!O137,"NA")</f>
        <v>2.5504730735294117</v>
      </c>
      <c r="N125" s="44">
        <f>+IF('Weekly OPIS Averages'!Q137&gt;0,'Weekly OPIS Averages'!Q137,"NA")</f>
        <v>2.4009541985294116</v>
      </c>
      <c r="P125" s="44">
        <f>+IF('Weekly OPIS Averages'!S137&gt;0,'Weekly OPIS Averages'!S137,"NA")</f>
        <v>2.5160886735294117</v>
      </c>
    </row>
    <row r="126" spans="1:16" x14ac:dyDescent="0.2">
      <c r="A126" s="43">
        <v>42125</v>
      </c>
      <c r="C126" s="44">
        <f>+IF('Weekly OPIS Averages'!D138&gt;0,'Weekly OPIS Averages'!D138,"NA")</f>
        <v>2.4733884423529413</v>
      </c>
      <c r="E126" s="44">
        <f>+IF('Weekly OPIS Averages'!F138&gt;0,'Weekly OPIS Averages'!F138,"NA")</f>
        <v>2.5300405623529412</v>
      </c>
      <c r="G126" s="44">
        <f>+IF('Weekly OPIS Averages'!H138&gt;0,'Weekly OPIS Averages'!H138,"NA")</f>
        <v>2.4278470023529413</v>
      </c>
      <c r="J126" s="43">
        <v>42125</v>
      </c>
      <c r="L126" s="44">
        <f>+IF('Weekly OPIS Averages'!O138&gt;0,'Weekly OPIS Averages'!O138,"NA")</f>
        <v>2.5970146235294118</v>
      </c>
      <c r="N126" s="44">
        <f>+IF('Weekly OPIS Averages'!Q138&gt;0,'Weekly OPIS Averages'!Q138,"NA")</f>
        <v>2.5737438485294115</v>
      </c>
      <c r="P126" s="44">
        <f>+IF('Weekly OPIS Averages'!S138&gt;0,'Weekly OPIS Averages'!S138,"NA")</f>
        <v>2.4663076735294118</v>
      </c>
    </row>
    <row r="127" spans="1:16" x14ac:dyDescent="0.2">
      <c r="A127" s="43">
        <v>42156</v>
      </c>
      <c r="C127" s="44">
        <f>+IF('Weekly OPIS Averages'!D139&gt;0,'Weekly OPIS Averages'!D139,"NA")</f>
        <v>2.5524710823529411</v>
      </c>
      <c r="E127" s="44">
        <f>+IF('Weekly OPIS Averages'!F139&gt;0,'Weekly OPIS Averages'!F139,"NA")</f>
        <v>2.5129297623529414</v>
      </c>
      <c r="G127" s="44">
        <f>+IF('Weekly OPIS Averages'!H139&gt;0,'Weekly OPIS Averages'!H139,"NA")</f>
        <v>2.537517402352941</v>
      </c>
      <c r="J127" s="43">
        <v>42156</v>
      </c>
      <c r="L127" s="44">
        <f>+IF('Weekly OPIS Averages'!O139&gt;0,'Weekly OPIS Averages'!O139,"NA")</f>
        <v>2.5083384485294116</v>
      </c>
      <c r="N127" s="44">
        <f>+IF('Weekly OPIS Averages'!Q139&gt;0,'Weekly OPIS Averages'!Q139,"NA")</f>
        <v>2.5526765360294119</v>
      </c>
      <c r="P127" s="44">
        <f>+IF('Weekly OPIS Averages'!S139&gt;0,'Weekly OPIS Averages'!S139,"NA")</f>
        <v>2.5519420485294115</v>
      </c>
    </row>
    <row r="128" spans="1:16" x14ac:dyDescent="0.2">
      <c r="A128" s="43">
        <v>42186</v>
      </c>
      <c r="C128" s="44">
        <f>+IF('Weekly OPIS Averages'!D140&gt;0,'Weekly OPIS Averages'!D140,"NA")</f>
        <v>2.8527290823529414</v>
      </c>
      <c r="E128" s="44">
        <f>+IF('Weekly OPIS Averages'!F140&gt;0,'Weekly OPIS Averages'!F140,"NA")</f>
        <v>2.7026000823529412</v>
      </c>
      <c r="G128" s="44">
        <f>+IF('Weekly OPIS Averages'!H140&gt;0,'Weekly OPIS Averages'!H140,"NA")</f>
        <v>2.6261962023529413</v>
      </c>
      <c r="J128" s="43">
        <v>42186</v>
      </c>
      <c r="L128" s="44">
        <f>+IF('Weekly OPIS Averages'!O140&gt;0,'Weekly OPIS Averages'!O140,"NA")</f>
        <v>2.8865450735294118</v>
      </c>
      <c r="N128" s="44">
        <f>+IF('Weekly OPIS Averages'!Q140&gt;0,'Weekly OPIS Averages'!Q140,"NA")</f>
        <v>2.6974417610294115</v>
      </c>
      <c r="P128" s="44">
        <f>+IF('Weekly OPIS Averages'!S140&gt;0,'Weekly OPIS Averages'!S140,"NA")</f>
        <v>2.6639660485294119</v>
      </c>
    </row>
    <row r="129" spans="1:16" x14ac:dyDescent="0.2">
      <c r="A129" s="43">
        <v>42217</v>
      </c>
      <c r="C129" s="44">
        <f>+IF('Weekly OPIS Averages'!D141&gt;0,'Weekly OPIS Averages'!D141,"NA")</f>
        <v>2.8328009223529413</v>
      </c>
      <c r="E129" s="44">
        <f>+IF('Weekly OPIS Averages'!F141&gt;0,'Weekly OPIS Averages'!F141,"NA")</f>
        <v>2.8427650023529414</v>
      </c>
      <c r="G129" s="44">
        <f>+IF('Weekly OPIS Averages'!H141&gt;0,'Weekly OPIS Averages'!H141,"NA")</f>
        <v>2.746000362352941</v>
      </c>
      <c r="J129" s="43">
        <v>42217</v>
      </c>
      <c r="L129" s="44">
        <f>+IF('Weekly OPIS Averages'!O141&gt;0,'Weekly OPIS Averages'!O141,"NA")</f>
        <v>2.9646235235294114</v>
      </c>
      <c r="N129" s="44">
        <f>+IF('Weekly OPIS Averages'!Q141&gt;0,'Weekly OPIS Averages'!Q141,"NA")</f>
        <v>2.9255842985294116</v>
      </c>
      <c r="P129" s="44">
        <f>+IF('Weekly OPIS Averages'!S141&gt;0,'Weekly OPIS Averages'!S141,"NA")</f>
        <v>2.7865023485294116</v>
      </c>
    </row>
    <row r="130" spans="1:16" x14ac:dyDescent="0.2">
      <c r="A130" s="43">
        <v>42248</v>
      </c>
      <c r="C130" s="44">
        <f>+IF('Weekly OPIS Averages'!D142&gt;0,'Weekly OPIS Averages'!D142,"NA")</f>
        <v>2.569103082352941</v>
      </c>
      <c r="E130" s="44">
        <f>+IF('Weekly OPIS Averages'!F142&gt;0,'Weekly OPIS Averages'!F142,"NA")</f>
        <v>2.700952002352941</v>
      </c>
      <c r="G130" s="44">
        <f>+IF('Weekly OPIS Averages'!H142&gt;0,'Weekly OPIS Averages'!H142,"NA")</f>
        <v>2.7515443623529414</v>
      </c>
      <c r="J130" s="43">
        <v>42248</v>
      </c>
      <c r="L130" s="44">
        <f>+IF('Weekly OPIS Averages'!O142&gt;0,'Weekly OPIS Averages'!O142,"NA")</f>
        <v>2.8159186985294111</v>
      </c>
      <c r="N130" s="44">
        <f>+IF('Weekly OPIS Averages'!Q142&gt;0,'Weekly OPIS Averages'!Q142,"NA")</f>
        <v>2.8902711110294113</v>
      </c>
      <c r="P130" s="44">
        <f>+IF('Weekly OPIS Averages'!S142&gt;0,'Weekly OPIS Averages'!S142,"NA")</f>
        <v>2.8890290985294116</v>
      </c>
    </row>
    <row r="131" spans="1:16" x14ac:dyDescent="0.2">
      <c r="A131" s="43">
        <v>42278</v>
      </c>
      <c r="C131" s="44">
        <f>+IF('Weekly OPIS Averages'!D143&gt;0,'Weekly OPIS Averages'!D143,"NA")</f>
        <v>2.2006538823529409</v>
      </c>
      <c r="E131" s="44">
        <f>+IF('Weekly OPIS Averages'!F143&gt;0,'Weekly OPIS Averages'!F143,"NA")</f>
        <v>2.3848784823529412</v>
      </c>
      <c r="G131" s="44">
        <f>+IF('Weekly OPIS Averages'!H143&gt;0,'Weekly OPIS Averages'!H143,"NA")</f>
        <v>2.5341859623529408</v>
      </c>
      <c r="J131" s="43">
        <v>42278</v>
      </c>
      <c r="L131" s="44">
        <f>+IF('Weekly OPIS Averages'!O143&gt;0,'Weekly OPIS Averages'!O143,"NA")</f>
        <v>2.3913313235294114</v>
      </c>
      <c r="N131" s="44">
        <f>+IF('Weekly OPIS Averages'!Q143&gt;0,'Weekly OPIS Averages'!Q143,"NA")</f>
        <v>2.6036250110294112</v>
      </c>
      <c r="P131" s="44">
        <f>+IF('Weekly OPIS Averages'!S143&gt;0,'Weekly OPIS Averages'!S143,"NA")</f>
        <v>2.7239578485294111</v>
      </c>
    </row>
    <row r="132" spans="1:16" x14ac:dyDescent="0.2">
      <c r="A132" s="43">
        <v>42309</v>
      </c>
      <c r="C132" s="44">
        <f>+IF('Weekly OPIS Averages'!D144&gt;0,'Weekly OPIS Averages'!D144,"NA")</f>
        <v>2.2629180423529411</v>
      </c>
      <c r="E132" s="44">
        <f>+IF('Weekly OPIS Averages'!F144&gt;0,'Weekly OPIS Averages'!F144,"NA")</f>
        <v>2.2317859623529408</v>
      </c>
      <c r="G132" s="44">
        <f>+IF('Weekly OPIS Averages'!H144&gt;0,'Weekly OPIS Averages'!H144,"NA")</f>
        <v>2.3442250023529412</v>
      </c>
      <c r="J132" s="43">
        <v>42309</v>
      </c>
      <c r="L132" s="44">
        <f>+IF('Weekly OPIS Averages'!O144&gt;0,'Weekly OPIS Averages'!O144,"NA")</f>
        <v>2.3361769235294112</v>
      </c>
      <c r="N132" s="44">
        <f>+IF('Weekly OPIS Averages'!Q144&gt;0,'Weekly OPIS Averages'!Q144,"NA")</f>
        <v>2.3637541235294113</v>
      </c>
      <c r="P132" s="44">
        <f>+IF('Weekly OPIS Averages'!S144&gt;0,'Weekly OPIS Averages'!S144,"NA")</f>
        <v>2.5144756485294111</v>
      </c>
    </row>
    <row r="133" spans="1:16" x14ac:dyDescent="0.2">
      <c r="A133" s="43">
        <v>42339</v>
      </c>
      <c r="C133" s="44">
        <f>+IF('Weekly OPIS Averages'!D145&gt;0,'Weekly OPIS Averages'!D145,"NA")</f>
        <v>2.2273910823529413</v>
      </c>
      <c r="E133" s="44">
        <f>+IF('Weekly OPIS Averages'!F145&gt;0,'Weekly OPIS Averages'!F145,"NA")</f>
        <v>2.2451545623529414</v>
      </c>
      <c r="G133" s="44">
        <f>+IF('Weekly OPIS Averages'!H145&gt;0,'Weekly OPIS Averages'!H145,"NA")</f>
        <v>2.230321002352941</v>
      </c>
      <c r="J133" s="43">
        <v>42339</v>
      </c>
      <c r="L133" s="44">
        <f>+IF('Weekly OPIS Averages'!O145&gt;0,'Weekly OPIS Averages'!O145,"NA")</f>
        <v>2.3510308235294115</v>
      </c>
      <c r="N133" s="44">
        <f>+IF('Weekly OPIS Averages'!Q145&gt;0,'Weekly OPIS Averages'!Q145,"NA")</f>
        <v>2.3436038735294114</v>
      </c>
      <c r="P133" s="44">
        <f>+IF('Weekly OPIS Averages'!S145&gt;0,'Weekly OPIS Averages'!S145,"NA")</f>
        <v>2.3595130235294115</v>
      </c>
    </row>
    <row r="134" spans="1:16" x14ac:dyDescent="0.2">
      <c r="A134" s="43">
        <v>42370</v>
      </c>
      <c r="C134" s="44">
        <f>+IF('Weekly OPIS Averages'!D146&gt;0,'Weekly OPIS Averages'!D146,"NA")</f>
        <v>2.1342770823529409</v>
      </c>
      <c r="E134" s="44">
        <f>+IF('Weekly OPIS Averages'!F146&gt;0,'Weekly OPIS Averages'!F146,"NA")</f>
        <v>2.1808340823529413</v>
      </c>
      <c r="G134" s="44">
        <f>+IF('Weekly OPIS Averages'!H146&gt;0,'Weekly OPIS Averages'!H146,"NA")</f>
        <v>2.2081954023529415</v>
      </c>
      <c r="J134" s="43">
        <v>42370</v>
      </c>
      <c r="L134" s="44">
        <f>+IF('Weekly OPIS Averages'!O146&gt;0,'Weekly OPIS Averages'!O146,"NA")</f>
        <v>2.3410310735294115</v>
      </c>
      <c r="N134" s="44">
        <f>+IF('Weekly OPIS Averages'!Q146&gt;0,'Weekly OPIS Averages'!Q146,"NA")</f>
        <v>2.3460309485294113</v>
      </c>
      <c r="P134" s="44">
        <f>+IF('Weekly OPIS Averages'!S146&gt;0,'Weekly OPIS Averages'!S146,"NA")</f>
        <v>2.3427462735294111</v>
      </c>
    </row>
    <row r="135" spans="1:16" x14ac:dyDescent="0.2">
      <c r="A135" s="43">
        <v>42401</v>
      </c>
      <c r="C135" s="44">
        <f>+IF('Weekly OPIS Averages'!D147&gt;0,'Weekly OPIS Averages'!D147,"NA")</f>
        <v>1.8200230023529411</v>
      </c>
      <c r="E135" s="44">
        <f>+IF('Weekly OPIS Averages'!F147&gt;0,'Weekly OPIS Averages'!F147,"NA")</f>
        <v>1.9771500423529411</v>
      </c>
      <c r="G135" s="44">
        <f>+IF('Weekly OPIS Averages'!H147&gt;0,'Weekly OPIS Averages'!H147,"NA")</f>
        <v>2.0605637223529412</v>
      </c>
      <c r="J135" s="43">
        <v>42401</v>
      </c>
      <c r="L135" s="44">
        <f>+IF('Weekly OPIS Averages'!O147&gt;0,'Weekly OPIS Averages'!O147,"NA")</f>
        <v>1.9560457235294115</v>
      </c>
      <c r="N135" s="44">
        <f>+IF('Weekly OPIS Averages'!Q147&gt;0,'Weekly OPIS Averages'!Q147,"NA")</f>
        <v>2.1485383985294115</v>
      </c>
      <c r="P135" s="44">
        <f>+IF('Weekly OPIS Averages'!S147&gt;0,'Weekly OPIS Averages'!S147,"NA")</f>
        <v>2.2160358735294117</v>
      </c>
    </row>
    <row r="136" spans="1:16" x14ac:dyDescent="0.2">
      <c r="A136" s="43">
        <v>42430</v>
      </c>
      <c r="C136" s="44">
        <f>+IF('Weekly OPIS Averages'!D148&gt;0,'Weekly OPIS Averages'!D148,"NA")</f>
        <v>2.23</v>
      </c>
      <c r="E136" s="44">
        <f>+IF('Weekly OPIS Averages'!F148&gt;0,'Weekly OPIS Averages'!F148,"NA")</f>
        <v>2.0250115011764707</v>
      </c>
      <c r="G136" s="44">
        <f>+IF('Weekly OPIS Averages'!H148&gt;0,'Weekly OPIS Averages'!H148,"NA")</f>
        <v>2.0614333615686271</v>
      </c>
      <c r="J136" s="43">
        <v>42430</v>
      </c>
      <c r="L136" s="44">
        <f>+IF('Weekly OPIS Averages'!O148&gt;0,'Weekly OPIS Averages'!O148,"NA")</f>
        <v>2.23</v>
      </c>
      <c r="N136" s="44">
        <f>+IF('Weekly OPIS Averages'!Q148&gt;0,'Weekly OPIS Averages'!Q148,"NA")</f>
        <v>2.0930228617647058</v>
      </c>
      <c r="P136" s="44">
        <f>+IF('Weekly OPIS Averages'!S148&gt;0,'Weekly OPIS Averages'!S148,"NA")</f>
        <v>2.1756922656862745</v>
      </c>
    </row>
    <row r="137" spans="1:16" x14ac:dyDescent="0.2">
      <c r="A137" s="43">
        <v>42461</v>
      </c>
      <c r="C137" s="44">
        <f>+IF('Weekly OPIS Averages'!D149&gt;0,'Weekly OPIS Averages'!D149,"NA")</f>
        <v>2.0670000000000002</v>
      </c>
      <c r="E137" s="44">
        <f>+IF('Weekly OPIS Averages'!F149&gt;0,'Weekly OPIS Averages'!F149,"NA")</f>
        <v>2.1485000000000003</v>
      </c>
      <c r="G137" s="44">
        <f>+IF('Weekly OPIS Averages'!H149&gt;0,'Weekly OPIS Averages'!H149,"NA")</f>
        <v>2.0390076674509805</v>
      </c>
      <c r="J137" s="43">
        <v>42461</v>
      </c>
      <c r="L137" s="44">
        <f>+IF('Weekly OPIS Averages'!O149&gt;0,'Weekly OPIS Averages'!O149,"NA")</f>
        <v>2.0670000000000002</v>
      </c>
      <c r="N137" s="44">
        <f>+IF('Weekly OPIS Averages'!Q149&gt;0,'Weekly OPIS Averages'!Q149,"NA")</f>
        <v>2.1485000000000003</v>
      </c>
      <c r="P137" s="44">
        <f>+IF('Weekly OPIS Averages'!S149&gt;0,'Weekly OPIS Averages'!S149,"NA")</f>
        <v>2.084348574509804</v>
      </c>
    </row>
    <row r="138" spans="1:16" x14ac:dyDescent="0.2">
      <c r="A138" s="43">
        <v>42491</v>
      </c>
      <c r="C138" s="44">
        <f>+IF('Weekly OPIS Averages'!D150&gt;0,'Weekly OPIS Averages'!D150,"NA")</f>
        <v>2.1520000000000001</v>
      </c>
      <c r="E138" s="44">
        <f>+IF('Weekly OPIS Averages'!F150&gt;0,'Weekly OPIS Averages'!F150,"NA")</f>
        <v>2.1095000000000002</v>
      </c>
      <c r="G138" s="44">
        <f>+IF('Weekly OPIS Averages'!H150&gt;0,'Weekly OPIS Averages'!H150,"NA")</f>
        <v>2.1496666666666671</v>
      </c>
      <c r="J138" s="43">
        <v>42491</v>
      </c>
      <c r="L138" s="44">
        <f>+IF('Weekly OPIS Averages'!O150&gt;0,'Weekly OPIS Averages'!O150,"NA")</f>
        <v>2.1520000000000001</v>
      </c>
      <c r="N138" s="44">
        <f>+IF('Weekly OPIS Averages'!Q150&gt;0,'Weekly OPIS Averages'!Q150,"NA")</f>
        <v>2.1095000000000002</v>
      </c>
      <c r="P138" s="44">
        <f>+IF('Weekly OPIS Averages'!S150&gt;0,'Weekly OPIS Averages'!S150,"NA")</f>
        <v>2.1496666666666671</v>
      </c>
    </row>
    <row r="139" spans="1:16" x14ac:dyDescent="0.2">
      <c r="A139" s="43">
        <v>42522</v>
      </c>
      <c r="C139" s="44">
        <f>+IF('Weekly OPIS Averages'!D151&gt;0,'Weekly OPIS Averages'!D151,"NA")</f>
        <v>2.2280000000000002</v>
      </c>
      <c r="E139" s="44">
        <f>+IF('Weekly OPIS Averages'!F151&gt;0,'Weekly OPIS Averages'!F151,"NA")</f>
        <v>2.1900000000000004</v>
      </c>
      <c r="G139" s="44">
        <f>+IF('Weekly OPIS Averages'!H151&gt;0,'Weekly OPIS Averages'!H151,"NA")</f>
        <v>2.1490000000000005</v>
      </c>
      <c r="J139" s="43">
        <v>42522</v>
      </c>
      <c r="L139" s="44">
        <f>+IF('Weekly OPIS Averages'!O151&gt;0,'Weekly OPIS Averages'!O151,"NA")</f>
        <v>2.2280000000000002</v>
      </c>
      <c r="N139" s="44">
        <f>+IF('Weekly OPIS Averages'!Q151&gt;0,'Weekly OPIS Averages'!Q151,"NA")</f>
        <v>2.1900000000000004</v>
      </c>
      <c r="P139" s="44">
        <f>+IF('Weekly OPIS Averages'!S151&gt;0,'Weekly OPIS Averages'!S151,"NA")</f>
        <v>2.1490000000000005</v>
      </c>
    </row>
    <row r="140" spans="1:16" x14ac:dyDescent="0.2">
      <c r="A140" s="43">
        <v>42552</v>
      </c>
      <c r="C140" s="44">
        <f>+IF('Weekly OPIS Averages'!D152&gt;0,'Weekly OPIS Averages'!D152,"NA")</f>
        <v>2.4430000000000001</v>
      </c>
      <c r="E140" s="44">
        <f>+IF('Weekly OPIS Averages'!F152&gt;0,'Weekly OPIS Averages'!F152,"NA")</f>
        <v>2.3355000000000001</v>
      </c>
      <c r="G140" s="44">
        <f>+IF('Weekly OPIS Averages'!H152&gt;0,'Weekly OPIS Averages'!H152,"NA")</f>
        <v>2.2743333333333333</v>
      </c>
      <c r="J140" s="43">
        <v>42552</v>
      </c>
      <c r="L140" s="44">
        <f>+IF('Weekly OPIS Averages'!O152&gt;0,'Weekly OPIS Averages'!O152,"NA")</f>
        <v>2.4430000000000001</v>
      </c>
      <c r="N140" s="44">
        <f>+IF('Weekly OPIS Averages'!Q152&gt;0,'Weekly OPIS Averages'!Q152,"NA")</f>
        <v>2.3355000000000001</v>
      </c>
      <c r="P140" s="44">
        <f>+IF('Weekly OPIS Averages'!S152&gt;0,'Weekly OPIS Averages'!S152,"NA")</f>
        <v>2.2743333333333333</v>
      </c>
    </row>
    <row r="141" spans="1:16" x14ac:dyDescent="0.2">
      <c r="A141" s="43">
        <v>42583</v>
      </c>
      <c r="C141" s="44">
        <f>+IF('Weekly OPIS Averages'!D153&gt;0,'Weekly OPIS Averages'!D153,"NA")</f>
        <v>2.6040000000000001</v>
      </c>
      <c r="E141" s="44">
        <f>+IF('Weekly OPIS Averages'!F153&gt;0,'Weekly OPIS Averages'!F153,"NA")</f>
        <v>2.5235000000000003</v>
      </c>
      <c r="G141" s="44">
        <f>+IF('Weekly OPIS Averages'!H153&gt;0,'Weekly OPIS Averages'!H153,"NA")</f>
        <v>2.4250000000000003</v>
      </c>
      <c r="J141" s="43">
        <v>42583</v>
      </c>
      <c r="L141" s="44">
        <f>+IF('Weekly OPIS Averages'!O153&gt;0,'Weekly OPIS Averages'!O153,"NA")</f>
        <v>2.6040000000000001</v>
      </c>
      <c r="N141" s="44">
        <f>+IF('Weekly OPIS Averages'!Q153&gt;0,'Weekly OPIS Averages'!Q153,"NA")</f>
        <v>2.5235000000000003</v>
      </c>
      <c r="P141" s="44">
        <f>+IF('Weekly OPIS Averages'!S153&gt;0,'Weekly OPIS Averages'!S153,"NA")</f>
        <v>2.4250000000000003</v>
      </c>
    </row>
    <row r="142" spans="1:16" x14ac:dyDescent="0.2">
      <c r="A142" s="43">
        <v>42614</v>
      </c>
      <c r="C142" s="44">
        <f>+IF('Weekly OPIS Averages'!D154&gt;0,'Weekly OPIS Averages'!D154,"NA")</f>
        <v>2.5750000000000002</v>
      </c>
      <c r="E142" s="44">
        <f>+IF('Weekly OPIS Averages'!F154&gt;0,'Weekly OPIS Averages'!F154,"NA")</f>
        <v>2.5895000000000001</v>
      </c>
      <c r="G142" s="44">
        <f>+IF('Weekly OPIS Averages'!H154&gt;0,'Weekly OPIS Averages'!H154,"NA")</f>
        <v>2.5406666666666671</v>
      </c>
      <c r="J142" s="43">
        <v>42614</v>
      </c>
      <c r="L142" s="44">
        <f>+IF('Weekly OPIS Averages'!O154&gt;0,'Weekly OPIS Averages'!O154,"NA")</f>
        <v>2.5750000000000002</v>
      </c>
      <c r="N142" s="44">
        <f>+IF('Weekly OPIS Averages'!Q154&gt;0,'Weekly OPIS Averages'!Q154,"NA")</f>
        <v>2.5895000000000001</v>
      </c>
      <c r="P142" s="44">
        <f>+IF('Weekly OPIS Averages'!S154&gt;0,'Weekly OPIS Averages'!S154,"NA")</f>
        <v>2.5406666666666671</v>
      </c>
    </row>
    <row r="143" spans="1:16" x14ac:dyDescent="0.2">
      <c r="A143" s="43">
        <v>42644</v>
      </c>
      <c r="C143" s="44">
        <f>+IF('Weekly OPIS Averages'!D155&gt;0,'Weekly OPIS Averages'!D155,"NA")</f>
        <v>2.488</v>
      </c>
      <c r="E143" s="44">
        <f>+IF('Weekly OPIS Averages'!F155&gt;0,'Weekly OPIS Averages'!F155,"NA")</f>
        <v>2.5315000000000003</v>
      </c>
      <c r="G143" s="44">
        <f>+IF('Weekly OPIS Averages'!H155&gt;0,'Weekly OPIS Averages'!H155,"NA")</f>
        <v>2.5556666666666668</v>
      </c>
      <c r="J143" s="43">
        <v>42644</v>
      </c>
      <c r="L143" s="44">
        <f>+IF('Weekly OPIS Averages'!O155&gt;0,'Weekly OPIS Averages'!O155,"NA")</f>
        <v>2.488</v>
      </c>
      <c r="N143" s="44">
        <f>+IF('Weekly OPIS Averages'!Q155&gt;0,'Weekly OPIS Averages'!Q155,"NA")</f>
        <v>2.5315000000000003</v>
      </c>
      <c r="P143" s="44">
        <f>+IF('Weekly OPIS Averages'!S155&gt;0,'Weekly OPIS Averages'!S155,"NA")</f>
        <v>2.5556666666666668</v>
      </c>
    </row>
    <row r="144" spans="1:16" x14ac:dyDescent="0.2">
      <c r="A144" s="43">
        <v>42675</v>
      </c>
      <c r="C144" s="44">
        <f>+IF('Weekly OPIS Averages'!D156&gt;0,'Weekly OPIS Averages'!D156,"NA")</f>
        <v>2.5390000000000001</v>
      </c>
      <c r="E144" s="44">
        <f>+IF('Weekly OPIS Averages'!F156&gt;0,'Weekly OPIS Averages'!F156,"NA")</f>
        <v>2.5135000000000001</v>
      </c>
      <c r="G144" s="44">
        <f>+IF('Weekly OPIS Averages'!H156&gt;0,'Weekly OPIS Averages'!H156,"NA")</f>
        <v>2.5340000000000003</v>
      </c>
      <c r="J144" s="43">
        <v>42675</v>
      </c>
      <c r="L144" s="44">
        <f>+IF('Weekly OPIS Averages'!O156&gt;0,'Weekly OPIS Averages'!O156,"NA")</f>
        <v>2.5390000000000001</v>
      </c>
      <c r="N144" s="44">
        <f>+IF('Weekly OPIS Averages'!Q156&gt;0,'Weekly OPIS Averages'!Q156,"NA")</f>
        <v>2.5135000000000001</v>
      </c>
      <c r="P144" s="44">
        <f>+IF('Weekly OPIS Averages'!S156&gt;0,'Weekly OPIS Averages'!S156,"NA")</f>
        <v>2.5340000000000003</v>
      </c>
    </row>
    <row r="145" spans="1:16" x14ac:dyDescent="0.2">
      <c r="A145" s="43">
        <v>42705</v>
      </c>
      <c r="C145" s="44">
        <f>+IF('Weekly OPIS Averages'!D157&gt;0,'Weekly OPIS Averages'!D157,"NA")</f>
        <v>2.61</v>
      </c>
      <c r="E145" s="44">
        <f>+IF('Weekly OPIS Averages'!F157&gt;0,'Weekly OPIS Averages'!F157,"NA")</f>
        <v>2.5745</v>
      </c>
      <c r="G145" s="44">
        <f>+IF('Weekly OPIS Averages'!H157&gt;0,'Weekly OPIS Averages'!H157,"NA")</f>
        <v>2.545666666666667</v>
      </c>
      <c r="J145" s="43">
        <v>42705</v>
      </c>
      <c r="L145" s="44">
        <f>+IF('Weekly OPIS Averages'!O157&gt;0,'Weekly OPIS Averages'!O157,"NA")</f>
        <v>2.61</v>
      </c>
      <c r="N145" s="44">
        <f>+IF('Weekly OPIS Averages'!Q157&gt;0,'Weekly OPIS Averages'!Q157,"NA")</f>
        <v>2.5745</v>
      </c>
      <c r="P145" s="44">
        <f>+IF('Weekly OPIS Averages'!S157&gt;0,'Weekly OPIS Averages'!S157,"NA")</f>
        <v>2.545666666666667</v>
      </c>
    </row>
    <row r="146" spans="1:16" x14ac:dyDescent="0.2">
      <c r="A146" s="43">
        <v>42736</v>
      </c>
      <c r="C146" s="44">
        <f>+IF('Weekly OPIS Averages'!D158&gt;0,'Weekly OPIS Averages'!D158,"NA")</f>
        <v>2.6509999999999998</v>
      </c>
      <c r="E146" s="44">
        <f>+IF('Weekly OPIS Averages'!F158&gt;0,'Weekly OPIS Averages'!F158,"NA")</f>
        <v>2.6304999999999996</v>
      </c>
      <c r="G146" s="44">
        <f>+IF('Weekly OPIS Averages'!H158&gt;0,'Weekly OPIS Averages'!H158,"NA")</f>
        <v>2.6</v>
      </c>
      <c r="J146" s="43">
        <v>42736</v>
      </c>
      <c r="L146" s="44">
        <f>+IF('Weekly OPIS Averages'!O158&gt;0,'Weekly OPIS Averages'!O158,"NA")</f>
        <v>2.6509999999999998</v>
      </c>
      <c r="N146" s="44">
        <f>+IF('Weekly OPIS Averages'!Q158&gt;0,'Weekly OPIS Averages'!Q158,"NA")</f>
        <v>2.6304999999999996</v>
      </c>
      <c r="P146" s="44">
        <f>+IF('Weekly OPIS Averages'!S158&gt;0,'Weekly OPIS Averages'!S158,"NA")</f>
        <v>2.6</v>
      </c>
    </row>
    <row r="147" spans="1:16" x14ac:dyDescent="0.2">
      <c r="A147" s="43">
        <v>42767</v>
      </c>
      <c r="C147" s="44">
        <f>+IF('Weekly OPIS Averages'!D159&gt;0,'Weekly OPIS Averages'!D159,"NA")</f>
        <v>2.7</v>
      </c>
      <c r="E147" s="44">
        <f>+IF('Weekly OPIS Averages'!F159&gt;0,'Weekly OPIS Averages'!F159,"NA")</f>
        <v>2.6755</v>
      </c>
      <c r="G147" s="44">
        <f>+IF('Weekly OPIS Averages'!H159&gt;0,'Weekly OPIS Averages'!H159,"NA")</f>
        <v>2.6536666666666666</v>
      </c>
      <c r="J147" s="43">
        <v>42767</v>
      </c>
      <c r="L147" s="44">
        <f>+IF('Weekly OPIS Averages'!O159&gt;0,'Weekly OPIS Averages'!O159,"NA")</f>
        <v>2.7</v>
      </c>
      <c r="N147" s="44">
        <f>+IF('Weekly OPIS Averages'!Q159&gt;0,'Weekly OPIS Averages'!Q159,"NA")</f>
        <v>2.6755</v>
      </c>
      <c r="P147" s="44">
        <f>+IF('Weekly OPIS Averages'!S159&gt;0,'Weekly OPIS Averages'!S159,"NA")</f>
        <v>2.6536666666666666</v>
      </c>
    </row>
    <row r="148" spans="1:16" x14ac:dyDescent="0.2">
      <c r="A148" s="43">
        <v>42795</v>
      </c>
      <c r="C148" s="44">
        <f>+IF('Weekly OPIS Averages'!D160&gt;0,'Weekly OPIS Averages'!D160,"NA")</f>
        <v>2.7559999999999998</v>
      </c>
      <c r="E148" s="44">
        <f>+IF('Weekly OPIS Averages'!F160&gt;0,'Weekly OPIS Averages'!F160,"NA")</f>
        <v>2.7279999999999998</v>
      </c>
      <c r="G148" s="44">
        <f>+IF('Weekly OPIS Averages'!H160&gt;0,'Weekly OPIS Averages'!H160,"NA")</f>
        <v>2.7023333333333333</v>
      </c>
      <c r="J148" s="43">
        <v>42795</v>
      </c>
      <c r="L148" s="44">
        <f>+IF('Weekly OPIS Averages'!O160&gt;0,'Weekly OPIS Averages'!O160,"NA")</f>
        <v>2.7559999999999998</v>
      </c>
      <c r="N148" s="44">
        <f>+IF('Weekly OPIS Averages'!Q160&gt;0,'Weekly OPIS Averages'!Q160,"NA")</f>
        <v>2.7279999999999998</v>
      </c>
      <c r="P148" s="44">
        <f>+IF('Weekly OPIS Averages'!S160&gt;0,'Weekly OPIS Averages'!S160,"NA")</f>
        <v>2.7023333333333333</v>
      </c>
    </row>
    <row r="149" spans="1:16" x14ac:dyDescent="0.2">
      <c r="A149" s="43">
        <v>42826</v>
      </c>
      <c r="C149" s="44">
        <f>+IF('Weekly OPIS Averages'!D161&gt;0,'Weekly OPIS Averages'!D161,"NA")</f>
        <v>2.762</v>
      </c>
      <c r="E149" s="44">
        <f>+IF('Weekly OPIS Averages'!F161&gt;0,'Weekly OPIS Averages'!F161,"NA")</f>
        <v>2.7589999999999999</v>
      </c>
      <c r="G149" s="44">
        <f>+IF('Weekly OPIS Averages'!H161&gt;0,'Weekly OPIS Averages'!H161,"NA")</f>
        <v>2.7393333333333332</v>
      </c>
      <c r="J149" s="43">
        <v>42826</v>
      </c>
      <c r="L149" s="44">
        <f>+IF('Weekly OPIS Averages'!O161&gt;0,'Weekly OPIS Averages'!O161,"NA")</f>
        <v>2.762</v>
      </c>
      <c r="N149" s="44">
        <f>+IF('Weekly OPIS Averages'!Q161&gt;0,'Weekly OPIS Averages'!Q161,"NA")</f>
        <v>2.7589999999999999</v>
      </c>
      <c r="P149" s="44">
        <f>+IF('Weekly OPIS Averages'!S161&gt;0,'Weekly OPIS Averages'!S161,"NA")</f>
        <v>2.7393333333333332</v>
      </c>
    </row>
    <row r="150" spans="1:16" x14ac:dyDescent="0.2">
      <c r="A150" s="43">
        <v>42856</v>
      </c>
      <c r="C150" s="44">
        <f>+IF('Weekly OPIS Averages'!D162&gt;0,'Weekly OPIS Averages'!D162,"NA")</f>
        <v>2.73</v>
      </c>
      <c r="E150" s="44">
        <f>+IF('Weekly OPIS Averages'!F162&gt;0,'Weekly OPIS Averages'!F162,"NA")</f>
        <v>2.746</v>
      </c>
      <c r="G150" s="44">
        <f>+IF('Weekly OPIS Averages'!H162&gt;0,'Weekly OPIS Averages'!H162,"NA")</f>
        <v>2.749333333333333</v>
      </c>
      <c r="J150" s="43">
        <v>42856</v>
      </c>
      <c r="L150" s="44">
        <f>+IF('Weekly OPIS Averages'!O162&gt;0,'Weekly OPIS Averages'!O162,"NA")</f>
        <v>2.73</v>
      </c>
      <c r="N150" s="44">
        <f>+IF('Weekly OPIS Averages'!Q162&gt;0,'Weekly OPIS Averages'!Q162,"NA")</f>
        <v>2.746</v>
      </c>
      <c r="P150" s="44">
        <f>+IF('Weekly OPIS Averages'!S162&gt;0,'Weekly OPIS Averages'!S162,"NA")</f>
        <v>2.749333333333333</v>
      </c>
    </row>
    <row r="151" spans="1:16" x14ac:dyDescent="0.2">
      <c r="A151" s="43">
        <v>42887</v>
      </c>
      <c r="C151" s="44">
        <f>+IF('Weekly OPIS Averages'!D163&gt;0,'Weekly OPIS Averages'!D163,"NA")</f>
        <v>2.7709999999999999</v>
      </c>
      <c r="E151" s="44">
        <f>+IF('Weekly OPIS Averages'!F163&gt;0,'Weekly OPIS Averages'!F163,"NA")</f>
        <v>2.7504999999999997</v>
      </c>
      <c r="G151" s="44">
        <f>+IF('Weekly OPIS Averages'!H163&gt;0,'Weekly OPIS Averages'!H163,"NA")</f>
        <v>2.7543333333333333</v>
      </c>
      <c r="J151" s="43">
        <v>42887</v>
      </c>
      <c r="L151" s="44">
        <f>+IF('Weekly OPIS Averages'!O163&gt;0,'Weekly OPIS Averages'!O163,"NA")</f>
        <v>2.7709999999999999</v>
      </c>
      <c r="N151" s="44">
        <f>+IF('Weekly OPIS Averages'!Q163&gt;0,'Weekly OPIS Averages'!Q163,"NA")</f>
        <v>2.7504999999999997</v>
      </c>
      <c r="P151" s="44">
        <f>+IF('Weekly OPIS Averages'!S163&gt;0,'Weekly OPIS Averages'!S163,"NA")</f>
        <v>2.7543333333333333</v>
      </c>
    </row>
    <row r="152" spans="1:16" x14ac:dyDescent="0.2">
      <c r="A152" s="43">
        <v>42917</v>
      </c>
      <c r="C152" s="44">
        <f>+IF('Weekly OPIS Averages'!D164&gt;0,'Weekly OPIS Averages'!D164,"NA")</f>
        <v>2.742</v>
      </c>
      <c r="E152" s="44">
        <f>+IF('Weekly OPIS Averages'!F164&gt;0,'Weekly OPIS Averages'!F164,"NA")</f>
        <v>2.7565</v>
      </c>
      <c r="G152" s="44">
        <f>+IF('Weekly OPIS Averages'!H164&gt;0,'Weekly OPIS Averages'!H164,"NA")</f>
        <v>2.747666666666666</v>
      </c>
      <c r="J152" s="43">
        <v>42917</v>
      </c>
      <c r="L152" s="44">
        <f>+IF('Weekly OPIS Averages'!O164&gt;0,'Weekly OPIS Averages'!O164,"NA")</f>
        <v>2.742</v>
      </c>
      <c r="N152" s="44">
        <f>+IF('Weekly OPIS Averages'!Q164&gt;0,'Weekly OPIS Averages'!Q164,"NA")</f>
        <v>2.7565</v>
      </c>
      <c r="P152" s="44">
        <f>+IF('Weekly OPIS Averages'!S164&gt;0,'Weekly OPIS Averages'!S164,"NA")</f>
        <v>2.747666666666666</v>
      </c>
    </row>
    <row r="153" spans="1:16" x14ac:dyDescent="0.2">
      <c r="A153" s="43">
        <v>42948</v>
      </c>
      <c r="C153" s="44">
        <f>+IF('Weekly OPIS Averages'!D165&gt;0,'Weekly OPIS Averages'!D165,"NA")</f>
        <v>2.6720000000000002</v>
      </c>
      <c r="E153" s="44">
        <f>+IF('Weekly OPIS Averages'!F165&gt;0,'Weekly OPIS Averages'!F165,"NA")</f>
        <v>2.7069999999999999</v>
      </c>
      <c r="G153" s="44">
        <f>+IF('Weekly OPIS Averages'!H165&gt;0,'Weekly OPIS Averages'!H165,"NA")</f>
        <v>2.7283333333333335</v>
      </c>
      <c r="J153" s="43">
        <v>42948</v>
      </c>
      <c r="L153" s="44">
        <f>+IF('Weekly OPIS Averages'!O165&gt;0,'Weekly OPIS Averages'!O165,"NA")</f>
        <v>2.6720000000000002</v>
      </c>
      <c r="N153" s="44">
        <f>+IF('Weekly OPIS Averages'!Q165&gt;0,'Weekly OPIS Averages'!Q165,"NA")</f>
        <v>2.7069999999999999</v>
      </c>
      <c r="P153" s="44">
        <f>+IF('Weekly OPIS Averages'!S165&gt;0,'Weekly OPIS Averages'!S165,"NA")</f>
        <v>2.7283333333333335</v>
      </c>
    </row>
    <row r="154" spans="1:16" x14ac:dyDescent="0.2">
      <c r="A154" s="43">
        <v>42979</v>
      </c>
      <c r="C154" s="44">
        <f>+IF('Weekly OPIS Averages'!D166&gt;0,'Weekly OPIS Averages'!D166,"NA")</f>
        <v>2.6640000000000001</v>
      </c>
      <c r="E154" s="44">
        <f>+IF('Weekly OPIS Averages'!F166&gt;0,'Weekly OPIS Averages'!F166,"NA")</f>
        <v>2.6680000000000001</v>
      </c>
      <c r="G154" s="44">
        <f>+IF('Weekly OPIS Averages'!H166&gt;0,'Weekly OPIS Averages'!H166,"NA")</f>
        <v>2.6926666666666663</v>
      </c>
      <c r="J154" s="43">
        <v>42979</v>
      </c>
      <c r="L154" s="44">
        <f>+IF('Weekly OPIS Averages'!O166&gt;0,'Weekly OPIS Averages'!O166,"NA")</f>
        <v>2.6640000000000001</v>
      </c>
      <c r="N154" s="44">
        <f>+IF('Weekly OPIS Averages'!Q166&gt;0,'Weekly OPIS Averages'!Q166,"NA")</f>
        <v>2.6680000000000001</v>
      </c>
      <c r="P154" s="44">
        <f>+IF('Weekly OPIS Averages'!S166&gt;0,'Weekly OPIS Averages'!S166,"NA")</f>
        <v>2.6926666666666663</v>
      </c>
    </row>
    <row r="155" spans="1:16" x14ac:dyDescent="0.2">
      <c r="A155" s="43">
        <v>43009</v>
      </c>
      <c r="C155" s="44">
        <f>+IF('Weekly OPIS Averages'!D167&gt;0,'Weekly OPIS Averages'!D167,"NA")</f>
        <v>2.782</v>
      </c>
      <c r="E155" s="44">
        <f>+IF('Weekly OPIS Averages'!F167&gt;0,'Weekly OPIS Averages'!F167,"NA")</f>
        <v>2.7229999999999999</v>
      </c>
      <c r="G155" s="44">
        <f>+IF('Weekly OPIS Averages'!H167&gt;0,'Weekly OPIS Averages'!H167,"NA")</f>
        <v>2.706</v>
      </c>
      <c r="J155" s="43">
        <v>43009</v>
      </c>
      <c r="L155" s="44">
        <f>+IF('Weekly OPIS Averages'!O167&gt;0,'Weekly OPIS Averages'!O167,"NA")</f>
        <v>2.782</v>
      </c>
      <c r="N155" s="44">
        <f>+IF('Weekly OPIS Averages'!Q167&gt;0,'Weekly OPIS Averages'!Q167,"NA")</f>
        <v>2.7229999999999999</v>
      </c>
      <c r="P155" s="44">
        <f>+IF('Weekly OPIS Averages'!S167&gt;0,'Weekly OPIS Averages'!S167,"NA")</f>
        <v>2.706</v>
      </c>
    </row>
    <row r="156" spans="1:16" x14ac:dyDescent="0.2">
      <c r="A156" s="43">
        <v>43040</v>
      </c>
      <c r="C156" s="44">
        <f>+IF('Weekly OPIS Averages'!D168&gt;0,'Weekly OPIS Averages'!D168,"NA")</f>
        <v>2.9889999999999999</v>
      </c>
      <c r="E156" s="44">
        <f>+IF('Weekly OPIS Averages'!F168&gt;0,'Weekly OPIS Averages'!F168,"NA")</f>
        <v>2.8855</v>
      </c>
      <c r="G156" s="44">
        <f>+IF('Weekly OPIS Averages'!H168&gt;0,'Weekly OPIS Averages'!H168,"NA")</f>
        <v>2.8116666666666661</v>
      </c>
      <c r="J156" s="43">
        <v>43040</v>
      </c>
      <c r="L156" s="44">
        <f>+IF('Weekly OPIS Averages'!O168&gt;0,'Weekly OPIS Averages'!O168,"NA")</f>
        <v>2.9889999999999999</v>
      </c>
      <c r="N156" s="44">
        <f>+IF('Weekly OPIS Averages'!Q168&gt;0,'Weekly OPIS Averages'!Q168,"NA")</f>
        <v>2.8855</v>
      </c>
      <c r="P156" s="44">
        <f>+IF('Weekly OPIS Averages'!S168&gt;0,'Weekly OPIS Averages'!S168,"NA")</f>
        <v>2.8116666666666661</v>
      </c>
    </row>
    <row r="157" spans="1:16" x14ac:dyDescent="0.2">
      <c r="A157" s="43">
        <v>43070</v>
      </c>
      <c r="C157" s="44">
        <f>+IF('Weekly OPIS Averages'!D169&gt;0,'Weekly OPIS Averages'!D169,"NA")</f>
        <v>3.01</v>
      </c>
      <c r="E157" s="44">
        <f>+IF('Weekly OPIS Averages'!F169&gt;0,'Weekly OPIS Averages'!F169,"NA")</f>
        <v>2.9994999999999998</v>
      </c>
      <c r="G157" s="44">
        <f>+IF('Weekly OPIS Averages'!H169&gt;0,'Weekly OPIS Averages'!H169,"NA")</f>
        <v>2.9269999999999996</v>
      </c>
      <c r="J157" s="43">
        <v>43070</v>
      </c>
      <c r="L157" s="44">
        <f>+IF('Weekly OPIS Averages'!O169&gt;0,'Weekly OPIS Averages'!O169,"NA")</f>
        <v>3.01</v>
      </c>
      <c r="N157" s="44">
        <f>+IF('Weekly OPIS Averages'!Q169&gt;0,'Weekly OPIS Averages'!Q169,"NA")</f>
        <v>2.9994999999999998</v>
      </c>
      <c r="P157" s="44">
        <f>+IF('Weekly OPIS Averages'!S169&gt;0,'Weekly OPIS Averages'!S169,"NA")</f>
        <v>2.9269999999999996</v>
      </c>
    </row>
    <row r="158" spans="1:16" x14ac:dyDescent="0.2">
      <c r="A158" s="43">
        <v>43101</v>
      </c>
      <c r="C158" s="44">
        <f>+IF('Weekly OPIS Averages'!D170&gt;0,'Weekly OPIS Averages'!D170,"NA")</f>
        <v>3.1040000000000001</v>
      </c>
      <c r="E158" s="44">
        <f>+IF('Weekly OPIS Averages'!F170&gt;0,'Weekly OPIS Averages'!F170,"NA")</f>
        <v>3.0569999999999999</v>
      </c>
      <c r="G158" s="44">
        <f>+IF('Weekly OPIS Averages'!H170&gt;0,'Weekly OPIS Averages'!H170,"NA")</f>
        <v>3.0343333333333331</v>
      </c>
      <c r="J158" s="43">
        <v>43101</v>
      </c>
      <c r="L158" s="44">
        <f>+IF('Weekly OPIS Averages'!O170&gt;0,'Weekly OPIS Averages'!O170,"NA")</f>
        <v>3.1040000000000001</v>
      </c>
      <c r="N158" s="44">
        <f>+IF('Weekly OPIS Averages'!Q170&gt;0,'Weekly OPIS Averages'!Q170,"NA")</f>
        <v>3.0569999999999999</v>
      </c>
      <c r="P158" s="44">
        <f>+IF('Weekly OPIS Averages'!S170&gt;0,'Weekly OPIS Averages'!S170,"NA")</f>
        <v>3.0343333333333331</v>
      </c>
    </row>
    <row r="159" spans="1:16" x14ac:dyDescent="0.2">
      <c r="A159" s="43">
        <v>43132</v>
      </c>
      <c r="C159" s="44">
        <f>+IF('Weekly OPIS Averages'!D171&gt;0,'Weekly OPIS Averages'!D171,"NA")</f>
        <v>3.0619999999999998</v>
      </c>
      <c r="E159" s="44">
        <f>+IF('Weekly OPIS Averages'!F171&gt;0,'Weekly OPIS Averages'!F171,"NA")</f>
        <v>3.0830000000000002</v>
      </c>
      <c r="G159" s="44">
        <f>+IF('Weekly OPIS Averages'!H171&gt;0,'Weekly OPIS Averages'!H171,"NA")</f>
        <v>3.0586666666666669</v>
      </c>
      <c r="J159" s="43">
        <v>43132</v>
      </c>
      <c r="L159" s="44">
        <f>+IF('Weekly OPIS Averages'!O171&gt;0,'Weekly OPIS Averages'!O171,"NA")</f>
        <v>3.0619999999999998</v>
      </c>
      <c r="N159" s="44">
        <f>+IF('Weekly OPIS Averages'!Q171&gt;0,'Weekly OPIS Averages'!Q171,"NA")</f>
        <v>3.0830000000000002</v>
      </c>
      <c r="P159" s="44">
        <f>+IF('Weekly OPIS Averages'!S171&gt;0,'Weekly OPIS Averages'!S171,"NA")</f>
        <v>3.0586666666666669</v>
      </c>
    </row>
    <row r="160" spans="1:16" x14ac:dyDescent="0.2">
      <c r="A160" s="43">
        <v>43160</v>
      </c>
      <c r="C160" s="44">
        <f>+IF('Weekly OPIS Averages'!D172&gt;0,'Weekly OPIS Averages'!D172,"NA")</f>
        <v>3.0920000000000001</v>
      </c>
      <c r="E160" s="44">
        <f>+IF('Weekly OPIS Averages'!F172&gt;0,'Weekly OPIS Averages'!F172,"NA")</f>
        <v>3.077</v>
      </c>
      <c r="G160" s="44">
        <f>+IF('Weekly OPIS Averages'!H172&gt;0,'Weekly OPIS Averages'!H172,"NA")</f>
        <v>3.0860000000000003</v>
      </c>
      <c r="J160" s="43">
        <v>43160</v>
      </c>
      <c r="L160" s="44">
        <f>+IF('Weekly OPIS Averages'!O172&gt;0,'Weekly OPIS Averages'!O172,"NA")</f>
        <v>3.0920000000000001</v>
      </c>
      <c r="N160" s="44">
        <f>+IF('Weekly OPIS Averages'!Q172&gt;0,'Weekly OPIS Averages'!Q172,"NA")</f>
        <v>3.077</v>
      </c>
      <c r="P160" s="44">
        <f>+IF('Weekly OPIS Averages'!S172&gt;0,'Weekly OPIS Averages'!S172,"NA")</f>
        <v>3.0860000000000003</v>
      </c>
    </row>
    <row r="161" spans="1:16" x14ac:dyDescent="0.2">
      <c r="A161" s="43">
        <v>43191</v>
      </c>
      <c r="C161" s="44">
        <f>+IF('Weekly OPIS Averages'!D173&gt;0,'Weekly OPIS Averages'!D173,"NA")</f>
        <v>3.097</v>
      </c>
      <c r="E161" s="44">
        <f>+IF('Weekly OPIS Averages'!F173&gt;0,'Weekly OPIS Averages'!F173,"NA")</f>
        <v>3.0945</v>
      </c>
      <c r="G161" s="44">
        <f>+IF('Weekly OPIS Averages'!H173&gt;0,'Weekly OPIS Averages'!H173,"NA")</f>
        <v>3.0836666666666663</v>
      </c>
      <c r="J161" s="43">
        <v>43191</v>
      </c>
      <c r="L161" s="44">
        <f>+IF('Weekly OPIS Averages'!O173&gt;0,'Weekly OPIS Averages'!O173,"NA")</f>
        <v>3.097</v>
      </c>
      <c r="N161" s="44">
        <f>+IF('Weekly OPIS Averages'!Q173&gt;0,'Weekly OPIS Averages'!Q173,"NA")</f>
        <v>3.0945</v>
      </c>
      <c r="P161" s="44">
        <f>+IF('Weekly OPIS Averages'!S173&gt;0,'Weekly OPIS Averages'!S173,"NA")</f>
        <v>3.0836666666666663</v>
      </c>
    </row>
    <row r="162" spans="1:16" x14ac:dyDescent="0.2">
      <c r="A162" s="43">
        <v>43221</v>
      </c>
      <c r="C162" s="44">
        <f>+IF('Weekly OPIS Averages'!D174&gt;0,'Weekly OPIS Averages'!D174,"NA")</f>
        <v>3.081</v>
      </c>
      <c r="E162" s="44">
        <f>+IF('Weekly OPIS Averages'!F174&gt;0,'Weekly OPIS Averages'!F174,"NA")</f>
        <v>3.089</v>
      </c>
      <c r="G162" s="44">
        <f>+IF('Weekly OPIS Averages'!H174&gt;0,'Weekly OPIS Averages'!H174,"NA")</f>
        <v>3.09</v>
      </c>
      <c r="J162" s="43">
        <v>43221</v>
      </c>
      <c r="L162" s="44">
        <f>+IF('Weekly OPIS Averages'!O174&gt;0,'Weekly OPIS Averages'!O174,"NA")</f>
        <v>3.081</v>
      </c>
      <c r="N162" s="44">
        <f>+IF('Weekly OPIS Averages'!Q174&gt;0,'Weekly OPIS Averages'!Q174,"NA")</f>
        <v>3.089</v>
      </c>
      <c r="P162" s="44">
        <f>+IF('Weekly OPIS Averages'!S174&gt;0,'Weekly OPIS Averages'!S174,"NA")</f>
        <v>3.09</v>
      </c>
    </row>
    <row r="163" spans="1:16" x14ac:dyDescent="0.2">
      <c r="A163" s="43">
        <v>43252</v>
      </c>
      <c r="C163" s="44">
        <f>+IF('Weekly OPIS Averages'!D175&gt;0,'Weekly OPIS Averages'!D175,"NA")</f>
        <v>3.3029999999999999</v>
      </c>
      <c r="E163" s="44">
        <f>+IF('Weekly OPIS Averages'!F175&gt;0,'Weekly OPIS Averages'!F175,"NA")</f>
        <v>3.1920000000000002</v>
      </c>
      <c r="G163" s="44">
        <f>+IF('Weekly OPIS Averages'!H175&gt;0,'Weekly OPIS Averages'!H175,"NA")</f>
        <v>3.1603333333333334</v>
      </c>
      <c r="J163" s="43">
        <v>43252</v>
      </c>
      <c r="L163" s="44">
        <f>+IF('Weekly OPIS Averages'!O175&gt;0,'Weekly OPIS Averages'!O175,"NA")</f>
        <v>3.3029999999999999</v>
      </c>
      <c r="N163" s="44">
        <f>+IF('Weekly OPIS Averages'!Q175&gt;0,'Weekly OPIS Averages'!Q175,"NA")</f>
        <v>3.1920000000000002</v>
      </c>
      <c r="P163" s="44">
        <f>+IF('Weekly OPIS Averages'!S175&gt;0,'Weekly OPIS Averages'!S175,"NA")</f>
        <v>3.1603333333333334</v>
      </c>
    </row>
    <row r="164" spans="1:16" x14ac:dyDescent="0.2">
      <c r="A164" s="43">
        <v>43282</v>
      </c>
      <c r="C164" s="44">
        <f>+IF('Weekly OPIS Averages'!D176&gt;0,'Weekly OPIS Averages'!D176,"NA")</f>
        <v>3.4769999999999999</v>
      </c>
      <c r="E164" s="44">
        <f>+IF('Weekly OPIS Averages'!F176&gt;0,'Weekly OPIS Averages'!F176,"NA")</f>
        <v>3.3899999999999997</v>
      </c>
      <c r="G164" s="44">
        <f>+IF('Weekly OPIS Averages'!H176&gt;0,'Weekly OPIS Averages'!H176,"NA")</f>
        <v>3.2870000000000004</v>
      </c>
      <c r="J164" s="43">
        <v>43282</v>
      </c>
      <c r="L164" s="44">
        <f>+IF('Weekly OPIS Averages'!O176&gt;0,'Weekly OPIS Averages'!O176,"NA")</f>
        <v>3.4769999999999999</v>
      </c>
      <c r="N164" s="44">
        <f>+IF('Weekly OPIS Averages'!Q176&gt;0,'Weekly OPIS Averages'!Q176,"NA")</f>
        <v>3.3899999999999997</v>
      </c>
      <c r="P164" s="44">
        <f>+IF('Weekly OPIS Averages'!S176&gt;0,'Weekly OPIS Averages'!S176,"NA")</f>
        <v>3.2870000000000004</v>
      </c>
    </row>
    <row r="165" spans="1:16" x14ac:dyDescent="0.2">
      <c r="A165" s="43">
        <v>43313</v>
      </c>
      <c r="C165" s="44">
        <f>+IF('Weekly OPIS Averages'!D177&gt;0,'Weekly OPIS Averages'!D177,"NA")</f>
        <v>3.4809999999999999</v>
      </c>
      <c r="E165" s="44">
        <f>+IF('Weekly OPIS Averages'!F177&gt;0,'Weekly OPIS Averages'!F177,"NA")</f>
        <v>3.4790000000000001</v>
      </c>
      <c r="G165" s="44">
        <f>+IF('Weekly OPIS Averages'!H177&gt;0,'Weekly OPIS Averages'!H177,"NA")</f>
        <v>3.4203333333333332</v>
      </c>
      <c r="J165" s="43">
        <v>43313</v>
      </c>
      <c r="L165" s="44">
        <f>+IF('Weekly OPIS Averages'!O177&gt;0,'Weekly OPIS Averages'!O177,"NA")</f>
        <v>3.4809999999999999</v>
      </c>
      <c r="N165" s="44">
        <f>+IF('Weekly OPIS Averages'!Q177&gt;0,'Weekly OPIS Averages'!Q177,"NA")</f>
        <v>3.4790000000000001</v>
      </c>
      <c r="P165" s="44">
        <f>+IF('Weekly OPIS Averages'!S177&gt;0,'Weekly OPIS Averages'!S177,"NA")</f>
        <v>3.4203333333333332</v>
      </c>
    </row>
    <row r="166" spans="1:16" x14ac:dyDescent="0.2">
      <c r="A166" s="43">
        <v>43344</v>
      </c>
      <c r="C166" s="44">
        <f>+IF('Weekly OPIS Averages'!D178&gt;0,'Weekly OPIS Averages'!D178,"NA")</f>
        <v>3.4550000000000001</v>
      </c>
      <c r="E166" s="44">
        <f>+IF('Weekly OPIS Averages'!F178&gt;0,'Weekly OPIS Averages'!F178,"NA")</f>
        <v>3.468</v>
      </c>
      <c r="G166" s="44">
        <f>+IF('Weekly OPIS Averages'!H178&gt;0,'Weekly OPIS Averages'!H178,"NA")</f>
        <v>3.4710000000000001</v>
      </c>
      <c r="J166" s="43">
        <v>43344</v>
      </c>
      <c r="L166" s="44">
        <f>+IF('Weekly OPIS Averages'!O178&gt;0,'Weekly OPIS Averages'!O178,"NA")</f>
        <v>3.4550000000000001</v>
      </c>
      <c r="N166" s="44">
        <f>+IF('Weekly OPIS Averages'!Q178&gt;0,'Weekly OPIS Averages'!Q178,"NA")</f>
        <v>3.468</v>
      </c>
      <c r="P166" s="44">
        <f>+IF('Weekly OPIS Averages'!S178&gt;0,'Weekly OPIS Averages'!S178,"NA")</f>
        <v>3.4710000000000001</v>
      </c>
    </row>
    <row r="167" spans="1:16" x14ac:dyDescent="0.2">
      <c r="A167" s="43">
        <v>43374</v>
      </c>
      <c r="C167" s="44">
        <f>+IF('Weekly OPIS Averages'!D179&gt;0,'Weekly OPIS Averages'!D179,"NA")</f>
        <v>3.4279999999999999</v>
      </c>
      <c r="E167" s="44">
        <f>+IF('Weekly OPIS Averages'!F179&gt;0,'Weekly OPIS Averages'!F179,"NA")</f>
        <v>3.4415</v>
      </c>
      <c r="G167" s="44">
        <f>+IF('Weekly OPIS Averages'!H179&gt;0,'Weekly OPIS Averages'!H179,"NA")</f>
        <v>3.4546666666666668</v>
      </c>
      <c r="J167" s="43">
        <v>43374</v>
      </c>
      <c r="L167" s="44">
        <f>+IF('Weekly OPIS Averages'!O179&gt;0,'Weekly OPIS Averages'!O179,"NA")</f>
        <v>3.4279999999999999</v>
      </c>
      <c r="N167" s="44">
        <f>+IF('Weekly OPIS Averages'!Q179&gt;0,'Weekly OPIS Averages'!Q179,"NA")</f>
        <v>3.4415</v>
      </c>
      <c r="P167" s="44">
        <f>+IF('Weekly OPIS Averages'!S179&gt;0,'Weekly OPIS Averages'!S179,"NA")</f>
        <v>3.4546666666666668</v>
      </c>
    </row>
    <row r="168" spans="1:16" x14ac:dyDescent="0.2">
      <c r="A168" s="43">
        <v>43405</v>
      </c>
      <c r="C168" s="44">
        <f>+IF('Weekly OPIS Averages'!D180&gt;0,'Weekly OPIS Averages'!D180,"NA")</f>
        <v>3.47</v>
      </c>
      <c r="E168" s="44">
        <f>+IF('Weekly OPIS Averages'!F180&gt;0,'Weekly OPIS Averages'!F180,"NA")</f>
        <v>3.4489999999999998</v>
      </c>
      <c r="G168" s="44">
        <f>+IF('Weekly OPIS Averages'!H180&gt;0,'Weekly OPIS Averages'!H180,"NA")</f>
        <v>3.4510000000000001</v>
      </c>
      <c r="J168" s="43">
        <v>43405</v>
      </c>
      <c r="L168" s="44">
        <f>+IF('Weekly OPIS Averages'!O180&gt;0,'Weekly OPIS Averages'!O180,"NA")</f>
        <v>3.47</v>
      </c>
      <c r="N168" s="44">
        <f>+IF('Weekly OPIS Averages'!Q180&gt;0,'Weekly OPIS Averages'!Q180,"NA")</f>
        <v>3.4489999999999998</v>
      </c>
      <c r="P168" s="44">
        <f>+IF('Weekly OPIS Averages'!S180&gt;0,'Weekly OPIS Averages'!S180,"NA")</f>
        <v>3.4510000000000001</v>
      </c>
    </row>
    <row r="169" spans="1:16" x14ac:dyDescent="0.2">
      <c r="A169" s="43">
        <v>43435</v>
      </c>
      <c r="C169" s="44">
        <f>+IF('Weekly OPIS Averages'!D181&gt;0,'Weekly OPIS Averages'!D181,"NA")</f>
        <v>3.5609999999999999</v>
      </c>
      <c r="E169" s="44">
        <f>+IF('Weekly OPIS Averages'!F181&gt;0,'Weekly OPIS Averages'!F181,"NA")</f>
        <v>3.5155000000000003</v>
      </c>
      <c r="G169" s="44">
        <f>+IF('Weekly OPIS Averages'!H181&gt;0,'Weekly OPIS Averages'!H181,"NA")</f>
        <v>3.4863333333333331</v>
      </c>
      <c r="J169" s="43">
        <v>43435</v>
      </c>
      <c r="L169" s="44">
        <f>+IF('Weekly OPIS Averages'!O181&gt;0,'Weekly OPIS Averages'!O181,"NA")</f>
        <v>3.5609999999999999</v>
      </c>
      <c r="N169" s="44">
        <f>+IF('Weekly OPIS Averages'!Q181&gt;0,'Weekly OPIS Averages'!Q181,"NA")</f>
        <v>3.5155000000000003</v>
      </c>
      <c r="P169" s="44">
        <f>+IF('Weekly OPIS Averages'!S181&gt;0,'Weekly OPIS Averages'!S181,"NA")</f>
        <v>3.4863333333333331</v>
      </c>
    </row>
    <row r="170" spans="1:16" x14ac:dyDescent="0.2">
      <c r="A170" s="43">
        <v>43466</v>
      </c>
      <c r="C170" s="44">
        <f>+IF('Weekly OPIS Averages'!D182&gt;0,'Weekly OPIS Averages'!D182,"NA")</f>
        <v>3.496</v>
      </c>
      <c r="E170" s="44">
        <f>+IF('Weekly OPIS Averages'!F182&gt;0,'Weekly OPIS Averages'!F182,"NA")</f>
        <v>3.5285000000000002</v>
      </c>
      <c r="G170" s="44">
        <f>+IF('Weekly OPIS Averages'!H182&gt;0,'Weekly OPIS Averages'!H182,"NA")</f>
        <v>3.5090000000000003</v>
      </c>
      <c r="J170" s="43">
        <v>43466</v>
      </c>
      <c r="L170" s="44">
        <f>+IF('Weekly OPIS Averages'!O182&gt;0,'Weekly OPIS Averages'!O182,"NA")</f>
        <v>3.496</v>
      </c>
      <c r="N170" s="44">
        <f>+IF('Weekly OPIS Averages'!Q182&gt;0,'Weekly OPIS Averages'!Q182,"NA")</f>
        <v>3.5285000000000002</v>
      </c>
      <c r="P170" s="44">
        <f>+IF('Weekly OPIS Averages'!S182&gt;0,'Weekly OPIS Averages'!S182,"NA")</f>
        <v>3.5090000000000003</v>
      </c>
    </row>
    <row r="171" spans="1:16" x14ac:dyDescent="0.2">
      <c r="A171" s="43">
        <v>43497</v>
      </c>
      <c r="C171" s="44">
        <f>+IF('Weekly OPIS Averages'!D183&gt;0,'Weekly OPIS Averages'!D183,"NA")</f>
        <v>3.3210000000000002</v>
      </c>
      <c r="E171" s="44">
        <f>+IF('Weekly OPIS Averages'!F183&gt;0,'Weekly OPIS Averages'!F183,"NA")</f>
        <v>3.4085000000000001</v>
      </c>
      <c r="G171" s="44">
        <f>+IF('Weekly OPIS Averages'!H183&gt;0,'Weekly OPIS Averages'!H183,"NA")</f>
        <v>3.4593333333333334</v>
      </c>
      <c r="J171" s="43">
        <v>43497</v>
      </c>
      <c r="L171" s="44">
        <f>+IF('Weekly OPIS Averages'!O183&gt;0,'Weekly OPIS Averages'!O183,"NA")</f>
        <v>3.3210000000000002</v>
      </c>
      <c r="N171" s="44">
        <f>+IF('Weekly OPIS Averages'!Q183&gt;0,'Weekly OPIS Averages'!Q183,"NA")</f>
        <v>3.4085000000000001</v>
      </c>
      <c r="P171" s="44">
        <f>+IF('Weekly OPIS Averages'!S183&gt;0,'Weekly OPIS Averages'!S183,"NA")</f>
        <v>3.4593333333333334</v>
      </c>
    </row>
    <row r="172" spans="1:16" x14ac:dyDescent="0.2">
      <c r="A172" s="43">
        <v>43525</v>
      </c>
      <c r="C172" s="44">
        <f>+IF('Weekly OPIS Averages'!D184&gt;0,'Weekly OPIS Averages'!D184,"NA")</f>
        <v>3.1309999999999998</v>
      </c>
      <c r="E172" s="44">
        <f>+IF('Weekly OPIS Averages'!F184&gt;0,'Weekly OPIS Averages'!F184,"NA")</f>
        <v>3.226</v>
      </c>
      <c r="G172" s="44">
        <f>+IF('Weekly OPIS Averages'!H184&gt;0,'Weekly OPIS Averages'!H184,"NA")</f>
        <v>3.3160000000000003</v>
      </c>
      <c r="J172" s="43">
        <v>43525</v>
      </c>
      <c r="L172" s="44">
        <f>+IF('Weekly OPIS Averages'!O184&gt;0,'Weekly OPIS Averages'!O184,"NA")</f>
        <v>3.1309999999999998</v>
      </c>
      <c r="N172" s="44">
        <f>+IF('Weekly OPIS Averages'!Q184&gt;0,'Weekly OPIS Averages'!Q184,"NA")</f>
        <v>3.226</v>
      </c>
      <c r="P172" s="44">
        <f>+IF('Weekly OPIS Averages'!S184&gt;0,'Weekly OPIS Averages'!S184,"NA")</f>
        <v>3.3160000000000003</v>
      </c>
    </row>
    <row r="173" spans="1:16" x14ac:dyDescent="0.2">
      <c r="A173" s="43">
        <v>43556</v>
      </c>
      <c r="C173" s="44">
        <f>+IF('Weekly OPIS Averages'!D185&gt;0,'Weekly OPIS Averages'!D185,"NA")</f>
        <v>3.1040000000000001</v>
      </c>
      <c r="E173" s="44">
        <f>+IF('Weekly OPIS Averages'!F185&gt;0,'Weekly OPIS Averages'!F185,"NA")</f>
        <v>3.1174999999999997</v>
      </c>
      <c r="G173" s="44">
        <f>+IF('Weekly OPIS Averages'!H185&gt;0,'Weekly OPIS Averages'!H185,"NA")</f>
        <v>3.1853333333333338</v>
      </c>
      <c r="J173" s="43">
        <v>43556</v>
      </c>
      <c r="L173" s="44">
        <f>+IF('Weekly OPIS Averages'!O185&gt;0,'Weekly OPIS Averages'!O185,"NA")</f>
        <v>3.1040000000000001</v>
      </c>
      <c r="N173" s="44">
        <f>+IF('Weekly OPIS Averages'!Q185&gt;0,'Weekly OPIS Averages'!Q185,"NA")</f>
        <v>3.1174999999999997</v>
      </c>
      <c r="P173" s="44">
        <f>+IF('Weekly OPIS Averages'!S185&gt;0,'Weekly OPIS Averages'!S185,"NA")</f>
        <v>3.1853333333333338</v>
      </c>
    </row>
    <row r="174" spans="1:16" x14ac:dyDescent="0.2">
      <c r="A174" s="43">
        <v>43586</v>
      </c>
      <c r="C174" s="44">
        <f>+IF('Weekly OPIS Averages'!D186&gt;0,'Weekly OPIS Averages'!D186,"NA")</f>
        <v>3.153</v>
      </c>
      <c r="E174" s="44">
        <f>+IF('Weekly OPIS Averages'!F186&gt;0,'Weekly OPIS Averages'!F186,"NA")</f>
        <v>3.1284999999999998</v>
      </c>
      <c r="G174" s="44">
        <f>+IF('Weekly OPIS Averages'!H186&gt;0,'Weekly OPIS Averages'!H186,"NA")</f>
        <v>3.1293333333333333</v>
      </c>
      <c r="J174" s="43">
        <v>43586</v>
      </c>
      <c r="L174" s="44">
        <f>+IF('Weekly OPIS Averages'!O186&gt;0,'Weekly OPIS Averages'!O186,"NA")</f>
        <v>3.153</v>
      </c>
      <c r="N174" s="44">
        <f>+IF('Weekly OPIS Averages'!Q186&gt;0,'Weekly OPIS Averages'!Q186,"NA")</f>
        <v>3.1284999999999998</v>
      </c>
      <c r="P174" s="44">
        <f>+IF('Weekly OPIS Averages'!S186&gt;0,'Weekly OPIS Averages'!S186,"NA")</f>
        <v>3.1293333333333333</v>
      </c>
    </row>
    <row r="175" spans="1:16" x14ac:dyDescent="0.2">
      <c r="A175" s="43">
        <v>43617</v>
      </c>
      <c r="C175" s="44">
        <f>+IF('Weekly OPIS Averages'!D187&gt;0,'Weekly OPIS Averages'!D187,"NA")</f>
        <v>3.25</v>
      </c>
      <c r="E175" s="44">
        <f>+IF('Weekly OPIS Averages'!F187&gt;0,'Weekly OPIS Averages'!F187,"NA")</f>
        <v>3.2015000000000002</v>
      </c>
      <c r="G175" s="44">
        <f>+IF('Weekly OPIS Averages'!H187&gt;0,'Weekly OPIS Averages'!H187,"NA")</f>
        <v>3.169</v>
      </c>
      <c r="J175" s="43">
        <v>43617</v>
      </c>
      <c r="L175" s="44">
        <f>+IF('Weekly OPIS Averages'!O187&gt;0,'Weekly OPIS Averages'!O187,"NA")</f>
        <v>3.25</v>
      </c>
      <c r="N175" s="44">
        <f>+IF('Weekly OPIS Averages'!Q187&gt;0,'Weekly OPIS Averages'!Q187,"NA")</f>
        <v>3.2015000000000002</v>
      </c>
      <c r="P175" s="44">
        <f>+IF('Weekly OPIS Averages'!S187&gt;0,'Weekly OPIS Averages'!S187,"NA")</f>
        <v>3.169</v>
      </c>
    </row>
    <row r="176" spans="1:16" x14ac:dyDescent="0.2">
      <c r="A176" s="43">
        <v>43647</v>
      </c>
      <c r="C176" s="44">
        <f>+IF('Weekly OPIS Averages'!D188&gt;0,'Weekly OPIS Averages'!D188,"NA")</f>
        <v>3.3479999999999999</v>
      </c>
      <c r="E176" s="44">
        <f>+IF('Weekly OPIS Averages'!F188&gt;0,'Weekly OPIS Averages'!F188,"NA")</f>
        <v>3.2989999999999999</v>
      </c>
      <c r="G176" s="44">
        <f>+IF('Weekly OPIS Averages'!H188&gt;0,'Weekly OPIS Averages'!H188,"NA")</f>
        <v>3.2503333333333337</v>
      </c>
      <c r="J176" s="43">
        <v>43647</v>
      </c>
      <c r="L176" s="44">
        <f>+IF('Weekly OPIS Averages'!O188&gt;0,'Weekly OPIS Averages'!O188,"NA")</f>
        <v>3.3479999999999999</v>
      </c>
      <c r="N176" s="44">
        <f>+IF('Weekly OPIS Averages'!Q188&gt;0,'Weekly OPIS Averages'!Q188,"NA")</f>
        <v>3.2989999999999999</v>
      </c>
      <c r="P176" s="44">
        <f>+IF('Weekly OPIS Averages'!S188&gt;0,'Weekly OPIS Averages'!S188,"NA")</f>
        <v>3.2503333333333337</v>
      </c>
    </row>
    <row r="177" spans="1:16" x14ac:dyDescent="0.2">
      <c r="A177" s="43">
        <v>43678</v>
      </c>
      <c r="C177" s="44">
        <f>+IF('Weekly OPIS Averages'!D189&gt;0,'Weekly OPIS Averages'!D189,"NA")</f>
        <v>3.262</v>
      </c>
      <c r="E177" s="44">
        <f>+IF('Weekly OPIS Averages'!F189&gt;0,'Weekly OPIS Averages'!F189,"NA")</f>
        <v>3.3049999999999997</v>
      </c>
      <c r="G177" s="44">
        <f>+IF('Weekly OPIS Averages'!H189&gt;0,'Weekly OPIS Averages'!H189,"NA")</f>
        <v>3.2866666666666666</v>
      </c>
      <c r="J177" s="43">
        <v>43678</v>
      </c>
      <c r="L177" s="44">
        <f>+IF('Weekly OPIS Averages'!O189&gt;0,'Weekly OPIS Averages'!O189,"NA")</f>
        <v>3.262</v>
      </c>
      <c r="N177" s="44">
        <f>+IF('Weekly OPIS Averages'!Q189&gt;0,'Weekly OPIS Averages'!Q189,"NA")</f>
        <v>3.3049999999999997</v>
      </c>
      <c r="P177" s="44">
        <f>+IF('Weekly OPIS Averages'!S189&gt;0,'Weekly OPIS Averages'!S189,"NA")</f>
        <v>3.2866666666666666</v>
      </c>
    </row>
    <row r="178" spans="1:16" x14ac:dyDescent="0.2">
      <c r="A178" s="43">
        <v>43709</v>
      </c>
      <c r="C178" s="44">
        <f>+IF('Weekly OPIS Averages'!D190&gt;0,'Weekly OPIS Averages'!D190,"NA")</f>
        <v>3.2010000000000001</v>
      </c>
      <c r="E178" s="44">
        <f>+IF('Weekly OPIS Averages'!F190&gt;0,'Weekly OPIS Averages'!F190,"NA")</f>
        <v>3.2315</v>
      </c>
      <c r="G178" s="44">
        <f>+IF('Weekly OPIS Averages'!H190&gt;0,'Weekly OPIS Averages'!H190,"NA")</f>
        <v>3.2703333333333333</v>
      </c>
      <c r="J178" s="43">
        <v>43709</v>
      </c>
      <c r="L178" s="44">
        <f>+IF('Weekly OPIS Averages'!O190&gt;0,'Weekly OPIS Averages'!O190,"NA")</f>
        <v>3.2010000000000001</v>
      </c>
      <c r="N178" s="44">
        <f>+IF('Weekly OPIS Averages'!Q190&gt;0,'Weekly OPIS Averages'!Q190,"NA")</f>
        <v>3.2315</v>
      </c>
      <c r="P178" s="44">
        <f>+IF('Weekly OPIS Averages'!S190&gt;0,'Weekly OPIS Averages'!S190,"NA")</f>
        <v>3.2703333333333333</v>
      </c>
    </row>
    <row r="179" spans="1:16" x14ac:dyDescent="0.2">
      <c r="A179" s="43">
        <v>43739</v>
      </c>
      <c r="C179" s="44">
        <f>+IF('Weekly OPIS Averages'!D191&gt;0,'Weekly OPIS Averages'!D191,"NA")</f>
        <v>3.161</v>
      </c>
      <c r="E179" s="44">
        <f>+IF('Weekly OPIS Averages'!F191&gt;0,'Weekly OPIS Averages'!F191,"NA")</f>
        <v>3.181</v>
      </c>
      <c r="G179" s="44">
        <f>+IF('Weekly OPIS Averages'!H191&gt;0,'Weekly OPIS Averages'!H191,"NA")</f>
        <v>3.2080000000000002</v>
      </c>
      <c r="J179" s="43">
        <v>43739</v>
      </c>
      <c r="L179" s="44">
        <f>+IF('Weekly OPIS Averages'!O191&gt;0,'Weekly OPIS Averages'!O191,"NA")</f>
        <v>3.161</v>
      </c>
      <c r="N179" s="44">
        <f>+IF('Weekly OPIS Averages'!Q191&gt;0,'Weekly OPIS Averages'!Q191,"NA")</f>
        <v>3.181</v>
      </c>
      <c r="P179" s="44">
        <f>+IF('Weekly OPIS Averages'!S191&gt;0,'Weekly OPIS Averages'!S191,"NA")</f>
        <v>3.2080000000000002</v>
      </c>
    </row>
    <row r="180" spans="1:16" x14ac:dyDescent="0.2">
      <c r="A180" s="43">
        <v>43770</v>
      </c>
      <c r="C180" s="44">
        <f>+IF('Weekly OPIS Averages'!D192&gt;0,'Weekly OPIS Averages'!D192,"NA")</f>
        <v>3.1789999999999998</v>
      </c>
      <c r="E180" s="44">
        <f>+IF('Weekly OPIS Averages'!F192&gt;0,'Weekly OPIS Averages'!F192,"NA")</f>
        <v>3.17</v>
      </c>
      <c r="G180" s="44">
        <f>+IF('Weekly OPIS Averages'!H192&gt;0,'Weekly OPIS Averages'!H192,"NA")</f>
        <v>3.1803333333333335</v>
      </c>
      <c r="J180" s="43">
        <v>43770</v>
      </c>
      <c r="L180" s="44">
        <f>+IF('Weekly OPIS Averages'!O192&gt;0,'Weekly OPIS Averages'!O192,"NA")</f>
        <v>3.1789999999999998</v>
      </c>
      <c r="N180" s="44">
        <f>+IF('Weekly OPIS Averages'!Q192&gt;0,'Weekly OPIS Averages'!Q192,"NA")</f>
        <v>3.17</v>
      </c>
      <c r="P180" s="44">
        <f>+IF('Weekly OPIS Averages'!S192&gt;0,'Weekly OPIS Averages'!S192,"NA")</f>
        <v>3.1803333333333335</v>
      </c>
    </row>
    <row r="181" spans="1:16" x14ac:dyDescent="0.2">
      <c r="A181" s="43">
        <v>43800</v>
      </c>
      <c r="C181" s="44">
        <f>+IF('Weekly OPIS Averages'!D193&gt;0,'Weekly OPIS Averages'!D193,"NA")</f>
        <v>3.2810000000000001</v>
      </c>
      <c r="E181" s="44">
        <f>+IF('Weekly OPIS Averages'!F193&gt;0,'Weekly OPIS Averages'!F193,"NA")</f>
        <v>3.23</v>
      </c>
      <c r="G181" s="44">
        <f>+IF('Weekly OPIS Averages'!H193&gt;0,'Weekly OPIS Averages'!H193,"NA")</f>
        <v>3.2070000000000003</v>
      </c>
      <c r="J181" s="43">
        <v>43800</v>
      </c>
      <c r="L181" s="44">
        <f>+IF('Weekly OPIS Averages'!O193&gt;0,'Weekly OPIS Averages'!O193,"NA")</f>
        <v>3.2810000000000001</v>
      </c>
      <c r="N181" s="44">
        <f>+IF('Weekly OPIS Averages'!Q193&gt;0,'Weekly OPIS Averages'!Q193,"NA")</f>
        <v>3.23</v>
      </c>
      <c r="P181" s="44">
        <f>+IF('Weekly OPIS Averages'!S193&gt;0,'Weekly OPIS Averages'!S193,"NA")</f>
        <v>3.2070000000000003</v>
      </c>
    </row>
    <row r="182" spans="1:16" x14ac:dyDescent="0.2">
      <c r="A182" s="43">
        <v>43831</v>
      </c>
      <c r="C182" s="44">
        <f>+IF('Weekly OPIS Averages'!D194&gt;0,'Weekly OPIS Averages'!D194,"NA")</f>
        <v>3.42</v>
      </c>
      <c r="E182" s="44">
        <f>+IF('Weekly OPIS Averages'!F194&gt;0,'Weekly OPIS Averages'!F194,"NA")</f>
        <v>3.3505000000000003</v>
      </c>
      <c r="G182" s="44">
        <f>+IF('Weekly OPIS Averages'!H194&gt;0,'Weekly OPIS Averages'!H194,"NA")</f>
        <v>3.293333333333333</v>
      </c>
      <c r="J182" s="43">
        <v>43831</v>
      </c>
      <c r="L182" s="44">
        <f>+IF('Weekly OPIS Averages'!O194&gt;0,'Weekly OPIS Averages'!O194,"NA")</f>
        <v>3.42</v>
      </c>
      <c r="N182" s="44">
        <f>+IF('Weekly OPIS Averages'!Q194&gt;0,'Weekly OPIS Averages'!Q194,"NA")</f>
        <v>3.3505000000000003</v>
      </c>
      <c r="P182" s="44">
        <f>+IF('Weekly OPIS Averages'!S194&gt;0,'Weekly OPIS Averages'!S194,"NA")</f>
        <v>3.293333333333333</v>
      </c>
    </row>
    <row r="183" spans="1:16" x14ac:dyDescent="0.2">
      <c r="A183" s="43">
        <v>43862</v>
      </c>
      <c r="C183" s="44">
        <f>+IF('Weekly OPIS Averages'!D195&gt;0,'Weekly OPIS Averages'!D195,"NA")</f>
        <v>3.302</v>
      </c>
      <c r="E183" s="44">
        <f>+IF('Weekly OPIS Averages'!F195&gt;0,'Weekly OPIS Averages'!F195,"NA")</f>
        <v>3.3609999999999998</v>
      </c>
      <c r="G183" s="44">
        <f>+IF('Weekly OPIS Averages'!H195&gt;0,'Weekly OPIS Averages'!H195,"NA")</f>
        <v>3.3343333333333334</v>
      </c>
      <c r="J183" s="43">
        <v>43862</v>
      </c>
      <c r="L183" s="44">
        <f>+IF('Weekly OPIS Averages'!O195&gt;0,'Weekly OPIS Averages'!O195,"NA")</f>
        <v>3.302</v>
      </c>
      <c r="N183" s="44">
        <f>+IF('Weekly OPIS Averages'!Q195&gt;0,'Weekly OPIS Averages'!Q195,"NA")</f>
        <v>3.3609999999999998</v>
      </c>
      <c r="P183" s="44">
        <f>+IF('Weekly OPIS Averages'!S195&gt;0,'Weekly OPIS Averages'!S195,"NA")</f>
        <v>3.3343333333333334</v>
      </c>
    </row>
    <row r="184" spans="1:16" x14ac:dyDescent="0.2">
      <c r="A184" s="43">
        <v>43891</v>
      </c>
      <c r="C184" s="44">
        <f>+IF('Weekly OPIS Averages'!D196&gt;0,'Weekly OPIS Averages'!D196,"NA")</f>
        <v>3.2269999999999999</v>
      </c>
      <c r="E184" s="44">
        <f>+IF('Weekly OPIS Averages'!F196&gt;0,'Weekly OPIS Averages'!F196,"NA")</f>
        <v>3.2645</v>
      </c>
      <c r="G184" s="44">
        <f>+IF('Weekly OPIS Averages'!H196&gt;0,'Weekly OPIS Averages'!H196,"NA")</f>
        <v>3.3163333333333331</v>
      </c>
      <c r="J184" s="43">
        <v>43891</v>
      </c>
      <c r="L184" s="44">
        <f>+IF('Weekly OPIS Averages'!O196&gt;0,'Weekly OPIS Averages'!O196,"NA")</f>
        <v>3.2269999999999999</v>
      </c>
      <c r="N184" s="44">
        <f>+IF('Weekly OPIS Averages'!Q196&gt;0,'Weekly OPIS Averages'!Q196,"NA")</f>
        <v>3.2645</v>
      </c>
      <c r="P184" s="44">
        <f>+IF('Weekly OPIS Averages'!S196&gt;0,'Weekly OPIS Averages'!S196,"NA")</f>
        <v>3.3163333333333331</v>
      </c>
    </row>
    <row r="185" spans="1:16" x14ac:dyDescent="0.2">
      <c r="A185" s="43">
        <v>43922</v>
      </c>
      <c r="C185" s="44">
        <f>+IF('Weekly OPIS Averages'!D197&gt;0,'Weekly OPIS Averages'!D197,"NA")</f>
        <v>3.0990000000000002</v>
      </c>
      <c r="E185" s="44">
        <f>+IF('Weekly OPIS Averages'!F197&gt;0,'Weekly OPIS Averages'!F197,"NA")</f>
        <v>3.1630000000000003</v>
      </c>
      <c r="G185" s="44">
        <f>+IF('Weekly OPIS Averages'!H197&gt;0,'Weekly OPIS Averages'!H197,"NA")</f>
        <v>3.2093333333333334</v>
      </c>
      <c r="J185" s="43">
        <v>43922</v>
      </c>
      <c r="L185" s="44">
        <f>+IF('Weekly OPIS Averages'!O197&gt;0,'Weekly OPIS Averages'!O197,"NA")</f>
        <v>3.0990000000000002</v>
      </c>
      <c r="N185" s="44">
        <f>+IF('Weekly OPIS Averages'!Q197&gt;0,'Weekly OPIS Averages'!Q197,"NA")</f>
        <v>3.1630000000000003</v>
      </c>
      <c r="P185" s="44">
        <f>+IF('Weekly OPIS Averages'!S197&gt;0,'Weekly OPIS Averages'!S197,"NA")</f>
        <v>3.2093333333333334</v>
      </c>
    </row>
    <row r="186" spans="1:16" x14ac:dyDescent="0.2">
      <c r="A186" s="43">
        <v>43952</v>
      </c>
      <c r="C186" s="44">
        <f>+IF('Weekly OPIS Averages'!D198&gt;0,'Weekly OPIS Averages'!D198,"NA")</f>
        <v>2.9420000000000002</v>
      </c>
      <c r="E186" s="44">
        <f>+IF('Weekly OPIS Averages'!F198&gt;0,'Weekly OPIS Averages'!F198,"NA")</f>
        <v>3.0205000000000002</v>
      </c>
      <c r="G186" s="44">
        <f>+IF('Weekly OPIS Averages'!H198&gt;0,'Weekly OPIS Averages'!H198,"NA")</f>
        <v>3.0893333333333337</v>
      </c>
      <c r="J186" s="43">
        <v>43952</v>
      </c>
      <c r="L186" s="44">
        <f>+IF('Weekly OPIS Averages'!O198&gt;0,'Weekly OPIS Averages'!O198,"NA")</f>
        <v>2.9420000000000002</v>
      </c>
      <c r="N186" s="44">
        <f>+IF('Weekly OPIS Averages'!Q198&gt;0,'Weekly OPIS Averages'!Q198,"NA")</f>
        <v>3.0205000000000002</v>
      </c>
      <c r="P186" s="44">
        <f>+IF('Weekly OPIS Averages'!S198&gt;0,'Weekly OPIS Averages'!S198,"NA")</f>
        <v>3.0893333333333337</v>
      </c>
    </row>
    <row r="187" spans="1:16" x14ac:dyDescent="0.2">
      <c r="A187" s="43">
        <v>43983</v>
      </c>
      <c r="C187" s="44">
        <f>+IF('Weekly OPIS Averages'!D199&gt;0,'Weekly OPIS Averages'!D199,"NA")</f>
        <v>2.6709999999999998</v>
      </c>
      <c r="E187" s="44">
        <f>+IF('Weekly OPIS Averages'!F199&gt;0,'Weekly OPIS Averages'!F199,"NA")</f>
        <v>2.8064999999999998</v>
      </c>
      <c r="G187" s="44">
        <f>+IF('Weekly OPIS Averages'!H199&gt;0,'Weekly OPIS Averages'!H199,"NA")</f>
        <v>2.9039999999999999</v>
      </c>
      <c r="J187" s="43">
        <v>43983</v>
      </c>
      <c r="L187" s="44">
        <f>+IF('Weekly OPIS Averages'!O199&gt;0,'Weekly OPIS Averages'!O199,"NA")</f>
        <v>2.6709999999999998</v>
      </c>
      <c r="N187" s="44">
        <f>+IF('Weekly OPIS Averages'!Q199&gt;0,'Weekly OPIS Averages'!Q199,"NA")</f>
        <v>2.8064999999999998</v>
      </c>
      <c r="P187" s="44">
        <f>+IF('Weekly OPIS Averages'!S199&gt;0,'Weekly OPIS Averages'!S199,"NA")</f>
        <v>2.9039999999999999</v>
      </c>
    </row>
    <row r="188" spans="1:16" x14ac:dyDescent="0.2">
      <c r="A188" s="43">
        <v>44013</v>
      </c>
      <c r="C188" s="44">
        <f>+IF('Weekly OPIS Averages'!D200&gt;0,'Weekly OPIS Averages'!D200,"NA")</f>
        <v>2.552</v>
      </c>
      <c r="E188" s="44">
        <f>+IF('Weekly OPIS Averages'!F200&gt;0,'Weekly OPIS Averages'!F200,"NA")</f>
        <v>2.6114999999999999</v>
      </c>
      <c r="G188" s="44">
        <f>+IF('Weekly OPIS Averages'!H200&gt;0,'Weekly OPIS Averages'!H200,"NA")</f>
        <v>2.7216666666666662</v>
      </c>
      <c r="J188" s="43">
        <v>44013</v>
      </c>
      <c r="L188" s="44">
        <f>+IF('Weekly OPIS Averages'!O200&gt;0,'Weekly OPIS Averages'!O200,"NA")</f>
        <v>2.552</v>
      </c>
      <c r="N188" s="44">
        <f>+IF('Weekly OPIS Averages'!Q200&gt;0,'Weekly OPIS Averages'!Q200,"NA")</f>
        <v>2.6114999999999999</v>
      </c>
      <c r="P188" s="44">
        <f>+IF('Weekly OPIS Averages'!S200&gt;0,'Weekly OPIS Averages'!S200,"NA")</f>
        <v>2.7216666666666662</v>
      </c>
    </row>
    <row r="189" spans="1:16" x14ac:dyDescent="0.2">
      <c r="A189" s="43">
        <v>44044</v>
      </c>
      <c r="C189" s="44">
        <f>+IF('Weekly OPIS Averages'!D201&gt;0,'Weekly OPIS Averages'!D201,"NA")</f>
        <v>2.5790000000000002</v>
      </c>
      <c r="E189" s="44">
        <f>+IF('Weekly OPIS Averages'!F201&gt;0,'Weekly OPIS Averages'!F201,"NA")</f>
        <v>2.5655000000000001</v>
      </c>
      <c r="G189" s="44">
        <f>+IF('Weekly OPIS Averages'!H201&gt;0,'Weekly OPIS Averages'!H201,"NA")</f>
        <v>2.6006666666666667</v>
      </c>
      <c r="J189" s="43">
        <v>44044</v>
      </c>
      <c r="L189" s="44">
        <f>+IF('Weekly OPIS Averages'!O201&gt;0,'Weekly OPIS Averages'!O201,"NA")</f>
        <v>2.5790000000000002</v>
      </c>
      <c r="N189" s="44">
        <f>+IF('Weekly OPIS Averages'!Q201&gt;0,'Weekly OPIS Averages'!Q201,"NA")</f>
        <v>2.5655000000000001</v>
      </c>
      <c r="P189" s="44">
        <f>+IF('Weekly OPIS Averages'!S201&gt;0,'Weekly OPIS Averages'!S201,"NA")</f>
        <v>2.6006666666666667</v>
      </c>
    </row>
    <row r="190" spans="1:16" x14ac:dyDescent="0.2">
      <c r="A190" s="43">
        <v>44075</v>
      </c>
      <c r="C190" s="44">
        <f>+IF('Weekly OPIS Averages'!D202&gt;0,'Weekly OPIS Averages'!D202,"NA")</f>
        <v>2.593</v>
      </c>
      <c r="E190" s="44">
        <f>+IF('Weekly OPIS Averages'!F202&gt;0,'Weekly OPIS Averages'!F202,"NA")</f>
        <v>2.5860000000000003</v>
      </c>
      <c r="G190" s="44">
        <f>+IF('Weekly OPIS Averages'!H202&gt;0,'Weekly OPIS Averages'!H202,"NA")</f>
        <v>2.5746666666666669</v>
      </c>
      <c r="J190" s="43">
        <v>44075</v>
      </c>
      <c r="L190" s="44">
        <f>+IF('Weekly OPIS Averages'!O202&gt;0,'Weekly OPIS Averages'!O202,"NA")</f>
        <v>2.593</v>
      </c>
      <c r="N190" s="44">
        <f>+IF('Weekly OPIS Averages'!Q202&gt;0,'Weekly OPIS Averages'!Q202,"NA")</f>
        <v>2.5860000000000003</v>
      </c>
      <c r="P190" s="44">
        <f>+IF('Weekly OPIS Averages'!S202&gt;0,'Weekly OPIS Averages'!S202,"NA")</f>
        <v>2.5746666666666669</v>
      </c>
    </row>
    <row r="191" spans="1:16" x14ac:dyDescent="0.2">
      <c r="A191" s="43">
        <v>44105</v>
      </c>
      <c r="C191" s="44">
        <f>+IF('Weekly OPIS Averages'!D203&gt;0,'Weekly OPIS Averages'!D203,"NA")</f>
        <v>2.5920000000000001</v>
      </c>
      <c r="E191" s="44">
        <f>+IF('Weekly OPIS Averages'!F203&gt;0,'Weekly OPIS Averages'!F203,"NA")</f>
        <v>2.5925000000000002</v>
      </c>
      <c r="G191" s="44">
        <f>+IF('Weekly OPIS Averages'!H203&gt;0,'Weekly OPIS Averages'!H203,"NA")</f>
        <v>2.5880000000000005</v>
      </c>
      <c r="J191" s="43">
        <v>44105</v>
      </c>
      <c r="L191" s="44">
        <f>+IF('Weekly OPIS Averages'!O203&gt;0,'Weekly OPIS Averages'!O203,"NA")</f>
        <v>2.5920000000000001</v>
      </c>
      <c r="N191" s="44">
        <f>+IF('Weekly OPIS Averages'!Q203&gt;0,'Weekly OPIS Averages'!Q203,"NA")</f>
        <v>2.5925000000000002</v>
      </c>
      <c r="P191" s="44">
        <f>+IF('Weekly OPIS Averages'!S203&gt;0,'Weekly OPIS Averages'!S203,"NA")</f>
        <v>2.5880000000000005</v>
      </c>
    </row>
    <row r="192" spans="1:16" x14ac:dyDescent="0.2">
      <c r="A192" s="43">
        <v>44136</v>
      </c>
      <c r="C192" s="44">
        <f>+IF('Weekly OPIS Averages'!D204&gt;0,'Weekly OPIS Averages'!D204,"NA")</f>
        <v>2.5680000000000001</v>
      </c>
      <c r="E192" s="44">
        <f>+IF('Weekly OPIS Averages'!F204&gt;0,'Weekly OPIS Averages'!F204,"NA")</f>
        <v>2.58</v>
      </c>
      <c r="G192" s="44">
        <f>+IF('Weekly OPIS Averages'!H204&gt;0,'Weekly OPIS Averages'!H204,"NA")</f>
        <v>2.5843333333333334</v>
      </c>
      <c r="J192" s="43">
        <v>44136</v>
      </c>
      <c r="L192" s="44">
        <f>+IF('Weekly OPIS Averages'!O204&gt;0,'Weekly OPIS Averages'!O204,"NA")</f>
        <v>2.5680000000000001</v>
      </c>
      <c r="N192" s="44">
        <f>+IF('Weekly OPIS Averages'!Q204&gt;0,'Weekly OPIS Averages'!Q204,"NA")</f>
        <v>2.58</v>
      </c>
      <c r="P192" s="44">
        <f>+IF('Weekly OPIS Averages'!S204&gt;0,'Weekly OPIS Averages'!S204,"NA")</f>
        <v>2.5843333333333334</v>
      </c>
    </row>
    <row r="193" spans="1:16" x14ac:dyDescent="0.2">
      <c r="A193" s="43">
        <v>44166</v>
      </c>
      <c r="C193" s="44">
        <f>+IF('Weekly OPIS Averages'!D205&gt;0,'Weekly OPIS Averages'!D205,"NA")</f>
        <v>2.5379999999999998</v>
      </c>
      <c r="E193" s="44">
        <f>+IF('Weekly OPIS Averages'!F205&gt;0,'Weekly OPIS Averages'!F205,"NA")</f>
        <v>2.5529999999999999</v>
      </c>
      <c r="G193" s="44">
        <f>+IF('Weekly OPIS Averages'!H205&gt;0,'Weekly OPIS Averages'!H205,"NA")</f>
        <v>2.5660000000000003</v>
      </c>
      <c r="J193" s="43">
        <v>44166</v>
      </c>
      <c r="L193" s="44">
        <f>+IF('Weekly OPIS Averages'!O205&gt;0,'Weekly OPIS Averages'!O205,"NA")</f>
        <v>2.5379999999999998</v>
      </c>
      <c r="N193" s="44">
        <f>+IF('Weekly OPIS Averages'!Q205&gt;0,'Weekly OPIS Averages'!Q205,"NA")</f>
        <v>2.5529999999999999</v>
      </c>
      <c r="P193" s="44">
        <f>+IF('Weekly OPIS Averages'!S205&gt;0,'Weekly OPIS Averages'!S205,"NA")</f>
        <v>2.5660000000000003</v>
      </c>
    </row>
    <row r="194" spans="1:16" x14ac:dyDescent="0.2">
      <c r="A194" s="43">
        <v>44197</v>
      </c>
      <c r="C194" s="44">
        <f>+IF('Weekly OPIS Averages'!D206&gt;0,'Weekly OPIS Averages'!D206,"NA")</f>
        <v>2.6509999999999998</v>
      </c>
      <c r="E194" s="44">
        <f>+IF('Weekly OPIS Averages'!F206&gt;0,'Weekly OPIS Averages'!F206,"NA")</f>
        <v>2.5945</v>
      </c>
      <c r="G194" s="44">
        <f>+IF('Weekly OPIS Averages'!H206&gt;0,'Weekly OPIS Averages'!H206,"NA")</f>
        <v>2.5856666666666666</v>
      </c>
      <c r="J194" s="43">
        <v>44197</v>
      </c>
      <c r="L194" s="44">
        <f>+IF('Weekly OPIS Averages'!O206&gt;0,'Weekly OPIS Averages'!O206,"NA")</f>
        <v>2.6509999999999998</v>
      </c>
      <c r="N194" s="44">
        <f>+IF('Weekly OPIS Averages'!Q206&gt;0,'Weekly OPIS Averages'!Q206,"NA")</f>
        <v>2.5945</v>
      </c>
      <c r="P194" s="44">
        <f>+IF('Weekly OPIS Averages'!S206&gt;0,'Weekly OPIS Averages'!S206,"NA")</f>
        <v>2.5856666666666666</v>
      </c>
    </row>
    <row r="195" spans="1:16" x14ac:dyDescent="0.2">
      <c r="A195" s="43">
        <v>44228</v>
      </c>
      <c r="C195" s="44">
        <f>+IF('Weekly OPIS Averages'!D207&gt;0,'Weekly OPIS Averages'!D207,"NA")</f>
        <v>2.7530000000000001</v>
      </c>
      <c r="E195" s="44">
        <f>+IF('Weekly OPIS Averages'!F207&gt;0,'Weekly OPIS Averages'!F207,"NA")</f>
        <v>2.702</v>
      </c>
      <c r="G195" s="44">
        <f>+IF('Weekly OPIS Averages'!H207&gt;0,'Weekly OPIS Averages'!H207,"NA")</f>
        <v>2.6473333333333335</v>
      </c>
      <c r="J195" s="43">
        <v>44228</v>
      </c>
      <c r="L195" s="44">
        <f>+IF('Weekly OPIS Averages'!O207&gt;0,'Weekly OPIS Averages'!O207,"NA")</f>
        <v>2.7530000000000001</v>
      </c>
      <c r="N195" s="44">
        <f>+IF('Weekly OPIS Averages'!Q207&gt;0,'Weekly OPIS Averages'!Q207,"NA")</f>
        <v>2.702</v>
      </c>
      <c r="P195" s="44">
        <f>+IF('Weekly OPIS Averages'!S207&gt;0,'Weekly OPIS Averages'!S207,"NA")</f>
        <v>2.6473333333333335</v>
      </c>
    </row>
    <row r="196" spans="1:16" x14ac:dyDescent="0.2">
      <c r="A196" s="43">
        <v>44256</v>
      </c>
      <c r="C196" s="44">
        <f>+IF('Weekly OPIS Averages'!D208&gt;0,'Weekly OPIS Averages'!D208,"NA")</f>
        <v>2.7959999999999998</v>
      </c>
      <c r="E196" s="44">
        <f>+IF('Weekly OPIS Averages'!F208&gt;0,'Weekly OPIS Averages'!F208,"NA")</f>
        <v>2.7744999999999997</v>
      </c>
      <c r="G196" s="44">
        <f>+IF('Weekly OPIS Averages'!H208&gt;0,'Weekly OPIS Averages'!H208,"NA")</f>
        <v>2.7333333333333329</v>
      </c>
      <c r="J196" s="43">
        <v>44256</v>
      </c>
      <c r="L196" s="44">
        <f>+IF('Weekly OPIS Averages'!O208&gt;0,'Weekly OPIS Averages'!O208,"NA")</f>
        <v>2.7959999999999998</v>
      </c>
      <c r="N196" s="44">
        <f>+IF('Weekly OPIS Averages'!Q208&gt;0,'Weekly OPIS Averages'!Q208,"NA")</f>
        <v>2.7744999999999997</v>
      </c>
      <c r="P196" s="44">
        <f>+IF('Weekly OPIS Averages'!S208&gt;0,'Weekly OPIS Averages'!S208,"NA")</f>
        <v>2.7333333333333329</v>
      </c>
    </row>
    <row r="197" spans="1:16" x14ac:dyDescent="0.2">
      <c r="A197" s="43">
        <v>44287</v>
      </c>
      <c r="C197" s="44">
        <f>+IF('Weekly OPIS Averages'!D209&gt;0,'Weekly OPIS Averages'!D209,"NA")</f>
        <v>2.94</v>
      </c>
      <c r="E197" s="44">
        <f>+IF('Weekly OPIS Averages'!F209&gt;0,'Weekly OPIS Averages'!F209,"NA")</f>
        <v>2.8679999999999999</v>
      </c>
      <c r="G197" s="44">
        <f>+IF('Weekly OPIS Averages'!H209&gt;0,'Weekly OPIS Averages'!H209,"NA")</f>
        <v>2.8296666666666663</v>
      </c>
      <c r="J197" s="43">
        <v>44287</v>
      </c>
      <c r="L197" s="44">
        <f>+IF('Weekly OPIS Averages'!O209&gt;0,'Weekly OPIS Averages'!O209,"NA")</f>
        <v>2.94</v>
      </c>
      <c r="N197" s="44">
        <f>+IF('Weekly OPIS Averages'!Q209&gt;0,'Weekly OPIS Averages'!Q209,"NA")</f>
        <v>2.8679999999999999</v>
      </c>
      <c r="P197" s="44">
        <f>+IF('Weekly OPIS Averages'!S209&gt;0,'Weekly OPIS Averages'!S209,"NA")</f>
        <v>2.8296666666666663</v>
      </c>
    </row>
    <row r="198" spans="1:16" x14ac:dyDescent="0.2">
      <c r="A198" s="43">
        <v>44317</v>
      </c>
      <c r="C198" s="44">
        <f>+IF('Weekly OPIS Averages'!D210&gt;0,'Weekly OPIS Averages'!D210,"NA")</f>
        <v>3.2519999999999998</v>
      </c>
      <c r="E198" s="44">
        <f>+IF('Weekly OPIS Averages'!F210&gt;0,'Weekly OPIS Averages'!F210,"NA")</f>
        <v>3.0960000000000001</v>
      </c>
      <c r="G198" s="44">
        <f>+IF('Weekly OPIS Averages'!H210&gt;0,'Weekly OPIS Averages'!H210,"NA")</f>
        <v>2.996</v>
      </c>
      <c r="J198" s="43">
        <v>44317</v>
      </c>
      <c r="L198" s="44">
        <f>+IF('Weekly OPIS Averages'!O210&gt;0,'Weekly OPIS Averages'!O210,"NA")</f>
        <v>3.2519999999999998</v>
      </c>
      <c r="N198" s="44">
        <f>+IF('Weekly OPIS Averages'!Q210&gt;0,'Weekly OPIS Averages'!Q210,"NA")</f>
        <v>3.0960000000000001</v>
      </c>
      <c r="P198" s="44">
        <f>+IF('Weekly OPIS Averages'!S210&gt;0,'Weekly OPIS Averages'!S210,"NA")</f>
        <v>2.996</v>
      </c>
    </row>
    <row r="199" spans="1:16" x14ac:dyDescent="0.2">
      <c r="A199" s="43">
        <v>44348</v>
      </c>
      <c r="C199" s="44">
        <f>+IF('Weekly OPIS Averages'!D211&gt;0,'Weekly OPIS Averages'!D211,"NA")</f>
        <v>3.2509999999999999</v>
      </c>
      <c r="E199" s="44">
        <f>+IF('Weekly OPIS Averages'!F211&gt;0,'Weekly OPIS Averages'!F211,"NA")</f>
        <v>3.2515000000000001</v>
      </c>
      <c r="G199" s="44">
        <f>+IF('Weekly OPIS Averages'!H211&gt;0,'Weekly OPIS Averages'!H211,"NA")</f>
        <v>3.1476666666666664</v>
      </c>
      <c r="J199" s="43">
        <v>44348</v>
      </c>
      <c r="L199" s="44">
        <f>+IF('Weekly OPIS Averages'!O211&gt;0,'Weekly OPIS Averages'!O211,"NA")</f>
        <v>3.2509999999999999</v>
      </c>
      <c r="N199" s="44">
        <f>+IF('Weekly OPIS Averages'!Q211&gt;0,'Weekly OPIS Averages'!Q211,"NA")</f>
        <v>3.2515000000000001</v>
      </c>
      <c r="P199" s="44">
        <f>+IF('Weekly OPIS Averages'!S211&gt;0,'Weekly OPIS Averages'!S211,"NA")</f>
        <v>3.1476666666666664</v>
      </c>
    </row>
    <row r="200" spans="1:16" x14ac:dyDescent="0.2">
      <c r="A200" s="43">
        <v>44378</v>
      </c>
      <c r="C200" s="44">
        <f>+IF('Weekly OPIS Averages'!D212&gt;0,'Weekly OPIS Averages'!D212,"NA")</f>
        <v>3.3570000000000002</v>
      </c>
      <c r="E200" s="44">
        <f>+IF('Weekly OPIS Averages'!F212&gt;0,'Weekly OPIS Averages'!F212,"NA")</f>
        <v>3.3040000000000003</v>
      </c>
      <c r="G200" s="44">
        <f>+IF('Weekly OPIS Averages'!H212&gt;0,'Weekly OPIS Averages'!H212,"NA")</f>
        <v>3.2866666666666666</v>
      </c>
      <c r="J200" s="43">
        <v>44378</v>
      </c>
      <c r="L200" s="44">
        <f>+IF('Weekly OPIS Averages'!O212&gt;0,'Weekly OPIS Averages'!O212,"NA")</f>
        <v>3.3570000000000002</v>
      </c>
      <c r="N200" s="44">
        <f>+IF('Weekly OPIS Averages'!Q212&gt;0,'Weekly OPIS Averages'!Q212,"NA")</f>
        <v>3.3040000000000003</v>
      </c>
      <c r="P200" s="44">
        <f>+IF('Weekly OPIS Averages'!S212&gt;0,'Weekly OPIS Averages'!S212,"NA")</f>
        <v>3.2866666666666666</v>
      </c>
    </row>
    <row r="201" spans="1:16" x14ac:dyDescent="0.2">
      <c r="A201" s="43">
        <v>44409</v>
      </c>
      <c r="C201" s="44">
        <f>+IF('Weekly OPIS Averages'!D213&gt;0,'Weekly OPIS Averages'!D213,"NA")</f>
        <v>3.4670000000000001</v>
      </c>
      <c r="E201" s="44">
        <f>+IF('Weekly OPIS Averages'!F213&gt;0,'Weekly OPIS Averages'!F213,"NA")</f>
        <v>3.4119999999999999</v>
      </c>
      <c r="G201" s="44">
        <f>+IF('Weekly OPIS Averages'!H213&gt;0,'Weekly OPIS Averages'!H213,"NA")</f>
        <v>3.3583333333333338</v>
      </c>
      <c r="J201" s="43">
        <v>44409</v>
      </c>
      <c r="L201" s="44">
        <f>+IF('Weekly OPIS Averages'!O213&gt;0,'Weekly OPIS Averages'!O213,"NA")</f>
        <v>3.4670000000000001</v>
      </c>
      <c r="N201" s="44">
        <f>+IF('Weekly OPIS Averages'!Q213&gt;0,'Weekly OPIS Averages'!Q213,"NA")</f>
        <v>3.4119999999999999</v>
      </c>
      <c r="P201" s="44">
        <f>+IF('Weekly OPIS Averages'!S213&gt;0,'Weekly OPIS Averages'!S213,"NA")</f>
        <v>3.3583333333333338</v>
      </c>
    </row>
    <row r="202" spans="1:16" x14ac:dyDescent="0.2">
      <c r="A202" s="43">
        <v>44440</v>
      </c>
      <c r="C202" s="44">
        <f>+IF('Weekly OPIS Averages'!D214&gt;0,'Weekly OPIS Averages'!D214,"NA")</f>
        <v>3.5819999999999999</v>
      </c>
      <c r="E202" s="44">
        <f>+IF('Weekly OPIS Averages'!F214&gt;0,'Weekly OPIS Averages'!F214,"NA")</f>
        <v>3.5244999999999997</v>
      </c>
      <c r="G202" s="44">
        <f>+IF('Weekly OPIS Averages'!H214&gt;0,'Weekly OPIS Averages'!H214,"NA")</f>
        <v>3.4686666666666661</v>
      </c>
      <c r="J202" s="43">
        <v>44440</v>
      </c>
      <c r="L202" s="44">
        <f>+IF('Weekly OPIS Averages'!O214&gt;0,'Weekly OPIS Averages'!O214,"NA")</f>
        <v>3.5819999999999999</v>
      </c>
      <c r="N202" s="44">
        <f>+IF('Weekly OPIS Averages'!Q214&gt;0,'Weekly OPIS Averages'!Q214,"NA")</f>
        <v>3.5244999999999997</v>
      </c>
      <c r="P202" s="44">
        <f>+IF('Weekly OPIS Averages'!S214&gt;0,'Weekly OPIS Averages'!S214,"NA")</f>
        <v>3.4686666666666661</v>
      </c>
    </row>
    <row r="203" spans="1:16" x14ac:dyDescent="0.2">
      <c r="A203" s="43">
        <v>44470</v>
      </c>
      <c r="C203" s="44">
        <f>+IF('Weekly OPIS Averages'!D215&gt;0,'Weekly OPIS Averages'!D215,"NA")</f>
        <v>3.661</v>
      </c>
      <c r="E203" s="44">
        <f>+IF('Weekly OPIS Averages'!F215&gt;0,'Weekly OPIS Averages'!F215,"NA")</f>
        <v>3.6215000000000002</v>
      </c>
      <c r="G203" s="44">
        <f>+IF('Weekly OPIS Averages'!H215&gt;0,'Weekly OPIS Averages'!H215,"NA")</f>
        <v>3.57</v>
      </c>
      <c r="J203" s="43">
        <v>44470</v>
      </c>
      <c r="L203" s="44">
        <f>+IF('Weekly OPIS Averages'!O215&gt;0,'Weekly OPIS Averages'!O215,"NA")</f>
        <v>3.661</v>
      </c>
      <c r="N203" s="44">
        <f>+IF('Weekly OPIS Averages'!Q215&gt;0,'Weekly OPIS Averages'!Q215,"NA")</f>
        <v>3.6215000000000002</v>
      </c>
      <c r="P203" s="44">
        <f>+IF('Weekly OPIS Averages'!S215&gt;0,'Weekly OPIS Averages'!S215,"NA")</f>
        <v>3.57</v>
      </c>
    </row>
    <row r="204" spans="1:16" x14ac:dyDescent="0.2">
      <c r="A204" s="43">
        <v>44501</v>
      </c>
      <c r="C204" s="44">
        <f>+IF('Weekly OPIS Averages'!D216&gt;0,'Weekly OPIS Averages'!D216,"NA")</f>
        <v>3.6629999999999998</v>
      </c>
      <c r="E204" s="44">
        <f>+IF('Weekly OPIS Averages'!F216&gt;0,'Weekly OPIS Averages'!F216,"NA")</f>
        <v>3.6619999999999999</v>
      </c>
      <c r="G204" s="44">
        <f>+IF('Weekly OPIS Averages'!H216&gt;0,'Weekly OPIS Averages'!H216,"NA")</f>
        <v>3.6353333333333335</v>
      </c>
      <c r="J204" s="43">
        <v>44501</v>
      </c>
      <c r="L204" s="44">
        <f>+IF('Weekly OPIS Averages'!O216&gt;0,'Weekly OPIS Averages'!O216,"NA")</f>
        <v>3.6629999999999998</v>
      </c>
      <c r="N204" s="44">
        <f>+IF('Weekly OPIS Averages'!Q216&gt;0,'Weekly OPIS Averages'!Q216,"NA")</f>
        <v>3.6619999999999999</v>
      </c>
      <c r="P204" s="44">
        <f>+IF('Weekly OPIS Averages'!S216&gt;0,'Weekly OPIS Averages'!S216,"NA")</f>
        <v>3.6353333333333335</v>
      </c>
    </row>
    <row r="205" spans="1:16" x14ac:dyDescent="0.2">
      <c r="A205" s="43">
        <v>44531</v>
      </c>
      <c r="C205" s="44">
        <f>+IF('Weekly OPIS Averages'!D217&gt;0,'Weekly OPIS Averages'!D217,"NA")</f>
        <v>3.8130000000000002</v>
      </c>
      <c r="E205" s="44">
        <f>+IF('Weekly OPIS Averages'!F217&gt;0,'Weekly OPIS Averages'!F217,"NA")</f>
        <v>3.738</v>
      </c>
      <c r="G205" s="44">
        <f>+IF('Weekly OPIS Averages'!H217&gt;0,'Weekly OPIS Averages'!H217,"NA")</f>
        <v>3.7123333333333335</v>
      </c>
      <c r="J205" s="43">
        <v>44531</v>
      </c>
      <c r="L205" s="44">
        <f>+IF('Weekly OPIS Averages'!O217&gt;0,'Weekly OPIS Averages'!O217,"NA")</f>
        <v>3.8130000000000002</v>
      </c>
      <c r="N205" s="44">
        <f>+IF('Weekly OPIS Averages'!Q217&gt;0,'Weekly OPIS Averages'!Q217,"NA")</f>
        <v>3.738</v>
      </c>
      <c r="P205" s="44">
        <f>+IF('Weekly OPIS Averages'!S217&gt;0,'Weekly OPIS Averages'!S217,"NA")</f>
        <v>3.7123333333333335</v>
      </c>
    </row>
    <row r="206" spans="1:16" x14ac:dyDescent="0.2">
      <c r="A206" s="43">
        <v>44562</v>
      </c>
      <c r="C206" s="44">
        <f>+IF('Weekly OPIS Averages'!D218&gt;0,'Weekly OPIS Averages'!D218,"NA")</f>
        <v>3.9910000000000001</v>
      </c>
      <c r="E206" s="44">
        <f>+IF('Weekly OPIS Averages'!F218&gt;0,'Weekly OPIS Averages'!F218,"NA")</f>
        <v>3.9020000000000001</v>
      </c>
      <c r="G206" s="44">
        <f>+IF('Weekly OPIS Averages'!H218&gt;0,'Weekly OPIS Averages'!H218,"NA")</f>
        <v>3.8223333333333334</v>
      </c>
      <c r="J206" s="43">
        <v>44562</v>
      </c>
      <c r="L206" s="44">
        <f>+IF('Weekly OPIS Averages'!O218&gt;0,'Weekly OPIS Averages'!O218,"NA")</f>
        <v>3.9910000000000001</v>
      </c>
      <c r="N206" s="44">
        <f>+IF('Weekly OPIS Averages'!Q218&gt;0,'Weekly OPIS Averages'!Q218,"NA")</f>
        <v>3.9020000000000001</v>
      </c>
      <c r="P206" s="44">
        <f>+IF('Weekly OPIS Averages'!S218&gt;0,'Weekly OPIS Averages'!S218,"NA")</f>
        <v>3.8223333333333334</v>
      </c>
    </row>
    <row r="207" spans="1:16" x14ac:dyDescent="0.2">
      <c r="A207" s="43">
        <v>44593</v>
      </c>
      <c r="C207" s="44">
        <f>+IF('Weekly OPIS Averages'!D219&gt;0,'Weekly OPIS Averages'!D219,"NA")</f>
        <v>3.9550000000000001</v>
      </c>
      <c r="E207" s="44">
        <f>+IF('Weekly OPIS Averages'!F219&gt;0,'Weekly OPIS Averages'!F219,"NA")</f>
        <v>3.9729999999999999</v>
      </c>
      <c r="G207" s="44">
        <f>+IF('Weekly OPIS Averages'!H219&gt;0,'Weekly OPIS Averages'!H219,"NA")</f>
        <v>3.9196666666666666</v>
      </c>
      <c r="J207" s="43">
        <v>44593</v>
      </c>
      <c r="L207" s="44">
        <f>+IF('Weekly OPIS Averages'!O219&gt;0,'Weekly OPIS Averages'!O219,"NA")</f>
        <v>3.9550000000000001</v>
      </c>
      <c r="N207" s="44">
        <f>+IF('Weekly OPIS Averages'!Q219&gt;0,'Weekly OPIS Averages'!Q219,"NA")</f>
        <v>3.9729999999999999</v>
      </c>
      <c r="P207" s="44">
        <f>+IF('Weekly OPIS Averages'!S219&gt;0,'Weekly OPIS Averages'!S219,"NA")</f>
        <v>3.9196666666666666</v>
      </c>
    </row>
    <row r="208" spans="1:16" x14ac:dyDescent="0.2">
      <c r="A208" s="43">
        <v>44621</v>
      </c>
      <c r="C208" s="44">
        <f>+IF('Weekly OPIS Averages'!D220&gt;0,'Weekly OPIS Averages'!D220,"NA")</f>
        <v>4.0579999999999998</v>
      </c>
      <c r="E208" s="44">
        <f>+IF('Weekly OPIS Averages'!F220&gt;0,'Weekly OPIS Averages'!F220,"NA")</f>
        <v>4.0065</v>
      </c>
      <c r="G208" s="44">
        <f>+IF('Weekly OPIS Averages'!H220&gt;0,'Weekly OPIS Averages'!H220,"NA")</f>
        <v>4.0013333333333332</v>
      </c>
      <c r="J208" s="43">
        <v>44621</v>
      </c>
      <c r="L208" s="44">
        <f>+IF('Weekly OPIS Averages'!O220&gt;0,'Weekly OPIS Averages'!O220,"NA")</f>
        <v>4.0579999999999998</v>
      </c>
      <c r="N208" s="44">
        <f>+IF('Weekly OPIS Averages'!Q220&gt;0,'Weekly OPIS Averages'!Q220,"NA")</f>
        <v>4.0065</v>
      </c>
      <c r="P208" s="44">
        <f>+IF('Weekly OPIS Averages'!S220&gt;0,'Weekly OPIS Averages'!S220,"NA")</f>
        <v>4.0013333333333332</v>
      </c>
    </row>
    <row r="209" spans="1:16" x14ac:dyDescent="0.2">
      <c r="A209" s="43">
        <v>44652</v>
      </c>
      <c r="C209" s="44">
        <f>+IF('Weekly OPIS Averages'!D221&gt;0,'Weekly OPIS Averages'!D221,"NA")</f>
        <v>4.266</v>
      </c>
      <c r="E209" s="44">
        <f>+IF('Weekly OPIS Averages'!F221&gt;0,'Weekly OPIS Averages'!F221,"NA")</f>
        <v>4.1619999999999999</v>
      </c>
      <c r="G209" s="44">
        <f>+IF('Weekly OPIS Averages'!H221&gt;0,'Weekly OPIS Averages'!H221,"NA")</f>
        <v>4.093</v>
      </c>
      <c r="J209" s="43">
        <v>44652</v>
      </c>
      <c r="L209" s="44">
        <f>+IF('Weekly OPIS Averages'!O221&gt;0,'Weekly OPIS Averages'!O221,"NA")</f>
        <v>4.266</v>
      </c>
      <c r="N209" s="44">
        <f>+IF('Weekly OPIS Averages'!Q221&gt;0,'Weekly OPIS Averages'!Q221,"NA")</f>
        <v>4.1619999999999999</v>
      </c>
      <c r="P209" s="44">
        <f>+IF('Weekly OPIS Averages'!S221&gt;0,'Weekly OPIS Averages'!S221,"NA")</f>
        <v>4.093</v>
      </c>
    </row>
    <row r="210" spans="1:16" x14ac:dyDescent="0.2">
      <c r="A210" s="43">
        <v>44682</v>
      </c>
      <c r="C210" s="44">
        <f>+IF('Weekly OPIS Averages'!D222&gt;0,'Weekly OPIS Averages'!D222,"NA")</f>
        <v>5.2789999999999999</v>
      </c>
      <c r="E210" s="44">
        <f>+IF('Weekly OPIS Averages'!F222&gt;0,'Weekly OPIS Averages'!F222,"NA")</f>
        <v>4.7725</v>
      </c>
      <c r="G210" s="44">
        <f>+IF('Weekly OPIS Averages'!H222&gt;0,'Weekly OPIS Averages'!H222,"NA")</f>
        <v>4.5343333333333335</v>
      </c>
      <c r="J210" s="43">
        <v>44682</v>
      </c>
      <c r="L210" s="44">
        <f>+IF('Weekly OPIS Averages'!O222&gt;0,'Weekly OPIS Averages'!O222,"NA")</f>
        <v>5.2789999999999999</v>
      </c>
      <c r="N210" s="44">
        <f>+IF('Weekly OPIS Averages'!Q222&gt;0,'Weekly OPIS Averages'!Q222,"NA")</f>
        <v>4.7725</v>
      </c>
      <c r="P210" s="44">
        <f>+IF('Weekly OPIS Averages'!S222&gt;0,'Weekly OPIS Averages'!S222,"NA")</f>
        <v>4.5343333333333335</v>
      </c>
    </row>
    <row r="211" spans="1:16" x14ac:dyDescent="0.2">
      <c r="A211" s="43">
        <v>44713</v>
      </c>
      <c r="C211" s="44">
        <f>+IF('Weekly OPIS Averages'!D223&gt;0,'Weekly OPIS Averages'!D223,"NA")</f>
        <v>5.2930000000000001</v>
      </c>
      <c r="E211" s="44">
        <f>+IF('Weekly OPIS Averages'!F223&gt;0,'Weekly OPIS Averages'!F223,"NA")</f>
        <v>5.2859999999999996</v>
      </c>
      <c r="G211" s="44">
        <f>+IF('Weekly OPIS Averages'!H223&gt;0,'Weekly OPIS Averages'!H223,"NA")</f>
        <v>4.9460000000000006</v>
      </c>
      <c r="J211" s="43">
        <v>44713</v>
      </c>
      <c r="L211" s="44">
        <f>+IF('Weekly OPIS Averages'!O223&gt;0,'Weekly OPIS Averages'!O223,"NA")</f>
        <v>5.2930000000000001</v>
      </c>
      <c r="N211" s="44">
        <f>+IF('Weekly OPIS Averages'!Q223&gt;0,'Weekly OPIS Averages'!Q223,"NA")</f>
        <v>5.2859999999999996</v>
      </c>
      <c r="P211" s="44">
        <f>+IF('Weekly OPIS Averages'!S223&gt;0,'Weekly OPIS Averages'!S223,"NA")</f>
        <v>4.9460000000000006</v>
      </c>
    </row>
    <row r="212" spans="1:16" x14ac:dyDescent="0.2">
      <c r="A212" s="43">
        <v>44743</v>
      </c>
      <c r="C212" s="44">
        <f>+IF('Weekly OPIS Averages'!D224&gt;0,'Weekly OPIS Averages'!D224,"NA")</f>
        <v>5.6189999999999998</v>
      </c>
      <c r="E212" s="44">
        <f>+IF('Weekly OPIS Averages'!F224&gt;0,'Weekly OPIS Averages'!F224,"NA")</f>
        <v>5.4559999999999995</v>
      </c>
      <c r="G212" s="44">
        <f>+IF('Weekly OPIS Averages'!H224&gt;0,'Weekly OPIS Averages'!H224,"NA")</f>
        <v>5.3969999999999994</v>
      </c>
      <c r="J212" s="43">
        <v>44743</v>
      </c>
      <c r="L212" s="44">
        <f>+IF('Weekly OPIS Averages'!O224&gt;0,'Weekly OPIS Averages'!O224,"NA")</f>
        <v>5.6189999999999998</v>
      </c>
      <c r="N212" s="44">
        <f>+IF('Weekly OPIS Averages'!Q224&gt;0,'Weekly OPIS Averages'!Q224,"NA")</f>
        <v>5.4559999999999995</v>
      </c>
      <c r="P212" s="44">
        <f>+IF('Weekly OPIS Averages'!S224&gt;0,'Weekly OPIS Averages'!S224,"NA")</f>
        <v>5.3969999999999994</v>
      </c>
    </row>
    <row r="213" spans="1:16" x14ac:dyDescent="0.2">
      <c r="A213" s="43">
        <v>44774</v>
      </c>
      <c r="C213" s="44">
        <f>+IF('Weekly OPIS Averages'!D225&gt;0,'Weekly OPIS Averages'!D225,"NA")</f>
        <v>6.0220000000000002</v>
      </c>
      <c r="E213" s="44">
        <f>+IF('Weekly OPIS Averages'!F225&gt;0,'Weekly OPIS Averages'!F225,"NA")</f>
        <v>5.8205</v>
      </c>
      <c r="G213" s="44">
        <f>+IF('Weekly OPIS Averages'!H225&gt;0,'Weekly OPIS Averages'!H225,"NA")</f>
        <v>5.6446666666666658</v>
      </c>
      <c r="J213" s="43">
        <v>44774</v>
      </c>
      <c r="L213" s="44">
        <f>+IF('Weekly OPIS Averages'!O225&gt;0,'Weekly OPIS Averages'!O225,"NA")</f>
        <v>6.0220000000000002</v>
      </c>
      <c r="N213" s="44">
        <f>+IF('Weekly OPIS Averages'!Q225&gt;0,'Weekly OPIS Averages'!Q225,"NA")</f>
        <v>5.8205</v>
      </c>
      <c r="P213" s="44">
        <f>+IF('Weekly OPIS Averages'!S225&gt;0,'Weekly OPIS Averages'!S225,"NA")</f>
        <v>5.6446666666666658</v>
      </c>
    </row>
    <row r="214" spans="1:16" x14ac:dyDescent="0.2">
      <c r="A214" s="43">
        <v>44805</v>
      </c>
      <c r="C214" s="44">
        <f>+IF('Weekly OPIS Averages'!D226&gt;0,'Weekly OPIS Averages'!D226,"NA")</f>
        <v>5.84</v>
      </c>
      <c r="E214" s="44">
        <f>+IF('Weekly OPIS Averages'!F226&gt;0,'Weekly OPIS Averages'!F226,"NA")</f>
        <v>5.931</v>
      </c>
      <c r="G214" s="44">
        <f>+IF('Weekly OPIS Averages'!H226&gt;0,'Weekly OPIS Averages'!H226,"NA")</f>
        <v>5.8270000000000008</v>
      </c>
      <c r="J214" s="43">
        <v>44805</v>
      </c>
      <c r="L214" s="44">
        <f>+IF('Weekly OPIS Averages'!O226&gt;0,'Weekly OPIS Averages'!O226,"NA")</f>
        <v>5.84</v>
      </c>
      <c r="N214" s="44">
        <f>+IF('Weekly OPIS Averages'!Q226&gt;0,'Weekly OPIS Averages'!Q226,"NA")</f>
        <v>5.931</v>
      </c>
      <c r="P214" s="44">
        <f>+IF('Weekly OPIS Averages'!S226&gt;0,'Weekly OPIS Averages'!S226,"NA")</f>
        <v>5.8270000000000008</v>
      </c>
    </row>
    <row r="215" spans="1:16" x14ac:dyDescent="0.2">
      <c r="A215" s="43">
        <v>44835</v>
      </c>
      <c r="C215" s="44">
        <f>+IF('Weekly OPIS Averages'!D227&gt;0,'Weekly OPIS Averages'!D227,"NA")</f>
        <v>5.2350000000000003</v>
      </c>
      <c r="E215" s="44">
        <f>+IF('Weekly OPIS Averages'!F227&gt;0,'Weekly OPIS Averages'!F227,"NA")</f>
        <v>5.5374999999999996</v>
      </c>
      <c r="G215" s="44">
        <f>+IF('Weekly OPIS Averages'!H227&gt;0,'Weekly OPIS Averages'!H227,"NA")</f>
        <v>5.6990000000000007</v>
      </c>
      <c r="J215" s="43">
        <v>44835</v>
      </c>
      <c r="L215" s="44">
        <f>+IF('Weekly OPIS Averages'!O227&gt;0,'Weekly OPIS Averages'!O227,"NA")</f>
        <v>5.2350000000000003</v>
      </c>
      <c r="N215" s="44">
        <f>+IF('Weekly OPIS Averages'!Q227&gt;0,'Weekly OPIS Averages'!Q227,"NA")</f>
        <v>5.5374999999999996</v>
      </c>
      <c r="P215" s="44">
        <f>+IF('Weekly OPIS Averages'!S227&gt;0,'Weekly OPIS Averages'!S227,"NA")</f>
        <v>5.6990000000000007</v>
      </c>
    </row>
    <row r="216" spans="1:16" x14ac:dyDescent="0.2">
      <c r="A216" s="43">
        <v>44866</v>
      </c>
      <c r="C216" s="44">
        <f>+IF('Weekly OPIS Averages'!D228&gt;0,'Weekly OPIS Averages'!D228,"NA")</f>
        <v>5.1829999999999998</v>
      </c>
      <c r="E216" s="44">
        <f>+IF('Weekly OPIS Averages'!F228&gt;0,'Weekly OPIS Averages'!F228,"NA")</f>
        <v>5.2089999999999996</v>
      </c>
      <c r="G216" s="44">
        <f>+IF('Weekly OPIS Averages'!H228&gt;0,'Weekly OPIS Averages'!H228,"NA")</f>
        <v>5.4193333333333333</v>
      </c>
      <c r="J216" s="43">
        <v>44866</v>
      </c>
      <c r="L216" s="44">
        <f>+IF('Weekly OPIS Averages'!O228&gt;0,'Weekly OPIS Averages'!O228,"NA")</f>
        <v>5.1829999999999998</v>
      </c>
      <c r="N216" s="44">
        <f>+IF('Weekly OPIS Averages'!Q228&gt;0,'Weekly OPIS Averages'!Q228,"NA")</f>
        <v>5.2089999999999996</v>
      </c>
      <c r="P216" s="44">
        <f>+IF('Weekly OPIS Averages'!S228&gt;0,'Weekly OPIS Averages'!S228,"NA")</f>
        <v>5.4193333333333333</v>
      </c>
    </row>
    <row r="217" spans="1:16" x14ac:dyDescent="0.2">
      <c r="A217" s="43">
        <v>44896</v>
      </c>
      <c r="C217" s="44">
        <f>+IF('Weekly OPIS Averages'!D229&gt;0,'Weekly OPIS Averages'!D229,"NA")</f>
        <v>5.4119999999999999</v>
      </c>
      <c r="E217" s="44">
        <f>+IF('Weekly OPIS Averages'!F229&gt;0,'Weekly OPIS Averages'!F229,"NA")</f>
        <v>5.2974999999999994</v>
      </c>
      <c r="G217" s="44">
        <f>+IF('Weekly OPIS Averages'!H229&gt;0,'Weekly OPIS Averages'!H229,"NA")</f>
        <v>5.2766666666666664</v>
      </c>
      <c r="J217" s="43">
        <v>44896</v>
      </c>
      <c r="L217" s="44">
        <f>+IF('Weekly OPIS Averages'!O229&gt;0,'Weekly OPIS Averages'!O229,"NA")</f>
        <v>5.4119999999999999</v>
      </c>
      <c r="N217" s="44">
        <f>+IF('Weekly OPIS Averages'!Q229&gt;0,'Weekly OPIS Averages'!Q229,"NA")</f>
        <v>5.2974999999999994</v>
      </c>
      <c r="P217" s="44">
        <f>+IF('Weekly OPIS Averages'!S229&gt;0,'Weekly OPIS Averages'!S229,"NA")</f>
        <v>5.2766666666666664</v>
      </c>
    </row>
    <row r="218" spans="1:16" x14ac:dyDescent="0.2">
      <c r="A218" s="43">
        <v>44927</v>
      </c>
      <c r="C218" s="44">
        <f>+IF('Weekly OPIS Averages'!D230&gt;0,'Weekly OPIS Averages'!D230,"NA")</f>
        <v>5.4009999999999998</v>
      </c>
      <c r="E218" s="44">
        <f>+IF('Weekly OPIS Averages'!F230&gt;0,'Weekly OPIS Averages'!F230,"NA")</f>
        <v>5.4064999999999994</v>
      </c>
      <c r="G218" s="44">
        <f>+IF('Weekly OPIS Averages'!H230&gt;0,'Weekly OPIS Averages'!H230,"NA")</f>
        <v>5.3319999999999999</v>
      </c>
      <c r="J218" s="43">
        <v>44927</v>
      </c>
      <c r="L218" s="44">
        <f>+IF('Weekly OPIS Averages'!O230&gt;0,'Weekly OPIS Averages'!O230,"NA")</f>
        <v>5.4009999999999998</v>
      </c>
      <c r="N218" s="44">
        <f>+IF('Weekly OPIS Averages'!Q230&gt;0,'Weekly OPIS Averages'!Q230,"NA")</f>
        <v>5.4064999999999994</v>
      </c>
      <c r="P218" s="44">
        <f>+IF('Weekly OPIS Averages'!S230&gt;0,'Weekly OPIS Averages'!S230,"NA")</f>
        <v>5.3319999999999999</v>
      </c>
    </row>
    <row r="219" spans="1:16" x14ac:dyDescent="0.2">
      <c r="A219" s="43">
        <v>44958</v>
      </c>
      <c r="C219" s="44">
        <f>+IF('Weekly OPIS Averages'!D231&gt;0,'Weekly OPIS Averages'!D231,"NA")</f>
        <v>4.9800000000000004</v>
      </c>
      <c r="E219" s="44">
        <f>+IF('Weekly OPIS Averages'!F231&gt;0,'Weekly OPIS Averages'!F231,"NA")</f>
        <v>5.1905000000000001</v>
      </c>
      <c r="G219" s="44">
        <f>+IF('Weekly OPIS Averages'!H231&gt;0,'Weekly OPIS Averages'!H231,"NA")</f>
        <v>5.2643333333333331</v>
      </c>
      <c r="J219" s="43">
        <v>44958</v>
      </c>
      <c r="L219" s="44">
        <f>+IF('Weekly OPIS Averages'!O231&gt;0,'Weekly OPIS Averages'!O231,"NA")</f>
        <v>4.9800000000000004</v>
      </c>
      <c r="N219" s="44">
        <f>+IF('Weekly OPIS Averages'!Q231&gt;0,'Weekly OPIS Averages'!Q231,"NA")</f>
        <v>5.1905000000000001</v>
      </c>
      <c r="P219" s="44">
        <f>+IF('Weekly OPIS Averages'!S231&gt;0,'Weekly OPIS Averages'!S231,"NA")</f>
        <v>5.2643333333333331</v>
      </c>
    </row>
    <row r="220" spans="1:16" x14ac:dyDescent="0.2">
      <c r="A220" s="43">
        <v>44986</v>
      </c>
      <c r="C220" s="44">
        <f>+IF('Weekly OPIS Averages'!D232&gt;0,'Weekly OPIS Averages'!D232,"NA")</f>
        <v>4.7530000000000001</v>
      </c>
      <c r="E220" s="44">
        <f>+IF('Weekly OPIS Averages'!F232&gt;0,'Weekly OPIS Averages'!F232,"NA")</f>
        <v>4.8665000000000003</v>
      </c>
      <c r="G220" s="44">
        <f>+IF('Weekly OPIS Averages'!H232&gt;0,'Weekly OPIS Averages'!H232,"NA")</f>
        <v>5.0446666666666671</v>
      </c>
      <c r="J220" s="43">
        <v>44986</v>
      </c>
      <c r="L220" s="44">
        <f>+IF('Weekly OPIS Averages'!O232&gt;0,'Weekly OPIS Averages'!O232,"NA")</f>
        <v>4.7530000000000001</v>
      </c>
      <c r="N220" s="44">
        <f>+IF('Weekly OPIS Averages'!Q232&gt;0,'Weekly OPIS Averages'!Q232,"NA")</f>
        <v>4.8665000000000003</v>
      </c>
      <c r="P220" s="44">
        <f>+IF('Weekly OPIS Averages'!S232&gt;0,'Weekly OPIS Averages'!S232,"NA")</f>
        <v>5.0446666666666671</v>
      </c>
    </row>
    <row r="221" spans="1:16" x14ac:dyDescent="0.2">
      <c r="A221" s="43">
        <v>45017</v>
      </c>
      <c r="C221" s="44">
        <f>+IF('Weekly OPIS Averages'!D233&gt;0,'Weekly OPIS Averages'!D233,"NA")</f>
        <v>4.6429999999999998</v>
      </c>
      <c r="E221" s="44">
        <f>+IF('Weekly OPIS Averages'!F233&gt;0,'Weekly OPIS Averages'!F233,"NA")</f>
        <v>4.6980000000000004</v>
      </c>
      <c r="G221" s="44">
        <f>+IF('Weekly OPIS Averages'!H233&gt;0,'Weekly OPIS Averages'!H233,"NA")</f>
        <v>4.7920000000000007</v>
      </c>
      <c r="J221" s="43">
        <v>45017</v>
      </c>
      <c r="L221" s="44">
        <f>+IF('Weekly OPIS Averages'!O233&gt;0,'Weekly OPIS Averages'!O233,"NA")</f>
        <v>4.6429999999999998</v>
      </c>
      <c r="N221" s="44">
        <f>+IF('Weekly OPIS Averages'!Q233&gt;0,'Weekly OPIS Averages'!Q233,"NA")</f>
        <v>4.6980000000000004</v>
      </c>
      <c r="P221" s="44">
        <f>+IF('Weekly OPIS Averages'!S233&gt;0,'Weekly OPIS Averages'!S233,"NA")</f>
        <v>4.7920000000000007</v>
      </c>
    </row>
    <row r="222" spans="1:16" x14ac:dyDescent="0.2">
      <c r="A222" s="43">
        <v>45047</v>
      </c>
      <c r="C222" s="44">
        <f>+IF('Weekly OPIS Averages'!D234&gt;0,'Weekly OPIS Averages'!D234,"NA")</f>
        <v>4.4880000000000004</v>
      </c>
      <c r="E222" s="44">
        <f>+IF('Weekly OPIS Averages'!F234&gt;0,'Weekly OPIS Averages'!F234,"NA")</f>
        <v>4.5655000000000001</v>
      </c>
      <c r="G222" s="44">
        <f>+IF('Weekly OPIS Averages'!H234&gt;0,'Weekly OPIS Averages'!H234,"NA")</f>
        <v>4.6280000000000001</v>
      </c>
      <c r="J222" s="43">
        <v>45047</v>
      </c>
      <c r="L222" s="44">
        <f>+IF('Weekly OPIS Averages'!O234&gt;0,'Weekly OPIS Averages'!O234,"NA")</f>
        <v>4.4880000000000004</v>
      </c>
      <c r="N222" s="44">
        <f>+IF('Weekly OPIS Averages'!Q234&gt;0,'Weekly OPIS Averages'!Q234,"NA")</f>
        <v>4.5655000000000001</v>
      </c>
      <c r="P222" s="44">
        <f>+IF('Weekly OPIS Averages'!S234&gt;0,'Weekly OPIS Averages'!S234,"NA")</f>
        <v>4.6280000000000001</v>
      </c>
    </row>
    <row r="223" spans="1:16" x14ac:dyDescent="0.2">
      <c r="A223" s="43">
        <v>45078</v>
      </c>
      <c r="C223" s="44">
        <f>+IF('Weekly OPIS Averages'!D235&gt;0,'Weekly OPIS Averages'!D235,"NA")</f>
        <v>4.4589999999999996</v>
      </c>
      <c r="E223" s="44">
        <f>+IF('Weekly OPIS Averages'!F235&gt;0,'Weekly OPIS Averages'!F235,"NA")</f>
        <v>4.4734999999999996</v>
      </c>
      <c r="G223" s="44">
        <f>+IF('Weekly OPIS Averages'!H235&gt;0,'Weekly OPIS Averages'!H235,"NA")</f>
        <v>4.53</v>
      </c>
      <c r="J223" s="43">
        <v>45078</v>
      </c>
      <c r="L223" s="44">
        <f>+IF('Weekly OPIS Averages'!O235&gt;0,'Weekly OPIS Averages'!O235,"NA")</f>
        <v>4.4589999999999996</v>
      </c>
      <c r="N223" s="44">
        <f>+IF('Weekly OPIS Averages'!Q235&gt;0,'Weekly OPIS Averages'!Q235,"NA")</f>
        <v>4.4734999999999996</v>
      </c>
      <c r="P223" s="44">
        <f>+IF('Weekly OPIS Averages'!S235&gt;0,'Weekly OPIS Averages'!S235,"NA")</f>
        <v>4.53</v>
      </c>
    </row>
    <row r="224" spans="1:16" x14ac:dyDescent="0.2">
      <c r="A224" s="43">
        <v>45108</v>
      </c>
      <c r="C224" s="44">
        <f>+IF('Weekly OPIS Averages'!D236&gt;0,'Weekly OPIS Averages'!D236,"NA")</f>
        <v>4.3049999999999997</v>
      </c>
      <c r="E224" s="44">
        <f>+IF('Weekly OPIS Averages'!F236&gt;0,'Weekly OPIS Averages'!F236,"NA")</f>
        <v>4.3819999999999997</v>
      </c>
      <c r="G224" s="44">
        <f>+IF('Weekly OPIS Averages'!H236&gt;0,'Weekly OPIS Averages'!H236,"NA")</f>
        <v>4.4173333333333327</v>
      </c>
      <c r="J224" s="43">
        <v>45108</v>
      </c>
      <c r="L224" s="44">
        <f>+IF('Weekly OPIS Averages'!O236&gt;0,'Weekly OPIS Averages'!O236,"NA")</f>
        <v>4.3049999999999997</v>
      </c>
      <c r="N224" s="44">
        <f>+IF('Weekly OPIS Averages'!Q236&gt;0,'Weekly OPIS Averages'!Q236,"NA")</f>
        <v>4.3819999999999997</v>
      </c>
      <c r="P224" s="44">
        <f>+IF('Weekly OPIS Averages'!S236&gt;0,'Weekly OPIS Averages'!S236,"NA")</f>
        <v>4.4173333333333327</v>
      </c>
    </row>
    <row r="225" spans="1:16" x14ac:dyDescent="0.2">
      <c r="A225" s="43">
        <v>45139</v>
      </c>
      <c r="C225" s="44">
        <v>4.109</v>
      </c>
      <c r="E225" s="44">
        <f>+IF('Weekly OPIS Averages'!F237&gt;0,'Weekly OPIS Averages'!F237,"NA")</f>
        <v>4.2069999999999999</v>
      </c>
      <c r="G225" s="44">
        <f>+IF('Weekly OPIS Averages'!H237&gt;0,'Weekly OPIS Averages'!H237,"NA")</f>
        <v>4.2909999999999995</v>
      </c>
      <c r="J225" s="43">
        <v>45139</v>
      </c>
      <c r="L225" s="44">
        <f>+IF('Weekly OPIS Averages'!O237&gt;0,'Weekly OPIS Averages'!O237,"NA")</f>
        <v>4.109</v>
      </c>
      <c r="N225" s="44">
        <f>+IF('Weekly OPIS Averages'!Q237&gt;0,'Weekly OPIS Averages'!Q237,"NA")</f>
        <v>4.2069999999999999</v>
      </c>
      <c r="P225" s="44">
        <f>+IF('Weekly OPIS Averages'!S237&gt;0,'Weekly OPIS Averages'!S237,"NA")</f>
        <v>4.2909999999999995</v>
      </c>
    </row>
    <row r="226" spans="1:16" x14ac:dyDescent="0.2">
      <c r="A226" s="43">
        <v>45170</v>
      </c>
      <c r="C226" s="44">
        <f>+IF('Weekly OPIS Averages'!D238&gt;0,'Weekly OPIS Averages'!D238,"NA")</f>
        <v>4.4009999999999998</v>
      </c>
      <c r="E226" s="44">
        <f>+IF('Weekly OPIS Averages'!F238&gt;0,'Weekly OPIS Averages'!F238,"NA")</f>
        <v>4.2549999999999999</v>
      </c>
      <c r="G226" s="44">
        <f>+IF('Weekly OPIS Averages'!H238&gt;0,'Weekly OPIS Averages'!H238,"NA")</f>
        <v>4.2716666666666665</v>
      </c>
      <c r="J226" s="43">
        <v>45170</v>
      </c>
      <c r="L226" s="44">
        <f>+IF('Weekly OPIS Averages'!O238&gt;0,'Weekly OPIS Averages'!O238,"NA")</f>
        <v>4.4009999999999998</v>
      </c>
      <c r="N226" s="44">
        <f>+IF('Weekly OPIS Averages'!Q238&gt;0,'Weekly OPIS Averages'!Q238,"NA")</f>
        <v>4.2549999999999999</v>
      </c>
      <c r="P226" s="44">
        <f>+IF('Weekly OPIS Averages'!S238&gt;0,'Weekly OPIS Averages'!S238,"NA")</f>
        <v>4.2716666666666665</v>
      </c>
    </row>
    <row r="227" spans="1:16" x14ac:dyDescent="0.2">
      <c r="A227" s="43">
        <v>45200</v>
      </c>
      <c r="C227" s="44">
        <f>+IF('Weekly OPIS Averages'!D239&gt;0,'Weekly OPIS Averages'!D239,"NA")</f>
        <v>5.0279999999999996</v>
      </c>
      <c r="E227" s="44">
        <f>+IF('Weekly OPIS Averages'!F239&gt;0,'Weekly OPIS Averages'!F239,"NA")</f>
        <v>4.7144999999999992</v>
      </c>
      <c r="G227" s="44">
        <f>+IF('Weekly OPIS Averages'!H239&gt;0,'Weekly OPIS Averages'!H239,"NA")</f>
        <v>4.512666666666667</v>
      </c>
      <c r="J227" s="43">
        <v>45200</v>
      </c>
      <c r="L227" s="44">
        <f>+IF('Weekly OPIS Averages'!O239&gt;0,'Weekly OPIS Averages'!O239,"NA")</f>
        <v>5.0279999999999996</v>
      </c>
      <c r="N227" s="44">
        <f>+IF('Weekly OPIS Averages'!Q239&gt;0,'Weekly OPIS Averages'!Q239,"NA")</f>
        <v>4.7144999999999992</v>
      </c>
      <c r="P227" s="44">
        <f>+IF('Weekly OPIS Averages'!S239&gt;0,'Weekly OPIS Averages'!S239,"NA")</f>
        <v>4.512666666666667</v>
      </c>
    </row>
    <row r="228" spans="1:16" x14ac:dyDescent="0.2">
      <c r="A228" s="43">
        <v>45231</v>
      </c>
      <c r="C228" s="44">
        <f>+IF('Weekly OPIS Averages'!D240&gt;0,'Weekly OPIS Averages'!D240,"NA")</f>
        <v>5.19</v>
      </c>
      <c r="E228" s="44">
        <f>+IF('Weekly OPIS Averages'!F240&gt;0,'Weekly OPIS Averages'!F240,"NA")</f>
        <v>5.109</v>
      </c>
      <c r="G228" s="44">
        <f>+IF('Weekly OPIS Averages'!H240&gt;0,'Weekly OPIS Averages'!H240,"NA")</f>
        <v>4.8730000000000002</v>
      </c>
      <c r="J228" s="43">
        <v>45231</v>
      </c>
      <c r="L228" s="44">
        <f>+IF('Weekly OPIS Averages'!O240&gt;0,'Weekly OPIS Averages'!O240,"NA")</f>
        <v>5.19</v>
      </c>
      <c r="N228" s="44">
        <f>+IF('Weekly OPIS Averages'!Q240&gt;0,'Weekly OPIS Averages'!Q240,"NA")</f>
        <v>5.109</v>
      </c>
      <c r="P228" s="44">
        <f>+IF('Weekly OPIS Averages'!S240&gt;0,'Weekly OPIS Averages'!S240,"NA")</f>
        <v>4.8730000000000002</v>
      </c>
    </row>
    <row r="229" spans="1:16" x14ac:dyDescent="0.2">
      <c r="A229" s="43">
        <v>45261</v>
      </c>
      <c r="C229" s="44">
        <f>+IF('Weekly OPIS Averages'!D241&gt;0,'Weekly OPIS Averages'!D241,"NA")</f>
        <v>4.8730000000000002</v>
      </c>
      <c r="E229" s="44">
        <f>+IF('Weekly OPIS Averages'!F241&gt;0,'Weekly OPIS Averages'!F241,"NA")</f>
        <v>5.0315000000000003</v>
      </c>
      <c r="G229" s="44">
        <f>+IF('Weekly OPIS Averages'!H241&gt;0,'Weekly OPIS Averages'!H241,"NA")</f>
        <v>5.030333333333334</v>
      </c>
      <c r="J229" s="43">
        <v>45261</v>
      </c>
      <c r="L229" s="44">
        <f>+IF('Weekly OPIS Averages'!O241&gt;0,'Weekly OPIS Averages'!O241,"NA")</f>
        <v>4.8730000000000002</v>
      </c>
      <c r="N229" s="44">
        <f>+IF('Weekly OPIS Averages'!Q241&gt;0,'Weekly OPIS Averages'!Q241,"NA")</f>
        <v>5.0315000000000003</v>
      </c>
      <c r="P229" s="44">
        <f>+IF('Weekly OPIS Averages'!S241&gt;0,'Weekly OPIS Averages'!S241,"NA")</f>
        <v>5.030333333333334</v>
      </c>
    </row>
    <row r="230" spans="1:16" x14ac:dyDescent="0.2">
      <c r="A230" s="43">
        <v>45292</v>
      </c>
      <c r="C230" s="44">
        <f>+IF('Weekly OPIS Averages'!D242&gt;0,'Weekly OPIS Averages'!D242,"NA")</f>
        <v>4.49</v>
      </c>
      <c r="E230" s="44">
        <f>+IF('Weekly OPIS Averages'!F242&gt;0,'Weekly OPIS Averages'!F242,"NA")</f>
        <v>4.6814999999999998</v>
      </c>
      <c r="G230" s="44">
        <f>+IF('Weekly OPIS Averages'!H242&gt;0,'Weekly OPIS Averages'!H242,"NA")</f>
        <v>4.851</v>
      </c>
      <c r="J230" s="43">
        <v>45292</v>
      </c>
      <c r="L230" s="44">
        <f>+IF('Weekly OPIS Averages'!O242&gt;0,'Weekly OPIS Averages'!O242,"NA")</f>
        <v>4.49</v>
      </c>
      <c r="N230" s="44">
        <f>+IF('Weekly OPIS Averages'!Q242&gt;0,'Weekly OPIS Averages'!Q242,"NA")</f>
        <v>4.6814999999999998</v>
      </c>
      <c r="P230" s="44">
        <f>+IF('Weekly OPIS Averages'!S242&gt;0,'Weekly OPIS Averages'!S242,"NA")</f>
        <v>4.851</v>
      </c>
    </row>
    <row r="231" spans="1:16" x14ac:dyDescent="0.2">
      <c r="A231" s="43">
        <v>45323</v>
      </c>
      <c r="C231" s="44">
        <f>+IF('Weekly OPIS Averages'!D243&gt;0,'Weekly OPIS Averages'!D243,"NA")</f>
        <v>4.1260000000000003</v>
      </c>
      <c r="E231" s="44">
        <f>+IF('Weekly OPIS Averages'!F243&gt;0,'Weekly OPIS Averages'!F243,"NA")</f>
        <v>4.3079999999999998</v>
      </c>
      <c r="G231" s="44">
        <f>+IF('Weekly OPIS Averages'!H243&gt;0,'Weekly OPIS Averages'!H243,"NA")</f>
        <v>4.4963333333333333</v>
      </c>
      <c r="J231" s="43">
        <v>45323</v>
      </c>
      <c r="L231" s="44">
        <f>+IF('Weekly OPIS Averages'!O243&gt;0,'Weekly OPIS Averages'!O243,"NA")</f>
        <v>4.1260000000000003</v>
      </c>
      <c r="N231" s="44">
        <f>+IF('Weekly OPIS Averages'!Q243&gt;0,'Weekly OPIS Averages'!Q243,"NA")</f>
        <v>4.3079999999999998</v>
      </c>
      <c r="P231" s="44">
        <f>+IF('Weekly OPIS Averages'!S243&gt;0,'Weekly OPIS Averages'!S243,"NA")</f>
        <v>4.4963333333333333</v>
      </c>
    </row>
    <row r="232" spans="1:16" x14ac:dyDescent="0.2">
      <c r="A232" s="43">
        <v>45352</v>
      </c>
      <c r="C232" s="44">
        <f>+IF('Weekly OPIS Averages'!D244&gt;0,'Weekly OPIS Averages'!D244,"NA")</f>
        <v>4.0110000000000001</v>
      </c>
      <c r="E232" s="44">
        <f>+IF('Weekly OPIS Averages'!F244&gt;0,'Weekly OPIS Averages'!F244,"NA")</f>
        <v>4.0685000000000002</v>
      </c>
      <c r="G232" s="44">
        <f>+IF('Weekly OPIS Averages'!H244&gt;0,'Weekly OPIS Averages'!H244,"NA")</f>
        <v>4.2089999999999996</v>
      </c>
      <c r="J232" s="43">
        <v>45352</v>
      </c>
      <c r="L232" s="44">
        <f>+IF('Weekly OPIS Averages'!O244&gt;0,'Weekly OPIS Averages'!O244,"NA")</f>
        <v>4.0110000000000001</v>
      </c>
      <c r="N232" s="44">
        <f>+IF('Weekly OPIS Averages'!Q244&gt;0,'Weekly OPIS Averages'!Q244,"NA")</f>
        <v>4.0685000000000002</v>
      </c>
      <c r="P232" s="44">
        <f>+IF('Weekly OPIS Averages'!S244&gt;0,'Weekly OPIS Averages'!S244,"NA")</f>
        <v>4.2089999999999996</v>
      </c>
    </row>
    <row r="233" spans="1:16" x14ac:dyDescent="0.2">
      <c r="A233" s="43">
        <v>45383</v>
      </c>
      <c r="C233" s="44">
        <f>+IF('Weekly OPIS Averages'!D245&gt;0,'Weekly OPIS Averages'!D245,"NA")</f>
        <v>4.1520000000000001</v>
      </c>
      <c r="E233" s="44">
        <f>+IF('Weekly OPIS Averages'!F245&gt;0,'Weekly OPIS Averages'!F245,"NA")</f>
        <v>4.0815000000000001</v>
      </c>
      <c r="G233" s="44">
        <f>+IF('Weekly OPIS Averages'!H245&gt;0,'Weekly OPIS Averages'!H245,"NA")</f>
        <v>4.0963333333333338</v>
      </c>
      <c r="J233" s="43">
        <v>45383</v>
      </c>
      <c r="L233" s="44">
        <f>+IF('Weekly OPIS Averages'!O245&gt;0,'Weekly OPIS Averages'!O245,"NA")</f>
        <v>4.1520000000000001</v>
      </c>
      <c r="N233" s="44">
        <f>+IF('Weekly OPIS Averages'!Q245&gt;0,'Weekly OPIS Averages'!Q245,"NA")</f>
        <v>4.0815000000000001</v>
      </c>
      <c r="P233" s="44">
        <f>+IF('Weekly OPIS Averages'!S245&gt;0,'Weekly OPIS Averages'!S245,"NA")</f>
        <v>4.0963333333333338</v>
      </c>
    </row>
    <row r="234" spans="1:16" x14ac:dyDescent="0.2">
      <c r="A234" s="43">
        <v>45413</v>
      </c>
      <c r="C234" s="44">
        <f>+IF('Weekly OPIS Averages'!D246&gt;0,'Weekly OPIS Averages'!D246,"NA")</f>
        <v>4.1769999999999996</v>
      </c>
      <c r="E234" s="44">
        <f>+IF('Weekly OPIS Averages'!F246&gt;0,'Weekly OPIS Averages'!F246,"NA")</f>
        <v>4.1645000000000003</v>
      </c>
      <c r="G234" s="44">
        <f>+IF('Weekly OPIS Averages'!H246&gt;0,'Weekly OPIS Averages'!H246,"NA")</f>
        <v>4.1133333333333333</v>
      </c>
      <c r="J234" s="43">
        <v>45413</v>
      </c>
      <c r="L234" s="44">
        <f>+IF('Weekly OPIS Averages'!O246&gt;0,'Weekly OPIS Averages'!O246,"NA")</f>
        <v>4.1769999999999996</v>
      </c>
      <c r="N234" s="44">
        <f>+IF('Weekly OPIS Averages'!Q246&gt;0,'Weekly OPIS Averages'!Q246,"NA")</f>
        <v>4.1645000000000003</v>
      </c>
      <c r="P234" s="44">
        <f>+IF('Weekly OPIS Averages'!S246&gt;0,'Weekly OPIS Averages'!S246,"NA")</f>
        <v>4.1133333333333333</v>
      </c>
    </row>
    <row r="235" spans="1:16" x14ac:dyDescent="0.2">
      <c r="A235" s="43">
        <v>45444</v>
      </c>
      <c r="C235" s="44">
        <f>+IF('Weekly OPIS Averages'!D247&gt;0,'Weekly OPIS Averages'!D247,"NA")</f>
        <v>4.1100000000000003</v>
      </c>
      <c r="E235" s="44">
        <f>+IF('Weekly OPIS Averages'!F247&gt;0,'Weekly OPIS Averages'!F247,"NA")</f>
        <v>4.1434999999999995</v>
      </c>
      <c r="G235" s="44">
        <f>+IF('Weekly OPIS Averages'!H247&gt;0,'Weekly OPIS Averages'!H247,"NA")</f>
        <v>4.1463333333333336</v>
      </c>
      <c r="J235" s="43">
        <v>45444</v>
      </c>
      <c r="L235" s="44">
        <f>+IF('Weekly OPIS Averages'!O247&gt;0,'Weekly OPIS Averages'!O247,"NA")</f>
        <v>4.1100000000000003</v>
      </c>
      <c r="N235" s="44">
        <f>+IF('Weekly OPIS Averages'!Q247&gt;0,'Weekly OPIS Averages'!Q247,"NA")</f>
        <v>4.1434999999999995</v>
      </c>
      <c r="P235" s="44">
        <f>+IF('Weekly OPIS Averages'!S247&gt;0,'Weekly OPIS Averages'!S247,"NA")</f>
        <v>4.1463333333333336</v>
      </c>
    </row>
    <row r="236" spans="1:16" x14ac:dyDescent="0.2">
      <c r="A236" s="43">
        <v>45474</v>
      </c>
      <c r="C236" s="44">
        <f>+IF('Weekly OPIS Averages'!D248&gt;0,'Weekly OPIS Averages'!D248,"NA")</f>
        <v>3.96</v>
      </c>
      <c r="E236" s="44">
        <f>+IF('Weekly OPIS Averages'!F248&gt;0,'Weekly OPIS Averages'!F248,"NA")</f>
        <v>4.0350000000000001</v>
      </c>
      <c r="G236" s="44">
        <f>+IF('Weekly OPIS Averages'!H248&gt;0,'Weekly OPIS Averages'!H248,"NA")</f>
        <v>4.0823333333333336</v>
      </c>
      <c r="J236" s="43">
        <v>45474</v>
      </c>
      <c r="L236" s="44">
        <f>+IF('Weekly OPIS Averages'!O248&gt;0,'Weekly OPIS Averages'!O248,"NA")</f>
        <v>3.96</v>
      </c>
      <c r="N236" s="44">
        <f>+IF('Weekly OPIS Averages'!Q248&gt;0,'Weekly OPIS Averages'!Q248,"NA")</f>
        <v>4.0350000000000001</v>
      </c>
      <c r="P236" s="44">
        <f>+IF('Weekly OPIS Averages'!S248&gt;0,'Weekly OPIS Averages'!S248,"NA")</f>
        <v>4.0823333333333336</v>
      </c>
    </row>
    <row r="237" spans="1:16" x14ac:dyDescent="0.2">
      <c r="A237" s="43">
        <v>45505</v>
      </c>
      <c r="C237" s="44">
        <f>+IF('Weekly OPIS Averages'!D249&gt;0,'Weekly OPIS Averages'!D249,"NA")</f>
        <v>4.0389999999999997</v>
      </c>
      <c r="E237" s="44">
        <f>+IF('Weekly OPIS Averages'!F249&gt;0,'Weekly OPIS Averages'!F249,"NA")</f>
        <v>3.9994999999999998</v>
      </c>
      <c r="G237" s="44">
        <f>+IF('Weekly OPIS Averages'!H249&gt;0,'Weekly OPIS Averages'!H249,"NA")</f>
        <v>4.0363333333333333</v>
      </c>
      <c r="J237" s="43">
        <v>45505</v>
      </c>
      <c r="L237" s="44">
        <f>+IF('Weekly OPIS Averages'!O249&gt;0,'Weekly OPIS Averages'!O249,"NA")</f>
        <v>4.0389999999999997</v>
      </c>
      <c r="N237" s="44">
        <f>+IF('Weekly OPIS Averages'!Q249&gt;0,'Weekly OPIS Averages'!Q249,"NA")</f>
        <v>3.9994999999999998</v>
      </c>
      <c r="P237" s="44">
        <f>+IF('Weekly OPIS Averages'!S249&gt;0,'Weekly OPIS Averages'!S249,"NA")</f>
        <v>4.0363333333333333</v>
      </c>
    </row>
    <row r="238" spans="1:16" x14ac:dyDescent="0.2">
      <c r="A238" s="43">
        <v>45536</v>
      </c>
      <c r="C238" s="44" t="str">
        <f>+IF('Weekly OPIS Averages'!D250&gt;0,'Weekly OPIS Averages'!D250,"NA")</f>
        <v>NA</v>
      </c>
      <c r="E238" s="44" t="str">
        <f>+IF('Weekly OPIS Averages'!F250&gt;0,'Weekly OPIS Averages'!F250,"NA")</f>
        <v>NA</v>
      </c>
      <c r="G238" s="44" t="str">
        <f>+IF('Weekly OPIS Averages'!H250&gt;0,'Weekly OPIS Averages'!H250,"NA")</f>
        <v>NA</v>
      </c>
      <c r="J238" s="43">
        <v>45536</v>
      </c>
      <c r="L238" s="44" t="str">
        <f>+IF('Weekly OPIS Averages'!O250&gt;0,'Weekly OPIS Averages'!O250,"NA")</f>
        <v>NA</v>
      </c>
      <c r="N238" s="44" t="str">
        <f>+IF('Weekly OPIS Averages'!Q250&gt;0,'Weekly OPIS Averages'!Q250,"NA")</f>
        <v>NA</v>
      </c>
      <c r="P238" s="44" t="str">
        <f>+IF('Weekly OPIS Averages'!S250&gt;0,'Weekly OPIS Averages'!S250,"NA")</f>
        <v>NA</v>
      </c>
    </row>
    <row r="239" spans="1:16" x14ac:dyDescent="0.2">
      <c r="A239" s="43">
        <v>45566</v>
      </c>
      <c r="C239" s="44" t="str">
        <f>+IF('Weekly OPIS Averages'!D251&gt;0,'Weekly OPIS Averages'!D251,"NA")</f>
        <v>NA</v>
      </c>
      <c r="E239" s="44" t="str">
        <f>+IF('Weekly OPIS Averages'!F251&gt;0,'Weekly OPIS Averages'!F251,"NA")</f>
        <v>NA</v>
      </c>
      <c r="G239" s="44" t="str">
        <f>+IF('Weekly OPIS Averages'!H251&gt;0,'Weekly OPIS Averages'!H251,"NA")</f>
        <v>NA</v>
      </c>
      <c r="J239" s="43">
        <v>45566</v>
      </c>
      <c r="L239" s="44" t="str">
        <f>+IF('Weekly OPIS Averages'!O251&gt;0,'Weekly OPIS Averages'!O251,"NA")</f>
        <v>NA</v>
      </c>
      <c r="N239" s="44" t="str">
        <f>+IF('Weekly OPIS Averages'!Q251&gt;0,'Weekly OPIS Averages'!Q251,"NA")</f>
        <v>NA</v>
      </c>
      <c r="P239" s="44" t="str">
        <f>+IF('Weekly OPIS Averages'!S251&gt;0,'Weekly OPIS Averages'!S251,"NA")</f>
        <v>NA</v>
      </c>
    </row>
    <row r="240" spans="1:16" x14ac:dyDescent="0.2">
      <c r="A240" s="43">
        <v>45597</v>
      </c>
      <c r="C240" s="44" t="str">
        <f>+IF('Weekly OPIS Averages'!D252&gt;0,'Weekly OPIS Averages'!D252,"NA")</f>
        <v>NA</v>
      </c>
      <c r="E240" s="44" t="str">
        <f>+IF('Weekly OPIS Averages'!F252&gt;0,'Weekly OPIS Averages'!F252,"NA")</f>
        <v>NA</v>
      </c>
      <c r="G240" s="44" t="str">
        <f>+IF('Weekly OPIS Averages'!H252&gt;0,'Weekly OPIS Averages'!H252,"NA")</f>
        <v>NA</v>
      </c>
      <c r="J240" s="43">
        <v>45597</v>
      </c>
      <c r="L240" s="44" t="str">
        <f>+IF('Weekly OPIS Averages'!O252&gt;0,'Weekly OPIS Averages'!O252,"NA")</f>
        <v>NA</v>
      </c>
      <c r="N240" s="44" t="str">
        <f>+IF('Weekly OPIS Averages'!Q252&gt;0,'Weekly OPIS Averages'!Q252,"NA")</f>
        <v>NA</v>
      </c>
      <c r="P240" s="44" t="str">
        <f>+IF('Weekly OPIS Averages'!S252&gt;0,'Weekly OPIS Averages'!S252,"NA")</f>
        <v>NA</v>
      </c>
    </row>
    <row r="241" spans="1:16" x14ac:dyDescent="0.2">
      <c r="A241" s="43">
        <v>45627</v>
      </c>
      <c r="C241" s="44" t="str">
        <f>+IF('Weekly OPIS Averages'!D253&gt;0,'Weekly OPIS Averages'!D253,"NA")</f>
        <v>NA</v>
      </c>
      <c r="E241" s="44" t="str">
        <f>+IF('Weekly OPIS Averages'!F253&gt;0,'Weekly OPIS Averages'!F253,"NA")</f>
        <v>NA</v>
      </c>
      <c r="G241" s="44" t="str">
        <f>+IF('Weekly OPIS Averages'!H253&gt;0,'Weekly OPIS Averages'!H253,"NA")</f>
        <v>NA</v>
      </c>
      <c r="J241" s="43">
        <v>45627</v>
      </c>
      <c r="L241" s="44" t="str">
        <f>+IF('Weekly OPIS Averages'!O253&gt;0,'Weekly OPIS Averages'!O253,"NA")</f>
        <v>NA</v>
      </c>
      <c r="N241" s="44" t="str">
        <f>+IF('Weekly OPIS Averages'!Q253&gt;0,'Weekly OPIS Averages'!Q253,"NA")</f>
        <v>NA</v>
      </c>
      <c r="P241" s="44" t="str">
        <f>+IF('Weekly OPIS Averages'!S253&gt;0,'Weekly OPIS Averages'!S253,"NA")</f>
        <v>NA</v>
      </c>
    </row>
    <row r="242" spans="1:16" x14ac:dyDescent="0.2">
      <c r="A242" s="43">
        <v>45658</v>
      </c>
      <c r="C242" s="44" t="str">
        <f>+IF('Weekly OPIS Averages'!D254&gt;0,'Weekly OPIS Averages'!D254,"NA")</f>
        <v>NA</v>
      </c>
      <c r="E242" s="44" t="str">
        <f>+IF('Weekly OPIS Averages'!F254&gt;0,'Weekly OPIS Averages'!F254,"NA")</f>
        <v>NA</v>
      </c>
      <c r="G242" s="44" t="str">
        <f>+IF('Weekly OPIS Averages'!H254&gt;0,'Weekly OPIS Averages'!H254,"NA")</f>
        <v>NA</v>
      </c>
      <c r="J242" s="43">
        <v>45658</v>
      </c>
      <c r="L242" s="44" t="str">
        <f>+IF('Weekly OPIS Averages'!O254&gt;0,'Weekly OPIS Averages'!O254,"NA")</f>
        <v>NA</v>
      </c>
      <c r="N242" s="44" t="str">
        <f>+IF('Weekly OPIS Averages'!Q254&gt;0,'Weekly OPIS Averages'!Q254,"NA")</f>
        <v>NA</v>
      </c>
      <c r="P242" s="44" t="str">
        <f>+IF('Weekly OPIS Averages'!S254&gt;0,'Weekly OPIS Averages'!S254,"NA")</f>
        <v>NA</v>
      </c>
    </row>
    <row r="243" spans="1:16" x14ac:dyDescent="0.2">
      <c r="A243" s="43">
        <v>45689</v>
      </c>
      <c r="C243" s="44" t="str">
        <f>+IF('Weekly OPIS Averages'!D255&gt;0,'Weekly OPIS Averages'!D255,"NA")</f>
        <v>NA</v>
      </c>
      <c r="E243" s="44" t="str">
        <f>+IF('Weekly OPIS Averages'!F255&gt;0,'Weekly OPIS Averages'!F255,"NA")</f>
        <v>NA</v>
      </c>
      <c r="G243" s="44" t="str">
        <f>+IF('Weekly OPIS Averages'!H255&gt;0,'Weekly OPIS Averages'!H255,"NA")</f>
        <v>NA</v>
      </c>
      <c r="J243" s="43">
        <v>45689</v>
      </c>
      <c r="L243" s="44" t="str">
        <f>+IF('Weekly OPIS Averages'!O255&gt;0,'Weekly OPIS Averages'!O255,"NA")</f>
        <v>NA</v>
      </c>
      <c r="N243" s="44" t="str">
        <f>+IF('Weekly OPIS Averages'!Q255&gt;0,'Weekly OPIS Averages'!Q255,"NA")</f>
        <v>NA</v>
      </c>
      <c r="P243" s="44" t="str">
        <f>+IF('Weekly OPIS Averages'!S255&gt;0,'Weekly OPIS Averages'!S255,"NA")</f>
        <v>NA</v>
      </c>
    </row>
    <row r="244" spans="1:16" x14ac:dyDescent="0.2">
      <c r="A244" s="43">
        <v>45717</v>
      </c>
      <c r="C244" s="44" t="str">
        <f>+IF('Weekly OPIS Averages'!D256&gt;0,'Weekly OPIS Averages'!D256,"NA")</f>
        <v>NA</v>
      </c>
      <c r="E244" s="44" t="str">
        <f>+IF('Weekly OPIS Averages'!F256&gt;0,'Weekly OPIS Averages'!F256,"NA")</f>
        <v>NA</v>
      </c>
      <c r="G244" s="44" t="str">
        <f>+IF('Weekly OPIS Averages'!H256&gt;0,'Weekly OPIS Averages'!H256,"NA")</f>
        <v>NA</v>
      </c>
      <c r="J244" s="43">
        <v>45717</v>
      </c>
      <c r="L244" s="44" t="str">
        <f>+IF('Weekly OPIS Averages'!O256&gt;0,'Weekly OPIS Averages'!O256,"NA")</f>
        <v>NA</v>
      </c>
      <c r="N244" s="44" t="str">
        <f>+IF('Weekly OPIS Averages'!Q256&gt;0,'Weekly OPIS Averages'!Q256,"NA")</f>
        <v>NA</v>
      </c>
      <c r="P244" s="44" t="str">
        <f>+IF('Weekly OPIS Averages'!S256&gt;0,'Weekly OPIS Averages'!S256,"NA")</f>
        <v>NA</v>
      </c>
    </row>
    <row r="245" spans="1:16" x14ac:dyDescent="0.2">
      <c r="A245" s="43">
        <v>45748</v>
      </c>
      <c r="C245" s="44" t="str">
        <f>+IF('Weekly OPIS Averages'!D257&gt;0,'Weekly OPIS Averages'!D257,"NA")</f>
        <v>NA</v>
      </c>
      <c r="E245" s="44" t="str">
        <f>+IF('Weekly OPIS Averages'!F257&gt;0,'Weekly OPIS Averages'!F257,"NA")</f>
        <v>NA</v>
      </c>
      <c r="G245" s="44" t="str">
        <f>+IF('Weekly OPIS Averages'!H257&gt;0,'Weekly OPIS Averages'!H257,"NA")</f>
        <v>NA</v>
      </c>
      <c r="J245" s="43">
        <v>45748</v>
      </c>
      <c r="L245" s="44" t="str">
        <f>+IF('Weekly OPIS Averages'!O257&gt;0,'Weekly OPIS Averages'!O257,"NA")</f>
        <v>NA</v>
      </c>
      <c r="N245" s="44" t="str">
        <f>+IF('Weekly OPIS Averages'!Q257&gt;0,'Weekly OPIS Averages'!Q257,"NA")</f>
        <v>NA</v>
      </c>
      <c r="P245" s="44" t="str">
        <f>+IF('Weekly OPIS Averages'!S257&gt;0,'Weekly OPIS Averages'!S257,"NA")</f>
        <v>NA</v>
      </c>
    </row>
    <row r="246" spans="1:16" x14ac:dyDescent="0.2">
      <c r="A246" s="43">
        <v>45778</v>
      </c>
      <c r="C246" s="44" t="str">
        <f>+IF('Weekly OPIS Averages'!D258&gt;0,'Weekly OPIS Averages'!D258,"NA")</f>
        <v>NA</v>
      </c>
      <c r="E246" s="44" t="str">
        <f>+IF('Weekly OPIS Averages'!F258&gt;0,'Weekly OPIS Averages'!F258,"NA")</f>
        <v>NA</v>
      </c>
      <c r="G246" s="44" t="str">
        <f>+IF('Weekly OPIS Averages'!H258&gt;0,'Weekly OPIS Averages'!H258,"NA")</f>
        <v>NA</v>
      </c>
      <c r="J246" s="43">
        <v>45778</v>
      </c>
      <c r="L246" s="44" t="str">
        <f>+IF('Weekly OPIS Averages'!O258&gt;0,'Weekly OPIS Averages'!O258,"NA")</f>
        <v>NA</v>
      </c>
      <c r="N246" s="44" t="str">
        <f>+IF('Weekly OPIS Averages'!Q258&gt;0,'Weekly OPIS Averages'!Q258,"NA")</f>
        <v>NA</v>
      </c>
      <c r="P246" s="44" t="str">
        <f>+IF('Weekly OPIS Averages'!S258&gt;0,'Weekly OPIS Averages'!S258,"NA")</f>
        <v>NA</v>
      </c>
    </row>
    <row r="247" spans="1:16" x14ac:dyDescent="0.2">
      <c r="A247" s="43">
        <v>45809</v>
      </c>
      <c r="C247" s="44" t="str">
        <f>+IF('Weekly OPIS Averages'!D259&gt;0,'Weekly OPIS Averages'!D259,"NA")</f>
        <v>NA</v>
      </c>
      <c r="E247" s="44" t="str">
        <f>+IF('Weekly OPIS Averages'!F259&gt;0,'Weekly OPIS Averages'!F259,"NA")</f>
        <v>NA</v>
      </c>
      <c r="G247" s="44" t="str">
        <f>+IF('Weekly OPIS Averages'!H259&gt;0,'Weekly OPIS Averages'!H259,"NA")</f>
        <v>NA</v>
      </c>
      <c r="J247" s="43">
        <v>45809</v>
      </c>
      <c r="L247" s="44" t="str">
        <f>+IF('Weekly OPIS Averages'!O259&gt;0,'Weekly OPIS Averages'!O259,"NA")</f>
        <v>NA</v>
      </c>
      <c r="N247" s="44" t="str">
        <f>+IF('Weekly OPIS Averages'!Q259&gt;0,'Weekly OPIS Averages'!Q259,"NA")</f>
        <v>NA</v>
      </c>
      <c r="P247" s="44" t="str">
        <f>+IF('Weekly OPIS Averages'!S259&gt;0,'Weekly OPIS Averages'!S259,"NA")</f>
        <v>NA</v>
      </c>
    </row>
    <row r="248" spans="1:16" x14ac:dyDescent="0.2">
      <c r="A248" s="43">
        <v>45839</v>
      </c>
      <c r="C248" s="44" t="str">
        <f>+IF('Weekly OPIS Averages'!D260&gt;0,'Weekly OPIS Averages'!D260,"NA")</f>
        <v>NA</v>
      </c>
      <c r="E248" s="44" t="str">
        <f>+IF('Weekly OPIS Averages'!F260&gt;0,'Weekly OPIS Averages'!F260,"NA")</f>
        <v>NA</v>
      </c>
      <c r="G248" s="44" t="str">
        <f>+IF('Weekly OPIS Averages'!H260&gt;0,'Weekly OPIS Averages'!H260,"NA")</f>
        <v>NA</v>
      </c>
      <c r="J248" s="43">
        <v>45839</v>
      </c>
      <c r="L248" s="44" t="str">
        <f>+IF('Weekly OPIS Averages'!O260&gt;0,'Weekly OPIS Averages'!O260,"NA")</f>
        <v>NA</v>
      </c>
      <c r="N248" s="44" t="str">
        <f>+IF('Weekly OPIS Averages'!Q260&gt;0,'Weekly OPIS Averages'!Q260,"NA")</f>
        <v>NA</v>
      </c>
      <c r="P248" s="44" t="str">
        <f>+IF('Weekly OPIS Averages'!S260&gt;0,'Weekly OPIS Averages'!S260,"NA")</f>
        <v>NA</v>
      </c>
    </row>
    <row r="249" spans="1:16" x14ac:dyDescent="0.2">
      <c r="A249" s="43">
        <v>45870</v>
      </c>
      <c r="C249" s="44" t="str">
        <f>+IF('Weekly OPIS Averages'!D261&gt;0,'Weekly OPIS Averages'!D261,"NA")</f>
        <v>NA</v>
      </c>
      <c r="E249" s="44" t="str">
        <f>+IF('Weekly OPIS Averages'!F261&gt;0,'Weekly OPIS Averages'!F261,"NA")</f>
        <v>NA</v>
      </c>
      <c r="G249" s="44" t="str">
        <f>+IF('Weekly OPIS Averages'!H261&gt;0,'Weekly OPIS Averages'!H261,"NA")</f>
        <v>NA</v>
      </c>
      <c r="J249" s="43">
        <v>45870</v>
      </c>
      <c r="L249" s="44" t="str">
        <f>+IF('Weekly OPIS Averages'!O261&gt;0,'Weekly OPIS Averages'!O261,"NA")</f>
        <v>NA</v>
      </c>
      <c r="N249" s="44" t="str">
        <f>+IF('Weekly OPIS Averages'!Q261&gt;0,'Weekly OPIS Averages'!Q261,"NA")</f>
        <v>NA</v>
      </c>
      <c r="P249" s="44" t="str">
        <f>+IF('Weekly OPIS Averages'!S261&gt;0,'Weekly OPIS Averages'!S261,"NA")</f>
        <v>NA</v>
      </c>
    </row>
    <row r="250" spans="1:16" x14ac:dyDescent="0.2">
      <c r="A250" s="43">
        <v>45901</v>
      </c>
      <c r="C250" s="44" t="str">
        <f>+IF('Weekly OPIS Averages'!D262&gt;0,'Weekly OPIS Averages'!D262,"NA")</f>
        <v>NA</v>
      </c>
      <c r="E250" s="44" t="str">
        <f>+IF('Weekly OPIS Averages'!F262&gt;0,'Weekly OPIS Averages'!F262,"NA")</f>
        <v>NA</v>
      </c>
      <c r="G250" s="44" t="str">
        <f>+IF('Weekly OPIS Averages'!H262&gt;0,'Weekly OPIS Averages'!H262,"NA")</f>
        <v>NA</v>
      </c>
      <c r="J250" s="43">
        <v>45901</v>
      </c>
      <c r="L250" s="44" t="str">
        <f>+IF('Weekly OPIS Averages'!O262&gt;0,'Weekly OPIS Averages'!O262,"NA")</f>
        <v>NA</v>
      </c>
      <c r="N250" s="44" t="str">
        <f>+IF('Weekly OPIS Averages'!Q262&gt;0,'Weekly OPIS Averages'!Q262,"NA")</f>
        <v>NA</v>
      </c>
      <c r="P250" s="44" t="str">
        <f>+IF('Weekly OPIS Averages'!S262&gt;0,'Weekly OPIS Averages'!S262,"NA")</f>
        <v>NA</v>
      </c>
    </row>
    <row r="251" spans="1:16" x14ac:dyDescent="0.2">
      <c r="A251" s="43">
        <v>45931</v>
      </c>
      <c r="C251" s="44" t="str">
        <f>+IF('Weekly OPIS Averages'!D263&gt;0,'Weekly OPIS Averages'!D263,"NA")</f>
        <v>NA</v>
      </c>
      <c r="E251" s="44" t="str">
        <f>+IF('Weekly OPIS Averages'!F263&gt;0,'Weekly OPIS Averages'!F263,"NA")</f>
        <v>NA</v>
      </c>
      <c r="G251" s="44" t="str">
        <f>+IF('Weekly OPIS Averages'!H263&gt;0,'Weekly OPIS Averages'!H263,"NA")</f>
        <v>NA</v>
      </c>
      <c r="J251" s="43">
        <v>45931</v>
      </c>
      <c r="L251" s="44" t="str">
        <f>+IF('Weekly OPIS Averages'!O263&gt;0,'Weekly OPIS Averages'!O263,"NA")</f>
        <v>NA</v>
      </c>
      <c r="N251" s="44" t="str">
        <f>+IF('Weekly OPIS Averages'!Q263&gt;0,'Weekly OPIS Averages'!Q263,"NA")</f>
        <v>NA</v>
      </c>
      <c r="P251" s="44" t="str">
        <f>+IF('Weekly OPIS Averages'!S263&gt;0,'Weekly OPIS Averages'!S263,"NA")</f>
        <v>NA</v>
      </c>
    </row>
    <row r="252" spans="1:16" x14ac:dyDescent="0.2">
      <c r="A252" s="43">
        <v>45962</v>
      </c>
      <c r="C252" s="44" t="str">
        <f>+IF('Weekly OPIS Averages'!D264&gt;0,'Weekly OPIS Averages'!D264,"NA")</f>
        <v>NA</v>
      </c>
      <c r="E252" s="44" t="str">
        <f>+IF('Weekly OPIS Averages'!F264&gt;0,'Weekly OPIS Averages'!F264,"NA")</f>
        <v>NA</v>
      </c>
      <c r="G252" s="44" t="str">
        <f>+IF('Weekly OPIS Averages'!H264&gt;0,'Weekly OPIS Averages'!H264,"NA")</f>
        <v>NA</v>
      </c>
      <c r="J252" s="43">
        <v>45962</v>
      </c>
      <c r="L252" s="44" t="str">
        <f>+IF('Weekly OPIS Averages'!O264&gt;0,'Weekly OPIS Averages'!O264,"NA")</f>
        <v>NA</v>
      </c>
      <c r="N252" s="44" t="str">
        <f>+IF('Weekly OPIS Averages'!Q264&gt;0,'Weekly OPIS Averages'!Q264,"NA")</f>
        <v>NA</v>
      </c>
      <c r="P252" s="44" t="str">
        <f>+IF('Weekly OPIS Averages'!S264&gt;0,'Weekly OPIS Averages'!S264,"NA")</f>
        <v>NA</v>
      </c>
    </row>
    <row r="253" spans="1:16" x14ac:dyDescent="0.2">
      <c r="A253" s="43">
        <v>45992</v>
      </c>
      <c r="C253" s="44" t="str">
        <f>+IF('Weekly OPIS Averages'!D265&gt;0,'Weekly OPIS Averages'!D265,"NA")</f>
        <v>NA</v>
      </c>
      <c r="E253" s="44" t="str">
        <f>+IF('Weekly OPIS Averages'!F265&gt;0,'Weekly OPIS Averages'!F265,"NA")</f>
        <v>NA</v>
      </c>
      <c r="G253" s="44" t="str">
        <f>+IF('Weekly OPIS Averages'!H265&gt;0,'Weekly OPIS Averages'!H265,"NA")</f>
        <v>NA</v>
      </c>
      <c r="J253" s="43">
        <v>45992</v>
      </c>
      <c r="L253" s="44" t="str">
        <f>+IF('Weekly OPIS Averages'!O265&gt;0,'Weekly OPIS Averages'!O265,"NA")</f>
        <v>NA</v>
      </c>
      <c r="N253" s="44" t="str">
        <f>+IF('Weekly OPIS Averages'!Q265&gt;0,'Weekly OPIS Averages'!Q265,"NA")</f>
        <v>NA</v>
      </c>
      <c r="P253" s="44" t="str">
        <f>+IF('Weekly OPIS Averages'!S265&gt;0,'Weekly OPIS Averages'!S265,"NA")</f>
        <v>NA</v>
      </c>
    </row>
    <row r="254" spans="1:16" x14ac:dyDescent="0.2">
      <c r="A254" s="43">
        <v>46023</v>
      </c>
      <c r="C254" s="44" t="str">
        <f>+IF('Weekly OPIS Averages'!D266&gt;0,'Weekly OPIS Averages'!D266,"NA")</f>
        <v>NA</v>
      </c>
      <c r="E254" s="44" t="str">
        <f>+IF('Weekly OPIS Averages'!F266&gt;0,'Weekly OPIS Averages'!F266,"NA")</f>
        <v>NA</v>
      </c>
      <c r="G254" s="44" t="str">
        <f>+IF('Weekly OPIS Averages'!H266&gt;0,'Weekly OPIS Averages'!H266,"NA")</f>
        <v>NA</v>
      </c>
      <c r="J254" s="43">
        <v>46023</v>
      </c>
      <c r="L254" s="44" t="str">
        <f>+IF('Weekly OPIS Averages'!O266&gt;0,'Weekly OPIS Averages'!O266,"NA")</f>
        <v>NA</v>
      </c>
      <c r="N254" s="44" t="str">
        <f>+IF('Weekly OPIS Averages'!Q266&gt;0,'Weekly OPIS Averages'!Q266,"NA")</f>
        <v>NA</v>
      </c>
      <c r="P254" s="44" t="str">
        <f>+IF('Weekly OPIS Averages'!S266&gt;0,'Weekly OPIS Averages'!S266,"NA")</f>
        <v>NA</v>
      </c>
    </row>
    <row r="255" spans="1:16" x14ac:dyDescent="0.2">
      <c r="A255" s="43">
        <v>46054</v>
      </c>
      <c r="C255" s="44" t="str">
        <f>+IF('Weekly OPIS Averages'!D267&gt;0,'Weekly OPIS Averages'!D267,"NA")</f>
        <v>NA</v>
      </c>
      <c r="E255" s="44" t="str">
        <f>+IF('Weekly OPIS Averages'!F267&gt;0,'Weekly OPIS Averages'!F267,"NA")</f>
        <v>NA</v>
      </c>
      <c r="G255" s="44" t="str">
        <f>+IF('Weekly OPIS Averages'!H267&gt;0,'Weekly OPIS Averages'!H267,"NA")</f>
        <v>NA</v>
      </c>
      <c r="J255" s="43">
        <v>46054</v>
      </c>
      <c r="L255" s="44" t="str">
        <f>+IF('Weekly OPIS Averages'!O267&gt;0,'Weekly OPIS Averages'!O267,"NA")</f>
        <v>NA</v>
      </c>
      <c r="N255" s="44" t="str">
        <f>+IF('Weekly OPIS Averages'!Q267&gt;0,'Weekly OPIS Averages'!Q267,"NA")</f>
        <v>NA</v>
      </c>
      <c r="P255" s="44" t="str">
        <f>+IF('Weekly OPIS Averages'!S267&gt;0,'Weekly OPIS Averages'!S267,"NA")</f>
        <v>NA</v>
      </c>
    </row>
    <row r="256" spans="1:16" x14ac:dyDescent="0.2">
      <c r="A256" s="43">
        <v>46082</v>
      </c>
      <c r="C256" s="44" t="str">
        <f>+IF('Weekly OPIS Averages'!D268&gt;0,'Weekly OPIS Averages'!D268,"NA")</f>
        <v>NA</v>
      </c>
      <c r="E256" s="44" t="str">
        <f>+IF('Weekly OPIS Averages'!F268&gt;0,'Weekly OPIS Averages'!F268,"NA")</f>
        <v>NA</v>
      </c>
      <c r="G256" s="44" t="str">
        <f>+IF('Weekly OPIS Averages'!H268&gt;0,'Weekly OPIS Averages'!H268,"NA")</f>
        <v>NA</v>
      </c>
      <c r="J256" s="43">
        <v>46082</v>
      </c>
      <c r="L256" s="44" t="str">
        <f>+IF('Weekly OPIS Averages'!O268&gt;0,'Weekly OPIS Averages'!O268,"NA")</f>
        <v>NA</v>
      </c>
      <c r="N256" s="44" t="str">
        <f>+IF('Weekly OPIS Averages'!Q268&gt;0,'Weekly OPIS Averages'!Q268,"NA")</f>
        <v>NA</v>
      </c>
      <c r="P256" s="44" t="str">
        <f>+IF('Weekly OPIS Averages'!S268&gt;0,'Weekly OPIS Averages'!S268,"NA")</f>
        <v>NA</v>
      </c>
    </row>
    <row r="257" spans="1:16" x14ac:dyDescent="0.2">
      <c r="A257" s="43">
        <v>46113</v>
      </c>
      <c r="C257" s="44" t="str">
        <f>+IF('Weekly OPIS Averages'!D269&gt;0,'Weekly OPIS Averages'!D269,"NA")</f>
        <v>NA</v>
      </c>
      <c r="E257" s="44" t="str">
        <f>+IF('Weekly OPIS Averages'!F269&gt;0,'Weekly OPIS Averages'!F269,"NA")</f>
        <v>NA</v>
      </c>
      <c r="G257" s="44" t="str">
        <f>+IF('Weekly OPIS Averages'!H269&gt;0,'Weekly OPIS Averages'!H269,"NA")</f>
        <v>NA</v>
      </c>
      <c r="J257" s="43">
        <v>46113</v>
      </c>
      <c r="L257" s="44" t="str">
        <f>+IF('Weekly OPIS Averages'!O269&gt;0,'Weekly OPIS Averages'!O269,"NA")</f>
        <v>NA</v>
      </c>
      <c r="N257" s="44" t="str">
        <f>+IF('Weekly OPIS Averages'!Q269&gt;0,'Weekly OPIS Averages'!Q269,"NA")</f>
        <v>NA</v>
      </c>
      <c r="P257" s="44" t="str">
        <f>+IF('Weekly OPIS Averages'!S269&gt;0,'Weekly OPIS Averages'!S269,"NA")</f>
        <v>NA</v>
      </c>
    </row>
    <row r="258" spans="1:16" x14ac:dyDescent="0.2">
      <c r="A258" s="43">
        <v>46143</v>
      </c>
      <c r="C258" s="44" t="str">
        <f>+IF('Weekly OPIS Averages'!D270&gt;0,'Weekly OPIS Averages'!D270,"NA")</f>
        <v>NA</v>
      </c>
      <c r="E258" s="44" t="str">
        <f>+IF('Weekly OPIS Averages'!F270&gt;0,'Weekly OPIS Averages'!F270,"NA")</f>
        <v>NA</v>
      </c>
      <c r="G258" s="44" t="str">
        <f>+IF('Weekly OPIS Averages'!H270&gt;0,'Weekly OPIS Averages'!H270,"NA")</f>
        <v>NA</v>
      </c>
      <c r="J258" s="43">
        <v>46143</v>
      </c>
      <c r="L258" s="44" t="str">
        <f>+IF('Weekly OPIS Averages'!O270&gt;0,'Weekly OPIS Averages'!O270,"NA")</f>
        <v>NA</v>
      </c>
      <c r="N258" s="44" t="str">
        <f>+IF('Weekly OPIS Averages'!Q270&gt;0,'Weekly OPIS Averages'!Q270,"NA")</f>
        <v>NA</v>
      </c>
      <c r="P258" s="44" t="str">
        <f>+IF('Weekly OPIS Averages'!S270&gt;0,'Weekly OPIS Averages'!S270,"NA")</f>
        <v>NA</v>
      </c>
    </row>
    <row r="259" spans="1:16" x14ac:dyDescent="0.2">
      <c r="A259" s="43">
        <v>46174</v>
      </c>
      <c r="C259" s="44" t="str">
        <f>+IF('Weekly OPIS Averages'!D271&gt;0,'Weekly OPIS Averages'!D271,"NA")</f>
        <v>NA</v>
      </c>
      <c r="E259" s="44" t="str">
        <f>+IF('Weekly OPIS Averages'!F271&gt;0,'Weekly OPIS Averages'!F271,"NA")</f>
        <v>NA</v>
      </c>
      <c r="G259" s="44" t="str">
        <f>+IF('Weekly OPIS Averages'!H271&gt;0,'Weekly OPIS Averages'!H271,"NA")</f>
        <v>NA</v>
      </c>
      <c r="J259" s="43">
        <v>46174</v>
      </c>
      <c r="L259" s="44" t="str">
        <f>+IF('Weekly OPIS Averages'!O271&gt;0,'Weekly OPIS Averages'!O271,"NA")</f>
        <v>NA</v>
      </c>
      <c r="N259" s="44" t="str">
        <f>+IF('Weekly OPIS Averages'!Q271&gt;0,'Weekly OPIS Averages'!Q271,"NA")</f>
        <v>NA</v>
      </c>
      <c r="P259" s="44" t="str">
        <f>+IF('Weekly OPIS Averages'!S271&gt;0,'Weekly OPIS Averages'!S271,"NA")</f>
        <v>NA</v>
      </c>
    </row>
    <row r="260" spans="1:16" x14ac:dyDescent="0.2">
      <c r="A260" s="43">
        <v>46204</v>
      </c>
      <c r="C260" s="44" t="str">
        <f>+IF('Weekly OPIS Averages'!D272&gt;0,'Weekly OPIS Averages'!D272,"NA")</f>
        <v>NA</v>
      </c>
      <c r="E260" s="44" t="str">
        <f>+IF('Weekly OPIS Averages'!F272&gt;0,'Weekly OPIS Averages'!F272,"NA")</f>
        <v>NA</v>
      </c>
      <c r="G260" s="44" t="str">
        <f>+IF('Weekly OPIS Averages'!H272&gt;0,'Weekly OPIS Averages'!H272,"NA")</f>
        <v>NA</v>
      </c>
      <c r="J260" s="43">
        <v>46204</v>
      </c>
      <c r="L260" s="44" t="str">
        <f>+IF('Weekly OPIS Averages'!O272&gt;0,'Weekly OPIS Averages'!O272,"NA")</f>
        <v>NA</v>
      </c>
      <c r="N260" s="44" t="str">
        <f>+IF('Weekly OPIS Averages'!Q272&gt;0,'Weekly OPIS Averages'!Q272,"NA")</f>
        <v>NA</v>
      </c>
      <c r="P260" s="44" t="str">
        <f>+IF('Weekly OPIS Averages'!S272&gt;0,'Weekly OPIS Averages'!S272,"NA")</f>
        <v>NA</v>
      </c>
    </row>
    <row r="261" spans="1:16" x14ac:dyDescent="0.2">
      <c r="A261" s="43">
        <v>46235</v>
      </c>
      <c r="C261" s="44" t="str">
        <f>+IF('Weekly OPIS Averages'!D273&gt;0,'Weekly OPIS Averages'!D273,"NA")</f>
        <v>NA</v>
      </c>
      <c r="E261" s="44" t="str">
        <f>+IF('Weekly OPIS Averages'!F273&gt;0,'Weekly OPIS Averages'!F273,"NA")</f>
        <v>NA</v>
      </c>
      <c r="G261" s="44" t="str">
        <f>+IF('Weekly OPIS Averages'!H273&gt;0,'Weekly OPIS Averages'!H273,"NA")</f>
        <v>NA</v>
      </c>
      <c r="J261" s="43">
        <v>46235</v>
      </c>
      <c r="L261" s="44" t="str">
        <f>+IF('Weekly OPIS Averages'!O273&gt;0,'Weekly OPIS Averages'!O273,"NA")</f>
        <v>NA</v>
      </c>
      <c r="N261" s="44" t="str">
        <f>+IF('Weekly OPIS Averages'!Q273&gt;0,'Weekly OPIS Averages'!Q273,"NA")</f>
        <v>NA</v>
      </c>
      <c r="P261" s="44" t="str">
        <f>+IF('Weekly OPIS Averages'!S273&gt;0,'Weekly OPIS Averages'!S273,"NA")</f>
        <v>NA</v>
      </c>
    </row>
    <row r="262" spans="1:16" x14ac:dyDescent="0.2">
      <c r="A262" s="43">
        <v>46266</v>
      </c>
      <c r="C262" s="44" t="str">
        <f>+IF('Weekly OPIS Averages'!D274&gt;0,'Weekly OPIS Averages'!D274,"NA")</f>
        <v>NA</v>
      </c>
      <c r="E262" s="44" t="str">
        <f>+IF('Weekly OPIS Averages'!F274&gt;0,'Weekly OPIS Averages'!F274,"NA")</f>
        <v>NA</v>
      </c>
      <c r="G262" s="44" t="str">
        <f>+IF('Weekly OPIS Averages'!H274&gt;0,'Weekly OPIS Averages'!H274,"NA")</f>
        <v>NA</v>
      </c>
      <c r="J262" s="43">
        <v>46266</v>
      </c>
      <c r="L262" s="44" t="str">
        <f>+IF('Weekly OPIS Averages'!O274&gt;0,'Weekly OPIS Averages'!O274,"NA")</f>
        <v>NA</v>
      </c>
      <c r="N262" s="44" t="str">
        <f>+IF('Weekly OPIS Averages'!Q274&gt;0,'Weekly OPIS Averages'!Q274,"NA")</f>
        <v>NA</v>
      </c>
      <c r="P262" s="44" t="str">
        <f>+IF('Weekly OPIS Averages'!S274&gt;0,'Weekly OPIS Averages'!S274,"NA")</f>
        <v>NA</v>
      </c>
    </row>
    <row r="263" spans="1:16" x14ac:dyDescent="0.2">
      <c r="A263" s="43">
        <v>46296</v>
      </c>
      <c r="C263" s="44" t="str">
        <f>+IF('Weekly OPIS Averages'!D275&gt;0,'Weekly OPIS Averages'!D275,"NA")</f>
        <v>NA</v>
      </c>
      <c r="E263" s="44" t="str">
        <f>+IF('Weekly OPIS Averages'!F275&gt;0,'Weekly OPIS Averages'!F275,"NA")</f>
        <v>NA</v>
      </c>
      <c r="G263" s="44" t="str">
        <f>+IF('Weekly OPIS Averages'!H275&gt;0,'Weekly OPIS Averages'!H275,"NA")</f>
        <v>NA</v>
      </c>
      <c r="J263" s="43">
        <v>46296</v>
      </c>
      <c r="L263" s="44" t="str">
        <f>+IF('Weekly OPIS Averages'!O275&gt;0,'Weekly OPIS Averages'!O275,"NA")</f>
        <v>NA</v>
      </c>
      <c r="N263" s="44" t="str">
        <f>+IF('Weekly OPIS Averages'!Q275&gt;0,'Weekly OPIS Averages'!Q275,"NA")</f>
        <v>NA</v>
      </c>
      <c r="P263" s="44" t="str">
        <f>+IF('Weekly OPIS Averages'!S275&gt;0,'Weekly OPIS Averages'!S275,"NA")</f>
        <v>NA</v>
      </c>
    </row>
    <row r="264" spans="1:16" x14ac:dyDescent="0.2">
      <c r="A264" s="43">
        <v>46327</v>
      </c>
      <c r="C264" s="44" t="str">
        <f>+IF('Weekly OPIS Averages'!D276&gt;0,'Weekly OPIS Averages'!D276,"NA")</f>
        <v>NA</v>
      </c>
      <c r="E264" s="44" t="str">
        <f>+IF('Weekly OPIS Averages'!F276&gt;0,'Weekly OPIS Averages'!F276,"NA")</f>
        <v>NA</v>
      </c>
      <c r="G264" s="44" t="str">
        <f>+IF('Weekly OPIS Averages'!H276&gt;0,'Weekly OPIS Averages'!H276,"NA")</f>
        <v>NA</v>
      </c>
      <c r="J264" s="43">
        <v>46327</v>
      </c>
      <c r="L264" s="44" t="str">
        <f>+IF('Weekly OPIS Averages'!O276&gt;0,'Weekly OPIS Averages'!O276,"NA")</f>
        <v>NA</v>
      </c>
      <c r="N264" s="44" t="str">
        <f>+IF('Weekly OPIS Averages'!Q276&gt;0,'Weekly OPIS Averages'!Q276,"NA")</f>
        <v>NA</v>
      </c>
      <c r="P264" s="44" t="str">
        <f>+IF('Weekly OPIS Averages'!S276&gt;0,'Weekly OPIS Averages'!S276,"NA")</f>
        <v>NA</v>
      </c>
    </row>
    <row r="265" spans="1:16" x14ac:dyDescent="0.2">
      <c r="A265" s="43">
        <v>46357</v>
      </c>
      <c r="C265" s="44" t="str">
        <f>+IF('Weekly OPIS Averages'!D277&gt;0,'Weekly OPIS Averages'!D277,"NA")</f>
        <v>NA</v>
      </c>
      <c r="E265" s="44" t="str">
        <f>+IF('Weekly OPIS Averages'!F277&gt;0,'Weekly OPIS Averages'!F277,"NA")</f>
        <v>NA</v>
      </c>
      <c r="G265" s="44" t="str">
        <f>+IF('Weekly OPIS Averages'!H277&gt;0,'Weekly OPIS Averages'!H277,"NA")</f>
        <v>NA</v>
      </c>
      <c r="J265" s="43">
        <v>46357</v>
      </c>
      <c r="L265" s="44" t="str">
        <f>+IF('Weekly OPIS Averages'!O277&gt;0,'Weekly OPIS Averages'!O277,"NA")</f>
        <v>NA</v>
      </c>
      <c r="N265" s="44" t="str">
        <f>+IF('Weekly OPIS Averages'!Q277&gt;0,'Weekly OPIS Averages'!Q277,"NA")</f>
        <v>NA</v>
      </c>
      <c r="P265" s="44" t="str">
        <f>+IF('Weekly OPIS Averages'!S277&gt;0,'Weekly OPIS Averages'!S277,"NA")</f>
        <v>NA</v>
      </c>
    </row>
    <row r="266" spans="1:16" x14ac:dyDescent="0.2">
      <c r="A266" s="43">
        <v>46388</v>
      </c>
      <c r="C266" s="44" t="str">
        <f>+IF('Weekly OPIS Averages'!D278&gt;0,'Weekly OPIS Averages'!D278,"NA")</f>
        <v>NA</v>
      </c>
      <c r="E266" s="44" t="str">
        <f>+IF('Weekly OPIS Averages'!F278&gt;0,'Weekly OPIS Averages'!F278,"NA")</f>
        <v>NA</v>
      </c>
      <c r="G266" s="44" t="str">
        <f>+IF('Weekly OPIS Averages'!H278&gt;0,'Weekly OPIS Averages'!H278,"NA")</f>
        <v>NA</v>
      </c>
      <c r="J266" s="43">
        <v>46388</v>
      </c>
      <c r="L266" s="44" t="str">
        <f>+IF('Weekly OPIS Averages'!O278&gt;0,'Weekly OPIS Averages'!O278,"NA")</f>
        <v>NA</v>
      </c>
      <c r="N266" s="44" t="str">
        <f>+IF('Weekly OPIS Averages'!Q278&gt;0,'Weekly OPIS Averages'!Q278,"NA")</f>
        <v>NA</v>
      </c>
      <c r="P266" s="44" t="str">
        <f>+IF('Weekly OPIS Averages'!S278&gt;0,'Weekly OPIS Averages'!S278,"NA")</f>
        <v>NA</v>
      </c>
    </row>
    <row r="267" spans="1:16" x14ac:dyDescent="0.2">
      <c r="A267" s="43">
        <v>46419</v>
      </c>
      <c r="C267" s="44" t="str">
        <f>+IF('Weekly OPIS Averages'!D279&gt;0,'Weekly OPIS Averages'!D279,"NA")</f>
        <v>NA</v>
      </c>
      <c r="E267" s="44" t="str">
        <f>+IF('Weekly OPIS Averages'!F279&gt;0,'Weekly OPIS Averages'!F279,"NA")</f>
        <v>NA</v>
      </c>
      <c r="G267" s="44" t="str">
        <f>+IF('Weekly OPIS Averages'!H279&gt;0,'Weekly OPIS Averages'!H279,"NA")</f>
        <v>NA</v>
      </c>
      <c r="J267" s="43">
        <v>46419</v>
      </c>
      <c r="L267" s="44" t="str">
        <f>+IF('Weekly OPIS Averages'!O279&gt;0,'Weekly OPIS Averages'!O279,"NA")</f>
        <v>NA</v>
      </c>
      <c r="N267" s="44" t="str">
        <f>+IF('Weekly OPIS Averages'!Q279&gt;0,'Weekly OPIS Averages'!Q279,"NA")</f>
        <v>NA</v>
      </c>
      <c r="P267" s="44" t="str">
        <f>+IF('Weekly OPIS Averages'!S279&gt;0,'Weekly OPIS Averages'!S279,"NA")</f>
        <v>NA</v>
      </c>
    </row>
    <row r="268" spans="1:16" x14ac:dyDescent="0.2">
      <c r="A268" s="43">
        <v>46447</v>
      </c>
      <c r="C268" s="44" t="str">
        <f>+IF('Weekly OPIS Averages'!D280&gt;0,'Weekly OPIS Averages'!D280,"NA")</f>
        <v>NA</v>
      </c>
      <c r="E268" s="44" t="str">
        <f>+IF('Weekly OPIS Averages'!F280&gt;0,'Weekly OPIS Averages'!F280,"NA")</f>
        <v>NA</v>
      </c>
      <c r="G268" s="44" t="str">
        <f>+IF('Weekly OPIS Averages'!H280&gt;0,'Weekly OPIS Averages'!H280,"NA")</f>
        <v>NA</v>
      </c>
      <c r="J268" s="43">
        <v>46447</v>
      </c>
      <c r="L268" s="44" t="str">
        <f>+IF('Weekly OPIS Averages'!O280&gt;0,'Weekly OPIS Averages'!O280,"NA")</f>
        <v>NA</v>
      </c>
      <c r="N268" s="44" t="str">
        <f>+IF('Weekly OPIS Averages'!Q280&gt;0,'Weekly OPIS Averages'!Q280,"NA")</f>
        <v>NA</v>
      </c>
      <c r="P268" s="44" t="str">
        <f>+IF('Weekly OPIS Averages'!S280&gt;0,'Weekly OPIS Averages'!S280,"NA")</f>
        <v>NA</v>
      </c>
    </row>
    <row r="269" spans="1:16" x14ac:dyDescent="0.2">
      <c r="A269" s="43">
        <v>46478</v>
      </c>
      <c r="C269" s="44" t="str">
        <f>+IF('Weekly OPIS Averages'!D281&gt;0,'Weekly OPIS Averages'!D281,"NA")</f>
        <v>NA</v>
      </c>
      <c r="E269" s="44" t="str">
        <f>+IF('Weekly OPIS Averages'!F281&gt;0,'Weekly OPIS Averages'!F281,"NA")</f>
        <v>NA</v>
      </c>
      <c r="G269" s="44" t="str">
        <f>+IF('Weekly OPIS Averages'!H281&gt;0,'Weekly OPIS Averages'!H281,"NA")</f>
        <v>NA</v>
      </c>
      <c r="J269" s="43">
        <v>46478</v>
      </c>
      <c r="L269" s="44" t="str">
        <f>+IF('Weekly OPIS Averages'!O281&gt;0,'Weekly OPIS Averages'!O281,"NA")</f>
        <v>NA</v>
      </c>
      <c r="N269" s="44" t="str">
        <f>+IF('Weekly OPIS Averages'!Q281&gt;0,'Weekly OPIS Averages'!Q281,"NA")</f>
        <v>NA</v>
      </c>
      <c r="P269" s="44" t="str">
        <f>+IF('Weekly OPIS Averages'!S281&gt;0,'Weekly OPIS Averages'!S281,"NA")</f>
        <v>NA</v>
      </c>
    </row>
    <row r="270" spans="1:16" x14ac:dyDescent="0.2">
      <c r="A270" s="43">
        <v>46508</v>
      </c>
      <c r="C270" s="44" t="str">
        <f>+IF('Weekly OPIS Averages'!D282&gt;0,'Weekly OPIS Averages'!D282,"NA")</f>
        <v>NA</v>
      </c>
      <c r="E270" s="44" t="str">
        <f>+IF('Weekly OPIS Averages'!F282&gt;0,'Weekly OPIS Averages'!F282,"NA")</f>
        <v>NA</v>
      </c>
      <c r="G270" s="44" t="str">
        <f>+IF('Weekly OPIS Averages'!H282&gt;0,'Weekly OPIS Averages'!H282,"NA")</f>
        <v>NA</v>
      </c>
      <c r="J270" s="43">
        <v>46508</v>
      </c>
      <c r="L270" s="44" t="str">
        <f>+IF('Weekly OPIS Averages'!O282&gt;0,'Weekly OPIS Averages'!O282,"NA")</f>
        <v>NA</v>
      </c>
      <c r="N270" s="44" t="str">
        <f>+IF('Weekly OPIS Averages'!Q282&gt;0,'Weekly OPIS Averages'!Q282,"NA")</f>
        <v>NA</v>
      </c>
      <c r="P270" s="44" t="str">
        <f>+IF('Weekly OPIS Averages'!S282&gt;0,'Weekly OPIS Averages'!S282,"NA")</f>
        <v>NA</v>
      </c>
    </row>
    <row r="271" spans="1:16" x14ac:dyDescent="0.2">
      <c r="A271" s="43">
        <v>46539</v>
      </c>
      <c r="C271" s="44" t="str">
        <f>+IF('Weekly OPIS Averages'!D283&gt;0,'Weekly OPIS Averages'!D283,"NA")</f>
        <v>NA</v>
      </c>
      <c r="E271" s="44" t="str">
        <f>+IF('Weekly OPIS Averages'!F283&gt;0,'Weekly OPIS Averages'!F283,"NA")</f>
        <v>NA</v>
      </c>
      <c r="G271" s="44" t="str">
        <f>+IF('Weekly OPIS Averages'!H283&gt;0,'Weekly OPIS Averages'!H283,"NA")</f>
        <v>NA</v>
      </c>
      <c r="J271" s="43">
        <v>46539</v>
      </c>
      <c r="L271" s="44" t="str">
        <f>+IF('Weekly OPIS Averages'!O283&gt;0,'Weekly OPIS Averages'!O283,"NA")</f>
        <v>NA</v>
      </c>
      <c r="N271" s="44" t="str">
        <f>+IF('Weekly OPIS Averages'!Q283&gt;0,'Weekly OPIS Averages'!Q283,"NA")</f>
        <v>NA</v>
      </c>
      <c r="P271" s="44" t="str">
        <f>+IF('Weekly OPIS Averages'!S283&gt;0,'Weekly OPIS Averages'!S283,"NA")</f>
        <v>NA</v>
      </c>
    </row>
    <row r="272" spans="1:16" x14ac:dyDescent="0.2">
      <c r="A272" s="43">
        <v>46569</v>
      </c>
      <c r="C272" s="44" t="str">
        <f>+IF('Weekly OPIS Averages'!D284&gt;0,'Weekly OPIS Averages'!D284,"NA")</f>
        <v>NA</v>
      </c>
      <c r="E272" s="44" t="str">
        <f>+IF('Weekly OPIS Averages'!F284&gt;0,'Weekly OPIS Averages'!F284,"NA")</f>
        <v>NA</v>
      </c>
      <c r="G272" s="44" t="str">
        <f>+IF('Weekly OPIS Averages'!H284&gt;0,'Weekly OPIS Averages'!H284,"NA")</f>
        <v>NA</v>
      </c>
      <c r="J272" s="43">
        <v>46569</v>
      </c>
      <c r="L272" s="44" t="str">
        <f>+IF('Weekly OPIS Averages'!O284&gt;0,'Weekly OPIS Averages'!O284,"NA")</f>
        <v>NA</v>
      </c>
      <c r="N272" s="44" t="str">
        <f>+IF('Weekly OPIS Averages'!Q284&gt;0,'Weekly OPIS Averages'!Q284,"NA")</f>
        <v>NA</v>
      </c>
      <c r="P272" s="44" t="str">
        <f>+IF('Weekly OPIS Averages'!S284&gt;0,'Weekly OPIS Averages'!S284,"NA")</f>
        <v>NA</v>
      </c>
    </row>
    <row r="273" spans="1:16" x14ac:dyDescent="0.2">
      <c r="A273" s="43">
        <v>46600</v>
      </c>
      <c r="C273" s="44" t="str">
        <f>+IF('Weekly OPIS Averages'!D285&gt;0,'Weekly OPIS Averages'!D285,"NA")</f>
        <v>NA</v>
      </c>
      <c r="E273" s="44" t="str">
        <f>+IF('Weekly OPIS Averages'!F285&gt;0,'Weekly OPIS Averages'!F285,"NA")</f>
        <v>NA</v>
      </c>
      <c r="G273" s="44" t="str">
        <f>+IF('Weekly OPIS Averages'!H285&gt;0,'Weekly OPIS Averages'!H285,"NA")</f>
        <v>NA</v>
      </c>
      <c r="J273" s="43">
        <v>46600</v>
      </c>
      <c r="L273" s="44" t="str">
        <f>+IF('Weekly OPIS Averages'!O285&gt;0,'Weekly OPIS Averages'!O285,"NA")</f>
        <v>NA</v>
      </c>
      <c r="N273" s="44" t="str">
        <f>+IF('Weekly OPIS Averages'!Q285&gt;0,'Weekly OPIS Averages'!Q285,"NA")</f>
        <v>NA</v>
      </c>
      <c r="P273" s="44" t="str">
        <f>+IF('Weekly OPIS Averages'!S285&gt;0,'Weekly OPIS Averages'!S285,"NA")</f>
        <v>NA</v>
      </c>
    </row>
    <row r="274" spans="1:16" x14ac:dyDescent="0.2">
      <c r="A274" s="43">
        <v>46631</v>
      </c>
      <c r="C274" s="44" t="str">
        <f>+IF('Weekly OPIS Averages'!D286&gt;0,'Weekly OPIS Averages'!D286,"NA")</f>
        <v>NA</v>
      </c>
      <c r="E274" s="44" t="str">
        <f>+IF('Weekly OPIS Averages'!F286&gt;0,'Weekly OPIS Averages'!F286,"NA")</f>
        <v>NA</v>
      </c>
      <c r="G274" s="44" t="str">
        <f>+IF('Weekly OPIS Averages'!H286&gt;0,'Weekly OPIS Averages'!H286,"NA")</f>
        <v>NA</v>
      </c>
      <c r="J274" s="43">
        <v>46631</v>
      </c>
      <c r="L274" s="44" t="str">
        <f>+IF('Weekly OPIS Averages'!O286&gt;0,'Weekly OPIS Averages'!O286,"NA")</f>
        <v>NA</v>
      </c>
      <c r="N274" s="44" t="str">
        <f>+IF('Weekly OPIS Averages'!Q286&gt;0,'Weekly OPIS Averages'!Q286,"NA")</f>
        <v>NA</v>
      </c>
      <c r="P274" s="44" t="str">
        <f>+IF('Weekly OPIS Averages'!S286&gt;0,'Weekly OPIS Averages'!S286,"NA")</f>
        <v>NA</v>
      </c>
    </row>
    <row r="275" spans="1:16" x14ac:dyDescent="0.2">
      <c r="A275" s="43">
        <v>46661</v>
      </c>
      <c r="C275" s="44" t="str">
        <f>+IF('Weekly OPIS Averages'!D287&gt;0,'Weekly OPIS Averages'!D287,"NA")</f>
        <v>NA</v>
      </c>
      <c r="E275" s="44" t="str">
        <f>+IF('Weekly OPIS Averages'!F287&gt;0,'Weekly OPIS Averages'!F287,"NA")</f>
        <v>NA</v>
      </c>
      <c r="G275" s="44" t="str">
        <f>+IF('Weekly OPIS Averages'!H287&gt;0,'Weekly OPIS Averages'!H287,"NA")</f>
        <v>NA</v>
      </c>
      <c r="J275" s="43">
        <v>46661</v>
      </c>
      <c r="L275" s="44" t="str">
        <f>+IF('Weekly OPIS Averages'!O287&gt;0,'Weekly OPIS Averages'!O287,"NA")</f>
        <v>NA</v>
      </c>
      <c r="N275" s="44" t="str">
        <f>+IF('Weekly OPIS Averages'!Q287&gt;0,'Weekly OPIS Averages'!Q287,"NA")</f>
        <v>NA</v>
      </c>
      <c r="P275" s="44" t="str">
        <f>+IF('Weekly OPIS Averages'!S287&gt;0,'Weekly OPIS Averages'!S287,"NA")</f>
        <v>NA</v>
      </c>
    </row>
    <row r="276" spans="1:16" x14ac:dyDescent="0.2">
      <c r="A276" s="43">
        <v>46692</v>
      </c>
      <c r="C276" s="44" t="str">
        <f>+IF('Weekly OPIS Averages'!D288&gt;0,'Weekly OPIS Averages'!D288,"NA")</f>
        <v>NA</v>
      </c>
      <c r="E276" s="44" t="str">
        <f>+IF('Weekly OPIS Averages'!F288&gt;0,'Weekly OPIS Averages'!F288,"NA")</f>
        <v>NA</v>
      </c>
      <c r="G276" s="44" t="str">
        <f>+IF('Weekly OPIS Averages'!H288&gt;0,'Weekly OPIS Averages'!H288,"NA")</f>
        <v>NA</v>
      </c>
      <c r="J276" s="43">
        <v>46692</v>
      </c>
      <c r="L276" s="44" t="str">
        <f>+IF('Weekly OPIS Averages'!O288&gt;0,'Weekly OPIS Averages'!O288,"NA")</f>
        <v>NA</v>
      </c>
      <c r="N276" s="44" t="str">
        <f>+IF('Weekly OPIS Averages'!Q288&gt;0,'Weekly OPIS Averages'!Q288,"NA")</f>
        <v>NA</v>
      </c>
      <c r="P276" s="44" t="str">
        <f>+IF('Weekly OPIS Averages'!S288&gt;0,'Weekly OPIS Averages'!S288,"NA")</f>
        <v>NA</v>
      </c>
    </row>
    <row r="277" spans="1:16" x14ac:dyDescent="0.2">
      <c r="A277" s="43">
        <v>46722</v>
      </c>
      <c r="C277" s="44" t="str">
        <f>+IF('Weekly OPIS Averages'!D289&gt;0,'Weekly OPIS Averages'!D289,"NA")</f>
        <v>NA</v>
      </c>
      <c r="E277" s="44" t="str">
        <f>+IF('Weekly OPIS Averages'!F289&gt;0,'Weekly OPIS Averages'!F289,"NA")</f>
        <v>NA</v>
      </c>
      <c r="G277" s="44" t="str">
        <f>+IF('Weekly OPIS Averages'!H289&gt;0,'Weekly OPIS Averages'!H289,"NA")</f>
        <v>NA</v>
      </c>
      <c r="J277" s="43">
        <v>46722</v>
      </c>
      <c r="L277" s="44" t="str">
        <f>+IF('Weekly OPIS Averages'!O289&gt;0,'Weekly OPIS Averages'!O289,"NA")</f>
        <v>NA</v>
      </c>
      <c r="N277" s="44" t="str">
        <f>+IF('Weekly OPIS Averages'!Q289&gt;0,'Weekly OPIS Averages'!Q289,"NA")</f>
        <v>NA</v>
      </c>
      <c r="P277" s="44" t="str">
        <f>+IF('Weekly OPIS Averages'!S289&gt;0,'Weekly OPIS Averages'!S289,"NA")</f>
        <v>NA</v>
      </c>
    </row>
    <row r="278" spans="1:16" x14ac:dyDescent="0.2">
      <c r="A278" s="43">
        <v>46753</v>
      </c>
      <c r="C278" s="44" t="str">
        <f>+IF('Weekly OPIS Averages'!D290&gt;0,'Weekly OPIS Averages'!D290,"NA")</f>
        <v>NA</v>
      </c>
      <c r="E278" s="44" t="str">
        <f>+IF('Weekly OPIS Averages'!F290&gt;0,'Weekly OPIS Averages'!F290,"NA")</f>
        <v>NA</v>
      </c>
      <c r="G278" s="44" t="str">
        <f>+IF('Weekly OPIS Averages'!H290&gt;0,'Weekly OPIS Averages'!H290,"NA")</f>
        <v>NA</v>
      </c>
      <c r="J278" s="43">
        <v>46753</v>
      </c>
      <c r="L278" s="44" t="str">
        <f>+IF('Weekly OPIS Averages'!O290&gt;0,'Weekly OPIS Averages'!O290,"NA")</f>
        <v>NA</v>
      </c>
      <c r="N278" s="44" t="str">
        <f>+IF('Weekly OPIS Averages'!Q290&gt;0,'Weekly OPIS Averages'!Q290,"NA")</f>
        <v>NA</v>
      </c>
      <c r="P278" s="44" t="str">
        <f>+IF('Weekly OPIS Averages'!S290&gt;0,'Weekly OPIS Averages'!S290,"NA")</f>
        <v>NA</v>
      </c>
    </row>
    <row r="279" spans="1:16" x14ac:dyDescent="0.2">
      <c r="A279" s="43">
        <v>46784</v>
      </c>
      <c r="C279" s="44" t="str">
        <f>+IF('Weekly OPIS Averages'!D291&gt;0,'Weekly OPIS Averages'!D291,"NA")</f>
        <v>NA</v>
      </c>
      <c r="E279" s="44" t="str">
        <f>+IF('Weekly OPIS Averages'!F291&gt;0,'Weekly OPIS Averages'!F291,"NA")</f>
        <v>NA</v>
      </c>
      <c r="G279" s="44" t="str">
        <f>+IF('Weekly OPIS Averages'!H291&gt;0,'Weekly OPIS Averages'!H291,"NA")</f>
        <v>NA</v>
      </c>
      <c r="J279" s="43">
        <v>46784</v>
      </c>
      <c r="L279" s="44" t="str">
        <f>+IF('Weekly OPIS Averages'!O291&gt;0,'Weekly OPIS Averages'!O291,"NA")</f>
        <v>NA</v>
      </c>
      <c r="N279" s="44" t="str">
        <f>+IF('Weekly OPIS Averages'!Q291&gt;0,'Weekly OPIS Averages'!Q291,"NA")</f>
        <v>NA</v>
      </c>
      <c r="P279" s="44" t="str">
        <f>+IF('Weekly OPIS Averages'!S291&gt;0,'Weekly OPIS Averages'!S291,"NA")</f>
        <v>NA</v>
      </c>
    </row>
    <row r="280" spans="1:16" x14ac:dyDescent="0.2">
      <c r="A280" s="43">
        <v>46813</v>
      </c>
      <c r="C280" s="44" t="str">
        <f>+IF('Weekly OPIS Averages'!D292&gt;0,'Weekly OPIS Averages'!D292,"NA")</f>
        <v>NA</v>
      </c>
      <c r="E280" s="44" t="str">
        <f>+IF('Weekly OPIS Averages'!F292&gt;0,'Weekly OPIS Averages'!F292,"NA")</f>
        <v>NA</v>
      </c>
      <c r="G280" s="44" t="str">
        <f>+IF('Weekly OPIS Averages'!H292&gt;0,'Weekly OPIS Averages'!H292,"NA")</f>
        <v>NA</v>
      </c>
      <c r="J280" s="43">
        <v>46813</v>
      </c>
      <c r="L280" s="44" t="str">
        <f>+IF('Weekly OPIS Averages'!O292&gt;0,'Weekly OPIS Averages'!O292,"NA")</f>
        <v>NA</v>
      </c>
      <c r="N280" s="44" t="str">
        <f>+IF('Weekly OPIS Averages'!Q292&gt;0,'Weekly OPIS Averages'!Q292,"NA")</f>
        <v>NA</v>
      </c>
      <c r="P280" s="44" t="str">
        <f>+IF('Weekly OPIS Averages'!S292&gt;0,'Weekly OPIS Averages'!S292,"NA")</f>
        <v>NA</v>
      </c>
    </row>
    <row r="281" spans="1:16" x14ac:dyDescent="0.2">
      <c r="A281" s="43">
        <v>46844</v>
      </c>
      <c r="C281" s="44" t="str">
        <f>+IF('Weekly OPIS Averages'!D293&gt;0,'Weekly OPIS Averages'!D293,"NA")</f>
        <v>NA</v>
      </c>
      <c r="E281" s="44" t="str">
        <f>+IF('Weekly OPIS Averages'!F293&gt;0,'Weekly OPIS Averages'!F293,"NA")</f>
        <v>NA</v>
      </c>
      <c r="G281" s="44" t="str">
        <f>+IF('Weekly OPIS Averages'!H293&gt;0,'Weekly OPIS Averages'!H293,"NA")</f>
        <v>NA</v>
      </c>
      <c r="J281" s="43">
        <v>46844</v>
      </c>
      <c r="L281" s="44" t="str">
        <f>+IF('Weekly OPIS Averages'!O293&gt;0,'Weekly OPIS Averages'!O293,"NA")</f>
        <v>NA</v>
      </c>
      <c r="N281" s="44" t="str">
        <f>+IF('Weekly OPIS Averages'!Q293&gt;0,'Weekly OPIS Averages'!Q293,"NA")</f>
        <v>NA</v>
      </c>
      <c r="P281" s="44" t="str">
        <f>+IF('Weekly OPIS Averages'!S293&gt;0,'Weekly OPIS Averages'!S293,"NA")</f>
        <v>NA</v>
      </c>
    </row>
    <row r="282" spans="1:16" x14ac:dyDescent="0.2">
      <c r="A282" s="43">
        <v>46874</v>
      </c>
      <c r="C282" s="44" t="str">
        <f>+IF('Weekly OPIS Averages'!D294&gt;0,'Weekly OPIS Averages'!D294,"NA")</f>
        <v>NA</v>
      </c>
      <c r="E282" s="44" t="str">
        <f>+IF('Weekly OPIS Averages'!F294&gt;0,'Weekly OPIS Averages'!F294,"NA")</f>
        <v>NA</v>
      </c>
      <c r="G282" s="44" t="str">
        <f>+IF('Weekly OPIS Averages'!H294&gt;0,'Weekly OPIS Averages'!H294,"NA")</f>
        <v>NA</v>
      </c>
      <c r="J282" s="43">
        <v>46874</v>
      </c>
      <c r="L282" s="44" t="str">
        <f>+IF('Weekly OPIS Averages'!O294&gt;0,'Weekly OPIS Averages'!O294,"NA")</f>
        <v>NA</v>
      </c>
      <c r="N282" s="44" t="str">
        <f>+IF('Weekly OPIS Averages'!Q294&gt;0,'Weekly OPIS Averages'!Q294,"NA")</f>
        <v>NA</v>
      </c>
      <c r="P282" s="44" t="str">
        <f>+IF('Weekly OPIS Averages'!S294&gt;0,'Weekly OPIS Averages'!S294,"NA")</f>
        <v>NA</v>
      </c>
    </row>
    <row r="283" spans="1:16" x14ac:dyDescent="0.2">
      <c r="A283" s="43">
        <v>46905</v>
      </c>
      <c r="C283" s="44" t="str">
        <f>+IF('Weekly OPIS Averages'!D295&gt;0,'Weekly OPIS Averages'!D295,"NA")</f>
        <v>NA</v>
      </c>
      <c r="E283" s="44" t="str">
        <f>+IF('Weekly OPIS Averages'!F295&gt;0,'Weekly OPIS Averages'!F295,"NA")</f>
        <v>NA</v>
      </c>
      <c r="G283" s="44" t="str">
        <f>+IF('Weekly OPIS Averages'!H295&gt;0,'Weekly OPIS Averages'!H295,"NA")</f>
        <v>NA</v>
      </c>
      <c r="J283" s="43">
        <v>46905</v>
      </c>
      <c r="L283" s="44" t="str">
        <f>+IF('Weekly OPIS Averages'!O295&gt;0,'Weekly OPIS Averages'!O295,"NA")</f>
        <v>NA</v>
      </c>
      <c r="N283" s="44" t="str">
        <f>+IF('Weekly OPIS Averages'!Q295&gt;0,'Weekly OPIS Averages'!Q295,"NA")</f>
        <v>NA</v>
      </c>
      <c r="P283" s="44" t="str">
        <f>+IF('Weekly OPIS Averages'!S295&gt;0,'Weekly OPIS Averages'!S295,"NA")</f>
        <v>NA</v>
      </c>
    </row>
    <row r="284" spans="1:16" x14ac:dyDescent="0.2">
      <c r="A284" s="43">
        <v>46935</v>
      </c>
      <c r="C284" s="44" t="str">
        <f>+IF('Weekly OPIS Averages'!D296&gt;0,'Weekly OPIS Averages'!D296,"NA")</f>
        <v>NA</v>
      </c>
      <c r="E284" s="44" t="str">
        <f>+IF('Weekly OPIS Averages'!F296&gt;0,'Weekly OPIS Averages'!F296,"NA")</f>
        <v>NA</v>
      </c>
      <c r="G284" s="44" t="str">
        <f>+IF('Weekly OPIS Averages'!H296&gt;0,'Weekly OPIS Averages'!H296,"NA")</f>
        <v>NA</v>
      </c>
      <c r="J284" s="43">
        <v>46935</v>
      </c>
      <c r="L284" s="44" t="str">
        <f>+IF('Weekly OPIS Averages'!O296&gt;0,'Weekly OPIS Averages'!O296,"NA")</f>
        <v>NA</v>
      </c>
      <c r="N284" s="44" t="str">
        <f>+IF('Weekly OPIS Averages'!Q296&gt;0,'Weekly OPIS Averages'!Q296,"NA")</f>
        <v>NA</v>
      </c>
      <c r="P284" s="44" t="str">
        <f>+IF('Weekly OPIS Averages'!S296&gt;0,'Weekly OPIS Averages'!S296,"NA")</f>
        <v>NA</v>
      </c>
    </row>
    <row r="285" spans="1:16" x14ac:dyDescent="0.2">
      <c r="A285" s="43">
        <v>46966</v>
      </c>
      <c r="C285" s="44" t="str">
        <f>+IF('Weekly OPIS Averages'!D297&gt;0,'Weekly OPIS Averages'!D297,"NA")</f>
        <v>NA</v>
      </c>
      <c r="E285" s="44" t="str">
        <f>+IF('Weekly OPIS Averages'!F297&gt;0,'Weekly OPIS Averages'!F297,"NA")</f>
        <v>NA</v>
      </c>
      <c r="G285" s="44" t="str">
        <f>+IF('Weekly OPIS Averages'!H297&gt;0,'Weekly OPIS Averages'!H297,"NA")</f>
        <v>NA</v>
      </c>
      <c r="J285" s="43">
        <v>46966</v>
      </c>
      <c r="L285" s="44" t="str">
        <f>+IF('Weekly OPIS Averages'!O297&gt;0,'Weekly OPIS Averages'!O297,"NA")</f>
        <v>NA</v>
      </c>
      <c r="N285" s="44" t="str">
        <f>+IF('Weekly OPIS Averages'!Q297&gt;0,'Weekly OPIS Averages'!Q297,"NA")</f>
        <v>NA</v>
      </c>
      <c r="P285" s="44" t="str">
        <f>+IF('Weekly OPIS Averages'!S297&gt;0,'Weekly OPIS Averages'!S297,"NA")</f>
        <v>NA</v>
      </c>
    </row>
    <row r="286" spans="1:16" x14ac:dyDescent="0.2">
      <c r="A286" s="43">
        <v>46997</v>
      </c>
      <c r="C286" s="44" t="str">
        <f>+IF('Weekly OPIS Averages'!D298&gt;0,'Weekly OPIS Averages'!D298,"NA")</f>
        <v>NA</v>
      </c>
      <c r="E286" s="44" t="str">
        <f>+IF('Weekly OPIS Averages'!F298&gt;0,'Weekly OPIS Averages'!F298,"NA")</f>
        <v>NA</v>
      </c>
      <c r="G286" s="44" t="str">
        <f>+IF('Weekly OPIS Averages'!H298&gt;0,'Weekly OPIS Averages'!H298,"NA")</f>
        <v>NA</v>
      </c>
      <c r="J286" s="43">
        <v>46997</v>
      </c>
      <c r="L286" s="44" t="str">
        <f>+IF('Weekly OPIS Averages'!O298&gt;0,'Weekly OPIS Averages'!O298,"NA")</f>
        <v>NA</v>
      </c>
      <c r="N286" s="44" t="str">
        <f>+IF('Weekly OPIS Averages'!Q298&gt;0,'Weekly OPIS Averages'!Q298,"NA")</f>
        <v>NA</v>
      </c>
      <c r="P286" s="44" t="str">
        <f>+IF('Weekly OPIS Averages'!S298&gt;0,'Weekly OPIS Averages'!S298,"NA")</f>
        <v>NA</v>
      </c>
    </row>
    <row r="287" spans="1:16" x14ac:dyDescent="0.2">
      <c r="A287" s="43">
        <v>47027</v>
      </c>
      <c r="C287" s="44" t="str">
        <f>+IF('Weekly OPIS Averages'!D299&gt;0,'Weekly OPIS Averages'!D299,"NA")</f>
        <v>NA</v>
      </c>
      <c r="E287" s="44" t="str">
        <f>+IF('Weekly OPIS Averages'!F299&gt;0,'Weekly OPIS Averages'!F299,"NA")</f>
        <v>NA</v>
      </c>
      <c r="G287" s="44" t="str">
        <f>+IF('Weekly OPIS Averages'!H299&gt;0,'Weekly OPIS Averages'!H299,"NA")</f>
        <v>NA</v>
      </c>
      <c r="J287" s="43">
        <v>47027</v>
      </c>
      <c r="L287" s="44" t="str">
        <f>+IF('Weekly OPIS Averages'!O299&gt;0,'Weekly OPIS Averages'!O299,"NA")</f>
        <v>NA</v>
      </c>
      <c r="N287" s="44" t="str">
        <f>+IF('Weekly OPIS Averages'!Q299&gt;0,'Weekly OPIS Averages'!Q299,"NA")</f>
        <v>NA</v>
      </c>
      <c r="P287" s="44" t="str">
        <f>+IF('Weekly OPIS Averages'!S299&gt;0,'Weekly OPIS Averages'!S299,"NA")</f>
        <v>NA</v>
      </c>
    </row>
    <row r="288" spans="1:16" x14ac:dyDescent="0.2">
      <c r="A288" s="43">
        <v>47058</v>
      </c>
      <c r="C288" s="44" t="str">
        <f>+IF('Weekly OPIS Averages'!D300&gt;0,'Weekly OPIS Averages'!D300,"NA")</f>
        <v>NA</v>
      </c>
      <c r="E288" s="44" t="str">
        <f>+IF('Weekly OPIS Averages'!F300&gt;0,'Weekly OPIS Averages'!F300,"NA")</f>
        <v>NA</v>
      </c>
      <c r="G288" s="44" t="str">
        <f>+IF('Weekly OPIS Averages'!H300&gt;0,'Weekly OPIS Averages'!H300,"NA")</f>
        <v>NA</v>
      </c>
      <c r="J288" s="43">
        <v>47058</v>
      </c>
      <c r="L288" s="44" t="str">
        <f>+IF('Weekly OPIS Averages'!O300&gt;0,'Weekly OPIS Averages'!O300,"NA")</f>
        <v>NA</v>
      </c>
      <c r="N288" s="44" t="str">
        <f>+IF('Weekly OPIS Averages'!Q300&gt;0,'Weekly OPIS Averages'!Q300,"NA")</f>
        <v>NA</v>
      </c>
      <c r="P288" s="44" t="str">
        <f>+IF('Weekly OPIS Averages'!S300&gt;0,'Weekly OPIS Averages'!S300,"NA")</f>
        <v>NA</v>
      </c>
    </row>
    <row r="289" spans="1:16" x14ac:dyDescent="0.2">
      <c r="A289" s="43">
        <v>47088</v>
      </c>
      <c r="C289" s="44" t="str">
        <f>+IF('Weekly OPIS Averages'!D301&gt;0,'Weekly OPIS Averages'!D301,"NA")</f>
        <v>NA</v>
      </c>
      <c r="E289" s="44" t="str">
        <f>+IF('Weekly OPIS Averages'!F301&gt;0,'Weekly OPIS Averages'!F301,"NA")</f>
        <v>NA</v>
      </c>
      <c r="G289" s="44" t="str">
        <f>+IF('Weekly OPIS Averages'!H301&gt;0,'Weekly OPIS Averages'!H301,"NA")</f>
        <v>NA</v>
      </c>
      <c r="J289" s="43">
        <v>47088</v>
      </c>
      <c r="L289" s="44" t="str">
        <f>+IF('Weekly OPIS Averages'!O301&gt;0,'Weekly OPIS Averages'!O301,"NA")</f>
        <v>NA</v>
      </c>
      <c r="N289" s="44" t="str">
        <f>+IF('Weekly OPIS Averages'!Q301&gt;0,'Weekly OPIS Averages'!Q301,"NA")</f>
        <v>NA</v>
      </c>
      <c r="P289" s="44" t="str">
        <f>+IF('Weekly OPIS Averages'!S301&gt;0,'Weekly OPIS Averages'!S301,"NA")</f>
        <v>NA</v>
      </c>
    </row>
    <row r="290" spans="1:16" x14ac:dyDescent="0.2">
      <c r="A290" s="43">
        <v>47119</v>
      </c>
      <c r="C290" s="44" t="str">
        <f>+IF('Weekly OPIS Averages'!D302&gt;0,'Weekly OPIS Averages'!D302,"NA")</f>
        <v>NA</v>
      </c>
      <c r="E290" s="44" t="str">
        <f>+IF('Weekly OPIS Averages'!F302&gt;0,'Weekly OPIS Averages'!F302,"NA")</f>
        <v>NA</v>
      </c>
      <c r="G290" s="44" t="str">
        <f>+IF('Weekly OPIS Averages'!H302&gt;0,'Weekly OPIS Averages'!H302,"NA")</f>
        <v>NA</v>
      </c>
      <c r="J290" s="43">
        <v>47119</v>
      </c>
      <c r="L290" s="44" t="str">
        <f>+IF('Weekly OPIS Averages'!O302&gt;0,'Weekly OPIS Averages'!O302,"NA")</f>
        <v>NA</v>
      </c>
      <c r="N290" s="44" t="str">
        <f>+IF('Weekly OPIS Averages'!Q302&gt;0,'Weekly OPIS Averages'!Q302,"NA")</f>
        <v>NA</v>
      </c>
      <c r="P290" s="44" t="str">
        <f>+IF('Weekly OPIS Averages'!S302&gt;0,'Weekly OPIS Averages'!S302,"NA")</f>
        <v>NA</v>
      </c>
    </row>
    <row r="291" spans="1:16" x14ac:dyDescent="0.2">
      <c r="A291" s="43">
        <v>47150</v>
      </c>
      <c r="C291" s="44" t="str">
        <f>+IF('Weekly OPIS Averages'!D303&gt;0,'Weekly OPIS Averages'!D303,"NA")</f>
        <v>NA</v>
      </c>
      <c r="E291" s="44" t="str">
        <f>+IF('Weekly OPIS Averages'!F303&gt;0,'Weekly OPIS Averages'!F303,"NA")</f>
        <v>NA</v>
      </c>
      <c r="G291" s="44" t="str">
        <f>+IF('Weekly OPIS Averages'!H303&gt;0,'Weekly OPIS Averages'!H303,"NA")</f>
        <v>NA</v>
      </c>
      <c r="J291" s="43">
        <v>47150</v>
      </c>
      <c r="L291" s="44" t="str">
        <f>+IF('Weekly OPIS Averages'!O303&gt;0,'Weekly OPIS Averages'!O303,"NA")</f>
        <v>NA</v>
      </c>
      <c r="N291" s="44" t="str">
        <f>+IF('Weekly OPIS Averages'!Q303&gt;0,'Weekly OPIS Averages'!Q303,"NA")</f>
        <v>NA</v>
      </c>
      <c r="P291" s="44" t="str">
        <f>+IF('Weekly OPIS Averages'!S303&gt;0,'Weekly OPIS Averages'!S303,"NA")</f>
        <v>NA</v>
      </c>
    </row>
    <row r="292" spans="1:16" x14ac:dyDescent="0.2">
      <c r="A292" s="43">
        <v>47178</v>
      </c>
      <c r="C292" s="44" t="str">
        <f>+IF('Weekly OPIS Averages'!D304&gt;0,'Weekly OPIS Averages'!D304,"NA")</f>
        <v>NA</v>
      </c>
      <c r="E292" s="44" t="str">
        <f>+IF('Weekly OPIS Averages'!F304&gt;0,'Weekly OPIS Averages'!F304,"NA")</f>
        <v>NA</v>
      </c>
      <c r="G292" s="44" t="str">
        <f>+IF('Weekly OPIS Averages'!H304&gt;0,'Weekly OPIS Averages'!H304,"NA")</f>
        <v>NA</v>
      </c>
      <c r="J292" s="43">
        <v>47178</v>
      </c>
      <c r="L292" s="44" t="str">
        <f>+IF('Weekly OPIS Averages'!O304&gt;0,'Weekly OPIS Averages'!O304,"NA")</f>
        <v>NA</v>
      </c>
      <c r="N292" s="44" t="str">
        <f>+IF('Weekly OPIS Averages'!Q304&gt;0,'Weekly OPIS Averages'!Q304,"NA")</f>
        <v>NA</v>
      </c>
      <c r="P292" s="44" t="str">
        <f>+IF('Weekly OPIS Averages'!S304&gt;0,'Weekly OPIS Averages'!S304,"NA")</f>
        <v>NA</v>
      </c>
    </row>
    <row r="293" spans="1:16" x14ac:dyDescent="0.2">
      <c r="A293" s="43">
        <v>47209</v>
      </c>
      <c r="C293" s="44" t="str">
        <f>+IF('Weekly OPIS Averages'!D305&gt;0,'Weekly OPIS Averages'!D305,"NA")</f>
        <v>NA</v>
      </c>
      <c r="E293" s="44" t="str">
        <f>+IF('Weekly OPIS Averages'!F305&gt;0,'Weekly OPIS Averages'!F305,"NA")</f>
        <v>NA</v>
      </c>
      <c r="G293" s="44" t="str">
        <f>+IF('Weekly OPIS Averages'!H305&gt;0,'Weekly OPIS Averages'!H305,"NA")</f>
        <v>NA</v>
      </c>
      <c r="J293" s="43">
        <v>47209</v>
      </c>
      <c r="L293" s="44" t="str">
        <f>+IF('Weekly OPIS Averages'!O305&gt;0,'Weekly OPIS Averages'!O305,"NA")</f>
        <v>NA</v>
      </c>
      <c r="N293" s="44" t="str">
        <f>+IF('Weekly OPIS Averages'!Q305&gt;0,'Weekly OPIS Averages'!Q305,"NA")</f>
        <v>NA</v>
      </c>
      <c r="P293" s="44" t="str">
        <f>+IF('Weekly OPIS Averages'!S305&gt;0,'Weekly OPIS Averages'!S305,"NA")</f>
        <v>NA</v>
      </c>
    </row>
    <row r="294" spans="1:16" x14ac:dyDescent="0.2">
      <c r="A294" s="43">
        <v>47239</v>
      </c>
      <c r="C294" s="44" t="str">
        <f>+IF('Weekly OPIS Averages'!D306&gt;0,'Weekly OPIS Averages'!D306,"NA")</f>
        <v>NA</v>
      </c>
      <c r="E294" s="44" t="str">
        <f>+IF('Weekly OPIS Averages'!F306&gt;0,'Weekly OPIS Averages'!F306,"NA")</f>
        <v>NA</v>
      </c>
      <c r="G294" s="44" t="str">
        <f>+IF('Weekly OPIS Averages'!H306&gt;0,'Weekly OPIS Averages'!H306,"NA")</f>
        <v>NA</v>
      </c>
      <c r="J294" s="43">
        <v>47239</v>
      </c>
      <c r="L294" s="44" t="str">
        <f>+IF('Weekly OPIS Averages'!O306&gt;0,'Weekly OPIS Averages'!O306,"NA")</f>
        <v>NA</v>
      </c>
      <c r="N294" s="44" t="str">
        <f>+IF('Weekly OPIS Averages'!Q306&gt;0,'Weekly OPIS Averages'!Q306,"NA")</f>
        <v>NA</v>
      </c>
      <c r="P294" s="44" t="str">
        <f>+IF('Weekly OPIS Averages'!S306&gt;0,'Weekly OPIS Averages'!S306,"NA")</f>
        <v>NA</v>
      </c>
    </row>
    <row r="295" spans="1:16" x14ac:dyDescent="0.2">
      <c r="A295" s="43">
        <v>47270</v>
      </c>
      <c r="C295" s="44" t="str">
        <f>+IF('Weekly OPIS Averages'!D307&gt;0,'Weekly OPIS Averages'!D307,"NA")</f>
        <v>NA</v>
      </c>
      <c r="E295" s="44" t="str">
        <f>+IF('Weekly OPIS Averages'!F307&gt;0,'Weekly OPIS Averages'!F307,"NA")</f>
        <v>NA</v>
      </c>
      <c r="G295" s="44" t="str">
        <f>+IF('Weekly OPIS Averages'!H307&gt;0,'Weekly OPIS Averages'!H307,"NA")</f>
        <v>NA</v>
      </c>
      <c r="J295" s="43">
        <v>47270</v>
      </c>
      <c r="L295" s="44" t="str">
        <f>+IF('Weekly OPIS Averages'!O307&gt;0,'Weekly OPIS Averages'!O307,"NA")</f>
        <v>NA</v>
      </c>
      <c r="N295" s="44" t="str">
        <f>+IF('Weekly OPIS Averages'!Q307&gt;0,'Weekly OPIS Averages'!Q307,"NA")</f>
        <v>NA</v>
      </c>
      <c r="P295" s="44" t="str">
        <f>+IF('Weekly OPIS Averages'!S307&gt;0,'Weekly OPIS Averages'!S307,"NA")</f>
        <v>NA</v>
      </c>
    </row>
    <row r="296" spans="1:16" x14ac:dyDescent="0.2">
      <c r="A296" s="43">
        <v>47300</v>
      </c>
      <c r="C296" s="44" t="str">
        <f>+IF('Weekly OPIS Averages'!D308&gt;0,'Weekly OPIS Averages'!D308,"NA")</f>
        <v>NA</v>
      </c>
      <c r="E296" s="44" t="str">
        <f>+IF('Weekly OPIS Averages'!F308&gt;0,'Weekly OPIS Averages'!F308,"NA")</f>
        <v>NA</v>
      </c>
      <c r="G296" s="44" t="str">
        <f>+IF('Weekly OPIS Averages'!H308&gt;0,'Weekly OPIS Averages'!H308,"NA")</f>
        <v>NA</v>
      </c>
      <c r="J296" s="43">
        <v>47300</v>
      </c>
      <c r="L296" s="44" t="str">
        <f>+IF('Weekly OPIS Averages'!O308&gt;0,'Weekly OPIS Averages'!O308,"NA")</f>
        <v>NA</v>
      </c>
      <c r="N296" s="44" t="str">
        <f>+IF('Weekly OPIS Averages'!Q308&gt;0,'Weekly OPIS Averages'!Q308,"NA")</f>
        <v>NA</v>
      </c>
      <c r="P296" s="44" t="str">
        <f>+IF('Weekly OPIS Averages'!S308&gt;0,'Weekly OPIS Averages'!S308,"NA")</f>
        <v>NA</v>
      </c>
    </row>
    <row r="297" spans="1:16" x14ac:dyDescent="0.2">
      <c r="A297" s="43">
        <v>47331</v>
      </c>
      <c r="C297" s="44" t="str">
        <f>+IF('Weekly OPIS Averages'!D309&gt;0,'Weekly OPIS Averages'!D309,"NA")</f>
        <v>NA</v>
      </c>
      <c r="E297" s="44" t="str">
        <f>+IF('Weekly OPIS Averages'!F309&gt;0,'Weekly OPIS Averages'!F309,"NA")</f>
        <v>NA</v>
      </c>
      <c r="G297" s="44" t="str">
        <f>+IF('Weekly OPIS Averages'!H309&gt;0,'Weekly OPIS Averages'!H309,"NA")</f>
        <v>NA</v>
      </c>
      <c r="J297" s="43">
        <v>47331</v>
      </c>
      <c r="L297" s="44" t="str">
        <f>+IF('Weekly OPIS Averages'!O309&gt;0,'Weekly OPIS Averages'!O309,"NA")</f>
        <v>NA</v>
      </c>
      <c r="N297" s="44" t="str">
        <f>+IF('Weekly OPIS Averages'!Q309&gt;0,'Weekly OPIS Averages'!Q309,"NA")</f>
        <v>NA</v>
      </c>
      <c r="P297" s="44" t="str">
        <f>+IF('Weekly OPIS Averages'!S309&gt;0,'Weekly OPIS Averages'!S309,"NA")</f>
        <v>NA</v>
      </c>
    </row>
    <row r="298" spans="1:16" x14ac:dyDescent="0.2">
      <c r="A298" s="43">
        <v>47362</v>
      </c>
      <c r="C298" s="44" t="str">
        <f>+IF('Weekly OPIS Averages'!D310&gt;0,'Weekly OPIS Averages'!D310,"NA")</f>
        <v>NA</v>
      </c>
      <c r="E298" s="44" t="str">
        <f>+IF('Weekly OPIS Averages'!F310&gt;0,'Weekly OPIS Averages'!F310,"NA")</f>
        <v>NA</v>
      </c>
      <c r="G298" s="44" t="str">
        <f>+IF('Weekly OPIS Averages'!H310&gt;0,'Weekly OPIS Averages'!H310,"NA")</f>
        <v>NA</v>
      </c>
      <c r="J298" s="43">
        <v>47362</v>
      </c>
      <c r="L298" s="44" t="str">
        <f>+IF('Weekly OPIS Averages'!O310&gt;0,'Weekly OPIS Averages'!O310,"NA")</f>
        <v>NA</v>
      </c>
      <c r="N298" s="44" t="str">
        <f>+IF('Weekly OPIS Averages'!Q310&gt;0,'Weekly OPIS Averages'!Q310,"NA")</f>
        <v>NA</v>
      </c>
      <c r="P298" s="44" t="str">
        <f>+IF('Weekly OPIS Averages'!S310&gt;0,'Weekly OPIS Averages'!S310,"NA")</f>
        <v>NA</v>
      </c>
    </row>
    <row r="299" spans="1:16" x14ac:dyDescent="0.2">
      <c r="A299" s="43">
        <v>47392</v>
      </c>
      <c r="C299" s="44" t="str">
        <f>+IF('Weekly OPIS Averages'!D311&gt;0,'Weekly OPIS Averages'!D311,"NA")</f>
        <v>NA</v>
      </c>
      <c r="E299" s="44" t="str">
        <f>+IF('Weekly OPIS Averages'!F311&gt;0,'Weekly OPIS Averages'!F311,"NA")</f>
        <v>NA</v>
      </c>
      <c r="G299" s="44" t="str">
        <f>+IF('Weekly OPIS Averages'!H311&gt;0,'Weekly OPIS Averages'!H311,"NA")</f>
        <v>NA</v>
      </c>
      <c r="J299" s="43">
        <v>47392</v>
      </c>
      <c r="L299" s="44" t="str">
        <f>+IF('Weekly OPIS Averages'!O311&gt;0,'Weekly OPIS Averages'!O311,"NA")</f>
        <v>NA</v>
      </c>
      <c r="N299" s="44" t="str">
        <f>+IF('Weekly OPIS Averages'!Q311&gt;0,'Weekly OPIS Averages'!Q311,"NA")</f>
        <v>NA</v>
      </c>
      <c r="P299" s="44" t="str">
        <f>+IF('Weekly OPIS Averages'!S311&gt;0,'Weekly OPIS Averages'!S311,"NA")</f>
        <v>NA</v>
      </c>
    </row>
    <row r="300" spans="1:16" x14ac:dyDescent="0.2">
      <c r="A300" s="43">
        <v>47423</v>
      </c>
      <c r="C300" s="44" t="str">
        <f>+IF('Weekly OPIS Averages'!D312&gt;0,'Weekly OPIS Averages'!D312,"NA")</f>
        <v>NA</v>
      </c>
      <c r="E300" s="44" t="str">
        <f>+IF('Weekly OPIS Averages'!F312&gt;0,'Weekly OPIS Averages'!F312,"NA")</f>
        <v>NA</v>
      </c>
      <c r="G300" s="44" t="str">
        <f>+IF('Weekly OPIS Averages'!H312&gt;0,'Weekly OPIS Averages'!H312,"NA")</f>
        <v>NA</v>
      </c>
      <c r="J300" s="43">
        <v>47423</v>
      </c>
      <c r="L300" s="44" t="str">
        <f>+IF('Weekly OPIS Averages'!O312&gt;0,'Weekly OPIS Averages'!O312,"NA")</f>
        <v>NA</v>
      </c>
      <c r="N300" s="44" t="str">
        <f>+IF('Weekly OPIS Averages'!Q312&gt;0,'Weekly OPIS Averages'!Q312,"NA")</f>
        <v>NA</v>
      </c>
      <c r="P300" s="44" t="str">
        <f>+IF('Weekly OPIS Averages'!S312&gt;0,'Weekly OPIS Averages'!S312,"NA")</f>
        <v>NA</v>
      </c>
    </row>
    <row r="301" spans="1:16" x14ac:dyDescent="0.2">
      <c r="A301" s="43">
        <v>47453</v>
      </c>
      <c r="C301" s="44" t="str">
        <f>+IF('Weekly OPIS Averages'!D313&gt;0,'Weekly OPIS Averages'!D313,"NA")</f>
        <v>NA</v>
      </c>
      <c r="E301" s="44" t="str">
        <f>+IF('Weekly OPIS Averages'!F313&gt;0,'Weekly OPIS Averages'!F313,"NA")</f>
        <v>NA</v>
      </c>
      <c r="G301" s="44" t="str">
        <f>+IF('Weekly OPIS Averages'!H313&gt;0,'Weekly OPIS Averages'!H313,"NA")</f>
        <v>NA</v>
      </c>
      <c r="J301" s="43">
        <v>47453</v>
      </c>
      <c r="L301" s="44" t="str">
        <f>+IF('Weekly OPIS Averages'!O313&gt;0,'Weekly OPIS Averages'!O313,"NA")</f>
        <v>NA</v>
      </c>
      <c r="N301" s="44" t="str">
        <f>+IF('Weekly OPIS Averages'!Q313&gt;0,'Weekly OPIS Averages'!Q313,"NA")</f>
        <v>NA</v>
      </c>
      <c r="P301" s="44" t="str">
        <f>+IF('Weekly OPIS Averages'!S313&gt;0,'Weekly OPIS Averages'!S313,"NA")</f>
        <v>NA</v>
      </c>
    </row>
    <row r="302" spans="1:16" x14ac:dyDescent="0.2">
      <c r="A302" s="43">
        <v>47484</v>
      </c>
      <c r="C302" s="44" t="str">
        <f>+IF('Weekly OPIS Averages'!D314&gt;0,'Weekly OPIS Averages'!D314,"NA")</f>
        <v>NA</v>
      </c>
      <c r="E302" s="44" t="str">
        <f>+IF('Weekly OPIS Averages'!F314&gt;0,'Weekly OPIS Averages'!F314,"NA")</f>
        <v>NA</v>
      </c>
      <c r="G302" s="44" t="str">
        <f>+IF('Weekly OPIS Averages'!H314&gt;0,'Weekly OPIS Averages'!H314,"NA")</f>
        <v>NA</v>
      </c>
      <c r="J302" s="43">
        <v>47484</v>
      </c>
      <c r="L302" s="44" t="str">
        <f>+IF('Weekly OPIS Averages'!O314&gt;0,'Weekly OPIS Averages'!O314,"NA")</f>
        <v>NA</v>
      </c>
      <c r="N302" s="44" t="str">
        <f>+IF('Weekly OPIS Averages'!Q314&gt;0,'Weekly OPIS Averages'!Q314,"NA")</f>
        <v>NA</v>
      </c>
      <c r="P302" s="44" t="str">
        <f>+IF('Weekly OPIS Averages'!S314&gt;0,'Weekly OPIS Averages'!S314,"NA")</f>
        <v>NA</v>
      </c>
    </row>
    <row r="303" spans="1:16" x14ac:dyDescent="0.2">
      <c r="A303" s="43">
        <v>47515</v>
      </c>
      <c r="C303" s="44" t="str">
        <f>+IF('Weekly OPIS Averages'!D315&gt;0,'Weekly OPIS Averages'!D315,"NA")</f>
        <v>NA</v>
      </c>
      <c r="E303" s="44" t="str">
        <f>+IF('Weekly OPIS Averages'!F315&gt;0,'Weekly OPIS Averages'!F315,"NA")</f>
        <v>NA</v>
      </c>
      <c r="G303" s="44" t="str">
        <f>+IF('Weekly OPIS Averages'!H315&gt;0,'Weekly OPIS Averages'!H315,"NA")</f>
        <v>NA</v>
      </c>
      <c r="J303" s="43">
        <v>47515</v>
      </c>
      <c r="L303" s="44" t="str">
        <f>+IF('Weekly OPIS Averages'!O315&gt;0,'Weekly OPIS Averages'!O315,"NA")</f>
        <v>NA</v>
      </c>
      <c r="N303" s="44" t="str">
        <f>+IF('Weekly OPIS Averages'!Q315&gt;0,'Weekly OPIS Averages'!Q315,"NA")</f>
        <v>NA</v>
      </c>
      <c r="P303" s="44" t="str">
        <f>+IF('Weekly OPIS Averages'!S315&gt;0,'Weekly OPIS Averages'!S315,"NA")</f>
        <v>NA</v>
      </c>
    </row>
    <row r="304" spans="1:16" x14ac:dyDescent="0.2">
      <c r="A304" s="43">
        <v>47543</v>
      </c>
      <c r="C304" s="44" t="str">
        <f>+IF('Weekly OPIS Averages'!D316&gt;0,'Weekly OPIS Averages'!D316,"NA")</f>
        <v>NA</v>
      </c>
      <c r="E304" s="44" t="str">
        <f>+IF('Weekly OPIS Averages'!F316&gt;0,'Weekly OPIS Averages'!F316,"NA")</f>
        <v>NA</v>
      </c>
      <c r="G304" s="44" t="str">
        <f>+IF('Weekly OPIS Averages'!H316&gt;0,'Weekly OPIS Averages'!H316,"NA")</f>
        <v>NA</v>
      </c>
      <c r="J304" s="43">
        <v>47543</v>
      </c>
      <c r="L304" s="44" t="str">
        <f>+IF('Weekly OPIS Averages'!O316&gt;0,'Weekly OPIS Averages'!O316,"NA")</f>
        <v>NA</v>
      </c>
      <c r="N304" s="44" t="str">
        <f>+IF('Weekly OPIS Averages'!Q316&gt;0,'Weekly OPIS Averages'!Q316,"NA")</f>
        <v>NA</v>
      </c>
      <c r="P304" s="44" t="str">
        <f>+IF('Weekly OPIS Averages'!S316&gt;0,'Weekly OPIS Averages'!S316,"NA")</f>
        <v>NA</v>
      </c>
    </row>
    <row r="305" spans="1:16" x14ac:dyDescent="0.2">
      <c r="A305" s="43">
        <v>47574</v>
      </c>
      <c r="C305" s="44" t="str">
        <f>+IF('Weekly OPIS Averages'!D317&gt;0,'Weekly OPIS Averages'!D317,"NA")</f>
        <v>NA</v>
      </c>
      <c r="E305" s="44" t="str">
        <f>+IF('Weekly OPIS Averages'!F317&gt;0,'Weekly OPIS Averages'!F317,"NA")</f>
        <v>NA</v>
      </c>
      <c r="G305" s="44" t="str">
        <f>+IF('Weekly OPIS Averages'!H317&gt;0,'Weekly OPIS Averages'!H317,"NA")</f>
        <v>NA</v>
      </c>
      <c r="J305" s="43">
        <v>47574</v>
      </c>
      <c r="L305" s="44" t="str">
        <f>+IF('Weekly OPIS Averages'!O317&gt;0,'Weekly OPIS Averages'!O317,"NA")</f>
        <v>NA</v>
      </c>
      <c r="N305" s="44" t="str">
        <f>+IF('Weekly OPIS Averages'!Q317&gt;0,'Weekly OPIS Averages'!Q317,"NA")</f>
        <v>NA</v>
      </c>
      <c r="P305" s="44" t="str">
        <f>+IF('Weekly OPIS Averages'!S317&gt;0,'Weekly OPIS Averages'!S317,"NA")</f>
        <v>NA</v>
      </c>
    </row>
    <row r="306" spans="1:16" x14ac:dyDescent="0.2">
      <c r="A306" s="43">
        <v>47604</v>
      </c>
      <c r="C306" s="44" t="str">
        <f>+IF('Weekly OPIS Averages'!D318&gt;0,'Weekly OPIS Averages'!D318,"NA")</f>
        <v>NA</v>
      </c>
      <c r="E306" s="44" t="str">
        <f>+IF('Weekly OPIS Averages'!F318&gt;0,'Weekly OPIS Averages'!F318,"NA")</f>
        <v>NA</v>
      </c>
      <c r="G306" s="44" t="str">
        <f>+IF('Weekly OPIS Averages'!H318&gt;0,'Weekly OPIS Averages'!H318,"NA")</f>
        <v>NA</v>
      </c>
      <c r="J306" s="43">
        <v>47604</v>
      </c>
      <c r="L306" s="44" t="str">
        <f>+IF('Weekly OPIS Averages'!O318&gt;0,'Weekly OPIS Averages'!O318,"NA")</f>
        <v>NA</v>
      </c>
      <c r="N306" s="44" t="str">
        <f>+IF('Weekly OPIS Averages'!Q318&gt;0,'Weekly OPIS Averages'!Q318,"NA")</f>
        <v>NA</v>
      </c>
      <c r="P306" s="44" t="str">
        <f>+IF('Weekly OPIS Averages'!S318&gt;0,'Weekly OPIS Averages'!S318,"NA")</f>
        <v>NA</v>
      </c>
    </row>
    <row r="307" spans="1:16" x14ac:dyDescent="0.2">
      <c r="A307" s="43">
        <v>47635</v>
      </c>
      <c r="C307" s="44" t="str">
        <f>+IF('Weekly OPIS Averages'!D319&gt;0,'Weekly OPIS Averages'!D319,"NA")</f>
        <v>NA</v>
      </c>
      <c r="E307" s="44" t="str">
        <f>+IF('Weekly OPIS Averages'!F319&gt;0,'Weekly OPIS Averages'!F319,"NA")</f>
        <v>NA</v>
      </c>
      <c r="G307" s="44" t="str">
        <f>+IF('Weekly OPIS Averages'!H319&gt;0,'Weekly OPIS Averages'!H319,"NA")</f>
        <v>NA</v>
      </c>
      <c r="J307" s="43">
        <v>47635</v>
      </c>
      <c r="L307" s="44" t="str">
        <f>+IF('Weekly OPIS Averages'!O319&gt;0,'Weekly OPIS Averages'!O319,"NA")</f>
        <v>NA</v>
      </c>
      <c r="N307" s="44" t="str">
        <f>+IF('Weekly OPIS Averages'!Q319&gt;0,'Weekly OPIS Averages'!Q319,"NA")</f>
        <v>NA</v>
      </c>
      <c r="P307" s="44" t="str">
        <f>+IF('Weekly OPIS Averages'!S319&gt;0,'Weekly OPIS Averages'!S319,"NA")</f>
        <v>NA</v>
      </c>
    </row>
    <row r="308" spans="1:16" x14ac:dyDescent="0.2">
      <c r="A308" s="43">
        <v>47665</v>
      </c>
      <c r="C308" s="44" t="str">
        <f>+IF('Weekly OPIS Averages'!D320&gt;0,'Weekly OPIS Averages'!D320,"NA")</f>
        <v>NA</v>
      </c>
      <c r="E308" s="44" t="str">
        <f>+IF('Weekly OPIS Averages'!F320&gt;0,'Weekly OPIS Averages'!F320,"NA")</f>
        <v>NA</v>
      </c>
      <c r="G308" s="44" t="str">
        <f>+IF('Weekly OPIS Averages'!H320&gt;0,'Weekly OPIS Averages'!H320,"NA")</f>
        <v>NA</v>
      </c>
      <c r="J308" s="43">
        <v>47665</v>
      </c>
      <c r="L308" s="44" t="str">
        <f>+IF('Weekly OPIS Averages'!O320&gt;0,'Weekly OPIS Averages'!O320,"NA")</f>
        <v>NA</v>
      </c>
      <c r="N308" s="44" t="str">
        <f>+IF('Weekly OPIS Averages'!Q320&gt;0,'Weekly OPIS Averages'!Q320,"NA")</f>
        <v>NA</v>
      </c>
      <c r="P308" s="44" t="str">
        <f>+IF('Weekly OPIS Averages'!S320&gt;0,'Weekly OPIS Averages'!S320,"NA")</f>
        <v>NA</v>
      </c>
    </row>
    <row r="309" spans="1:16" x14ac:dyDescent="0.2">
      <c r="A309" s="43">
        <v>47696</v>
      </c>
      <c r="C309" s="44" t="str">
        <f>+IF('Weekly OPIS Averages'!D321&gt;0,'Weekly OPIS Averages'!D321,"NA")</f>
        <v>NA</v>
      </c>
      <c r="E309" s="44" t="str">
        <f>+IF('Weekly OPIS Averages'!F321&gt;0,'Weekly OPIS Averages'!F321,"NA")</f>
        <v>NA</v>
      </c>
      <c r="G309" s="44" t="str">
        <f>+IF('Weekly OPIS Averages'!H321&gt;0,'Weekly OPIS Averages'!H321,"NA")</f>
        <v>NA</v>
      </c>
      <c r="J309" s="43">
        <v>47696</v>
      </c>
      <c r="L309" s="44" t="str">
        <f>+IF('Weekly OPIS Averages'!O321&gt;0,'Weekly OPIS Averages'!O321,"NA")</f>
        <v>NA</v>
      </c>
      <c r="N309" s="44" t="str">
        <f>+IF('Weekly OPIS Averages'!Q321&gt;0,'Weekly OPIS Averages'!Q321,"NA")</f>
        <v>NA</v>
      </c>
      <c r="P309" s="44" t="str">
        <f>+IF('Weekly OPIS Averages'!S321&gt;0,'Weekly OPIS Averages'!S321,"NA")</f>
        <v>NA</v>
      </c>
    </row>
  </sheetData>
  <mergeCells count="2">
    <mergeCell ref="C4:G4"/>
    <mergeCell ref="L4:P4"/>
  </mergeCells>
  <phoneticPr fontId="2" type="noConversion"/>
  <pageMargins left="0.75" right="0.75" top="1" bottom="1" header="0.5" footer="0.5"/>
  <pageSetup orientation="portrait" r:id="rId1"/>
  <headerFooter alignWithMargins="0">
    <oddFooter>&amp;L&amp;D  &amp;T&amp;C&amp;A&amp;R&amp;F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U323"/>
  <sheetViews>
    <sheetView zoomScaleNormal="100" workbookViewId="0">
      <pane ySplit="3" topLeftCell="A215" activePane="bottomLeft" state="frozen"/>
      <selection activeCell="I14" sqref="I14"/>
      <selection pane="bottomLeft" activeCell="D249" sqref="D249"/>
    </sheetView>
  </sheetViews>
  <sheetFormatPr defaultColWidth="9.42578125" defaultRowHeight="12.75" x14ac:dyDescent="0.2"/>
  <cols>
    <col min="1" max="1" width="2.5703125" style="46" customWidth="1"/>
    <col min="2" max="2" width="18.42578125" style="46" customWidth="1"/>
    <col min="3" max="3" width="2.5703125" style="46" customWidth="1"/>
    <col min="4" max="4" width="12.5703125" style="1" customWidth="1"/>
    <col min="5" max="5" width="2.5703125" style="46" customWidth="1"/>
    <col min="6" max="6" width="12.5703125" style="46" customWidth="1"/>
    <col min="7" max="7" width="2.5703125" style="46" customWidth="1"/>
    <col min="8" max="8" width="12.5703125" style="46" customWidth="1"/>
    <col min="9" max="9" width="2.5703125" style="46" customWidth="1"/>
    <col min="10" max="10" width="12.5703125" style="46" customWidth="1"/>
    <col min="11" max="11" width="2.5703125" style="46" customWidth="1"/>
    <col min="12" max="12" width="4.42578125" style="48" customWidth="1"/>
    <col min="13" max="13" width="18.42578125" style="46" customWidth="1"/>
    <col min="14" max="14" width="2.5703125" style="46" customWidth="1"/>
    <col min="15" max="15" width="12.5703125" style="1" customWidth="1"/>
    <col min="16" max="16" width="2.5703125" style="46" customWidth="1"/>
    <col min="17" max="17" width="12.5703125" style="46" customWidth="1"/>
    <col min="18" max="18" width="2.5703125" style="46" customWidth="1"/>
    <col min="19" max="19" width="12.5703125" style="46" customWidth="1"/>
    <col min="20" max="20" width="2.5703125" style="46" customWidth="1"/>
    <col min="21" max="21" width="12.5703125" style="46" customWidth="1"/>
    <col min="22" max="16384" width="9.42578125" style="46"/>
  </cols>
  <sheetData>
    <row r="2" spans="2:21" x14ac:dyDescent="0.2">
      <c r="D2" s="39" t="s">
        <v>62</v>
      </c>
      <c r="E2" s="47"/>
      <c r="F2" s="47"/>
      <c r="G2" s="47"/>
      <c r="H2" s="47"/>
      <c r="I2" s="47"/>
      <c r="J2" s="47"/>
      <c r="O2" s="39" t="s">
        <v>63</v>
      </c>
      <c r="P2" s="47"/>
      <c r="Q2" s="47"/>
      <c r="R2" s="47"/>
      <c r="S2" s="47"/>
      <c r="T2" s="47"/>
      <c r="U2" s="47"/>
    </row>
    <row r="3" spans="2:21" x14ac:dyDescent="0.2">
      <c r="B3" s="3" t="s">
        <v>64</v>
      </c>
      <c r="D3" s="3" t="s">
        <v>65</v>
      </c>
      <c r="E3" s="3"/>
      <c r="F3" s="3" t="s">
        <v>66</v>
      </c>
      <c r="H3" s="3" t="s">
        <v>67</v>
      </c>
      <c r="J3" s="3" t="s">
        <v>68</v>
      </c>
      <c r="M3" s="3" t="s">
        <v>64</v>
      </c>
      <c r="O3" s="3" t="s">
        <v>65</v>
      </c>
      <c r="P3" s="3"/>
      <c r="Q3" s="3" t="s">
        <v>66</v>
      </c>
      <c r="S3" s="3" t="s">
        <v>67</v>
      </c>
      <c r="U3" s="3" t="s">
        <v>68</v>
      </c>
    </row>
    <row r="4" spans="2:21" x14ac:dyDescent="0.2">
      <c r="B4" s="49">
        <v>38017</v>
      </c>
      <c r="D4" s="44">
        <f>AVERAGE('Weekly OPIS Data Summary'!C6:C9)</f>
        <v>1.514875</v>
      </c>
      <c r="E4" s="50"/>
      <c r="F4" s="51" t="s">
        <v>69</v>
      </c>
      <c r="G4" s="50"/>
      <c r="H4" s="51" t="s">
        <v>69</v>
      </c>
      <c r="J4" s="52" t="s">
        <v>69</v>
      </c>
      <c r="M4" s="49">
        <v>38017</v>
      </c>
      <c r="O4" s="33">
        <f>AVERAGE('Weekly OPIS Data Summary'!N6:N9)</f>
        <v>1.5626250000000002</v>
      </c>
      <c r="P4" s="53"/>
      <c r="Q4" s="54" t="s">
        <v>69</v>
      </c>
      <c r="R4" s="53"/>
      <c r="S4" s="54" t="s">
        <v>69</v>
      </c>
      <c r="T4" s="53"/>
      <c r="U4" s="54" t="s">
        <v>69</v>
      </c>
    </row>
    <row r="5" spans="2:21" x14ac:dyDescent="0.2">
      <c r="B5" s="49">
        <v>38045</v>
      </c>
      <c r="D5" s="44">
        <f>AVERAGE('Weekly OPIS Data Summary'!C10:C13)</f>
        <v>1.6149500000000001</v>
      </c>
      <c r="E5" s="50"/>
      <c r="F5" s="50">
        <f>+IF(D5&gt;0,+AVERAGE(D4:D5),"NA")</f>
        <v>1.5649125000000002</v>
      </c>
      <c r="G5" s="50"/>
      <c r="H5" s="51" t="s">
        <v>69</v>
      </c>
      <c r="J5" s="52" t="s">
        <v>69</v>
      </c>
      <c r="M5" s="49">
        <v>38045</v>
      </c>
      <c r="O5" s="33">
        <f>AVERAGE('Weekly OPIS Data Summary'!N10:N13)</f>
        <v>1.6352500000000001</v>
      </c>
      <c r="P5" s="53"/>
      <c r="Q5" s="53">
        <f t="shared" ref="Q5:Q36" si="0">+IF(O5&gt;0,+AVERAGE(O4:O5),"NA")</f>
        <v>1.5989375000000001</v>
      </c>
      <c r="R5" s="53"/>
      <c r="S5" s="54" t="s">
        <v>69</v>
      </c>
      <c r="T5" s="53"/>
      <c r="U5" s="54" t="s">
        <v>69</v>
      </c>
    </row>
    <row r="6" spans="2:21" x14ac:dyDescent="0.2">
      <c r="B6" s="49">
        <v>38077</v>
      </c>
      <c r="D6" s="44">
        <f>AVERAGE('Weekly OPIS Data Summary'!C14:C18)</f>
        <v>1.6593999999999998</v>
      </c>
      <c r="E6" s="50"/>
      <c r="F6" s="50">
        <f t="shared" ref="F6:F36" si="1">+IF(D6&gt;0,+AVERAGE(D5:D6),"NA")</f>
        <v>1.637175</v>
      </c>
      <c r="G6" s="50"/>
      <c r="H6" s="50">
        <f>+IF(D6&gt;0,+AVERAGE(D4:D6),"NA")</f>
        <v>1.5964083333333334</v>
      </c>
      <c r="J6" s="52" t="s">
        <v>69</v>
      </c>
      <c r="M6" s="49">
        <v>38077</v>
      </c>
      <c r="O6" s="33">
        <f>AVERAGE('Weekly OPIS Data Summary'!N14:N18)</f>
        <v>1.7549800000000002</v>
      </c>
      <c r="P6" s="53"/>
      <c r="Q6" s="53">
        <f t="shared" si="0"/>
        <v>1.6951150000000001</v>
      </c>
      <c r="R6" s="53"/>
      <c r="S6" s="53">
        <f t="shared" ref="S6:S37" si="2">+IF(O6&gt;0,+AVERAGE(O4:O6),"NA")</f>
        <v>1.6509516666666668</v>
      </c>
      <c r="T6" s="53"/>
      <c r="U6" s="54" t="s">
        <v>69</v>
      </c>
    </row>
    <row r="7" spans="2:21" x14ac:dyDescent="0.2">
      <c r="B7" s="49">
        <v>38107</v>
      </c>
      <c r="D7" s="44">
        <f>AVERAGE('Weekly OPIS Data Summary'!C19:C22)</f>
        <v>1.8279749999999999</v>
      </c>
      <c r="E7" s="50"/>
      <c r="F7" s="50">
        <f t="shared" si="1"/>
        <v>1.7436874999999998</v>
      </c>
      <c r="G7" s="50"/>
      <c r="H7" s="50">
        <f t="shared" ref="H7:H36" si="3">+IF(D7&gt;0,+AVERAGE(D5:D7),"NA")</f>
        <v>1.7007750000000001</v>
      </c>
      <c r="J7" s="52" t="s">
        <v>69</v>
      </c>
      <c r="M7" s="49">
        <v>38107</v>
      </c>
      <c r="O7" s="33">
        <f>AVERAGE('Weekly OPIS Data Summary'!N19:N22)</f>
        <v>1.8945500000000002</v>
      </c>
      <c r="P7" s="53"/>
      <c r="Q7" s="53">
        <f t="shared" si="0"/>
        <v>1.8247650000000002</v>
      </c>
      <c r="R7" s="53"/>
      <c r="S7" s="53">
        <f t="shared" si="2"/>
        <v>1.7615933333333336</v>
      </c>
      <c r="T7" s="53"/>
      <c r="U7" s="54" t="s">
        <v>69</v>
      </c>
    </row>
    <row r="8" spans="2:21" x14ac:dyDescent="0.2">
      <c r="B8" s="49">
        <v>38138</v>
      </c>
      <c r="D8" s="44">
        <f>AVERAGE('Weekly OPIS Data Summary'!C23:C26)</f>
        <v>2.0694499999999998</v>
      </c>
      <c r="E8" s="50"/>
      <c r="F8" s="50">
        <f t="shared" si="1"/>
        <v>1.9487124999999998</v>
      </c>
      <c r="G8" s="50"/>
      <c r="H8" s="50">
        <f t="shared" si="3"/>
        <v>1.8522749999999999</v>
      </c>
      <c r="J8" s="52" t="s">
        <v>69</v>
      </c>
      <c r="M8" s="49">
        <v>38138</v>
      </c>
      <c r="O8" s="33">
        <f>AVERAGE('Weekly OPIS Data Summary'!N23:N26)</f>
        <v>2.112425</v>
      </c>
      <c r="P8" s="53"/>
      <c r="Q8" s="53">
        <f t="shared" si="0"/>
        <v>2.0034875000000003</v>
      </c>
      <c r="R8" s="53"/>
      <c r="S8" s="53">
        <f t="shared" si="2"/>
        <v>1.9206516666666669</v>
      </c>
      <c r="T8" s="53"/>
      <c r="U8" s="54" t="s">
        <v>69</v>
      </c>
    </row>
    <row r="9" spans="2:21" x14ac:dyDescent="0.2">
      <c r="B9" s="49">
        <v>38168</v>
      </c>
      <c r="D9" s="44">
        <f>AVERAGE('Weekly OPIS Data Summary'!C27:C31)</f>
        <v>1.8409800000000001</v>
      </c>
      <c r="E9" s="50"/>
      <c r="F9" s="50">
        <f t="shared" si="1"/>
        <v>1.9552149999999999</v>
      </c>
      <c r="G9" s="50"/>
      <c r="H9" s="50">
        <f t="shared" si="3"/>
        <v>1.9128016666666667</v>
      </c>
      <c r="J9" s="52" t="s">
        <v>69</v>
      </c>
      <c r="M9" s="49">
        <v>38168</v>
      </c>
      <c r="O9" s="33">
        <f>AVERAGE('Weekly OPIS Data Summary'!N27:N31)</f>
        <v>1.9259600000000003</v>
      </c>
      <c r="P9" s="53"/>
      <c r="Q9" s="53">
        <f t="shared" si="0"/>
        <v>2.0191924999999999</v>
      </c>
      <c r="R9" s="53"/>
      <c r="S9" s="53">
        <f t="shared" si="2"/>
        <v>1.9776450000000001</v>
      </c>
      <c r="T9" s="53"/>
      <c r="U9" s="54" t="s">
        <v>69</v>
      </c>
    </row>
    <row r="10" spans="2:21" x14ac:dyDescent="0.2">
      <c r="B10" s="49">
        <v>38199</v>
      </c>
      <c r="D10" s="44">
        <f>AVERAGE('Weekly OPIS Data Summary'!C32:C35)</f>
        <v>1.9563250000000001</v>
      </c>
      <c r="E10" s="50"/>
      <c r="F10" s="50">
        <f t="shared" si="1"/>
        <v>1.8986525000000001</v>
      </c>
      <c r="G10" s="50"/>
      <c r="H10" s="50">
        <f t="shared" si="3"/>
        <v>1.9555849999999999</v>
      </c>
      <c r="J10" s="52" t="s">
        <v>69</v>
      </c>
      <c r="M10" s="49">
        <v>38199</v>
      </c>
      <c r="O10" s="33">
        <f>AVERAGE('Weekly OPIS Data Summary'!N32:N35)</f>
        <v>1.9525000000000001</v>
      </c>
      <c r="P10" s="53"/>
      <c r="Q10" s="53">
        <f t="shared" si="0"/>
        <v>1.9392300000000002</v>
      </c>
      <c r="R10" s="53"/>
      <c r="S10" s="53">
        <f t="shared" si="2"/>
        <v>1.9969616666666667</v>
      </c>
      <c r="T10" s="53"/>
      <c r="U10" s="54" t="s">
        <v>69</v>
      </c>
    </row>
    <row r="11" spans="2:21" x14ac:dyDescent="0.2">
      <c r="B11" s="49">
        <v>38230</v>
      </c>
      <c r="D11" s="44">
        <f>AVERAGE('Weekly OPIS Data Summary'!C36:C40)</f>
        <v>1.88374</v>
      </c>
      <c r="E11" s="50"/>
      <c r="F11" s="50">
        <f t="shared" si="1"/>
        <v>1.9200325</v>
      </c>
      <c r="G11" s="50"/>
      <c r="H11" s="50">
        <f t="shared" si="3"/>
        <v>1.8936816666666667</v>
      </c>
      <c r="J11" s="52" t="s">
        <v>69</v>
      </c>
      <c r="M11" s="49">
        <v>38230</v>
      </c>
      <c r="O11" s="33">
        <f>AVERAGE('Weekly OPIS Data Summary'!N36:N40)</f>
        <v>2.01234</v>
      </c>
      <c r="P11" s="53"/>
      <c r="Q11" s="53">
        <f t="shared" si="0"/>
        <v>1.9824200000000001</v>
      </c>
      <c r="R11" s="53"/>
      <c r="S11" s="53">
        <f t="shared" si="2"/>
        <v>1.9636000000000002</v>
      </c>
      <c r="T11" s="53"/>
      <c r="U11" s="54" t="s">
        <v>69</v>
      </c>
    </row>
    <row r="12" spans="2:21" x14ac:dyDescent="0.2">
      <c r="B12" s="49">
        <v>38260</v>
      </c>
      <c r="D12" s="44">
        <f>AVERAGE('Weekly OPIS Data Summary'!C41:C44)</f>
        <v>1.9674750000000001</v>
      </c>
      <c r="E12" s="50"/>
      <c r="F12" s="50">
        <f t="shared" si="1"/>
        <v>1.9256074999999999</v>
      </c>
      <c r="G12" s="50"/>
      <c r="H12" s="50">
        <f t="shared" si="3"/>
        <v>1.9358466666666667</v>
      </c>
      <c r="J12" s="52" t="s">
        <v>69</v>
      </c>
      <c r="M12" s="49">
        <v>38260</v>
      </c>
      <c r="O12" s="33">
        <f>AVERAGE('Weekly OPIS Data Summary'!N41:N44)</f>
        <v>2.0078500000000004</v>
      </c>
      <c r="P12" s="53"/>
      <c r="Q12" s="53">
        <f t="shared" si="0"/>
        <v>2.0100950000000002</v>
      </c>
      <c r="R12" s="53"/>
      <c r="S12" s="53">
        <f t="shared" si="2"/>
        <v>1.9908966666666668</v>
      </c>
      <c r="T12" s="53"/>
      <c r="U12" s="54" t="s">
        <v>69</v>
      </c>
    </row>
    <row r="13" spans="2:21" x14ac:dyDescent="0.2">
      <c r="B13" s="49">
        <v>38291</v>
      </c>
      <c r="D13" s="44">
        <f>AVERAGE('Weekly OPIS Data Summary'!C45:C48)</f>
        <v>2.2481749999999998</v>
      </c>
      <c r="E13" s="50"/>
      <c r="F13" s="50">
        <f t="shared" si="1"/>
        <v>2.1078250000000001</v>
      </c>
      <c r="G13" s="50"/>
      <c r="H13" s="50">
        <f t="shared" si="3"/>
        <v>2.0331299999999999</v>
      </c>
      <c r="J13" s="52" t="s">
        <v>69</v>
      </c>
      <c r="M13" s="49">
        <v>38291</v>
      </c>
      <c r="O13" s="33">
        <f>AVERAGE('Weekly OPIS Data Summary'!N45:N48)</f>
        <v>2.2735500000000002</v>
      </c>
      <c r="P13" s="53"/>
      <c r="Q13" s="53">
        <f t="shared" si="0"/>
        <v>2.1407000000000003</v>
      </c>
      <c r="R13" s="53"/>
      <c r="S13" s="53">
        <f t="shared" si="2"/>
        <v>2.0979133333333335</v>
      </c>
      <c r="T13" s="53"/>
      <c r="U13" s="54" t="s">
        <v>69</v>
      </c>
    </row>
    <row r="14" spans="2:21" x14ac:dyDescent="0.2">
      <c r="B14" s="49">
        <v>38321</v>
      </c>
      <c r="D14" s="44">
        <f>AVERAGE('Weekly OPIS Data Summary'!C49:C53)</f>
        <v>2.0859000000000001</v>
      </c>
      <c r="E14" s="50"/>
      <c r="F14" s="50">
        <f t="shared" si="1"/>
        <v>2.1670375000000002</v>
      </c>
      <c r="G14" s="50"/>
      <c r="H14" s="50">
        <f t="shared" si="3"/>
        <v>2.100516666666667</v>
      </c>
      <c r="J14" s="52" t="s">
        <v>69</v>
      </c>
      <c r="M14" s="49">
        <v>38321</v>
      </c>
      <c r="O14" s="33">
        <f>AVERAGE('Weekly OPIS Data Summary'!N49:N53)</f>
        <v>2.18628</v>
      </c>
      <c r="P14" s="53"/>
      <c r="Q14" s="53">
        <f t="shared" si="0"/>
        <v>2.2299150000000001</v>
      </c>
      <c r="R14" s="53"/>
      <c r="S14" s="53">
        <f t="shared" si="2"/>
        <v>2.1558933333333337</v>
      </c>
      <c r="T14" s="53"/>
      <c r="U14" s="54" t="s">
        <v>69</v>
      </c>
    </row>
    <row r="15" spans="2:21" x14ac:dyDescent="0.2">
      <c r="B15" s="49">
        <v>38352</v>
      </c>
      <c r="D15" s="44">
        <f>AVERAGE('Weekly OPIS Data Summary'!C54:C57)</f>
        <v>1.8117500000000002</v>
      </c>
      <c r="E15" s="50"/>
      <c r="F15" s="50">
        <f t="shared" si="1"/>
        <v>1.9488250000000003</v>
      </c>
      <c r="G15" s="50"/>
      <c r="H15" s="50">
        <f t="shared" si="3"/>
        <v>2.0486083333333336</v>
      </c>
      <c r="J15" s="55">
        <f>+IF(D15&gt;0,+AVERAGE(D4:D15),"NA")</f>
        <v>1.8734162499999998</v>
      </c>
      <c r="M15" s="49">
        <v>38352</v>
      </c>
      <c r="O15" s="33">
        <f>AVERAGE('Weekly OPIS Data Summary'!N54:N57)</f>
        <v>1.8103000000000002</v>
      </c>
      <c r="P15" s="53"/>
      <c r="Q15" s="53">
        <f t="shared" si="0"/>
        <v>1.9982900000000001</v>
      </c>
      <c r="R15" s="53"/>
      <c r="S15" s="53">
        <f t="shared" si="2"/>
        <v>2.0900433333333335</v>
      </c>
      <c r="T15" s="53"/>
      <c r="U15" s="53">
        <f t="shared" ref="U15:U46" si="4">+IF(O15&gt;0,+AVERAGE(O4:O15),"NA")</f>
        <v>1.9273841666666669</v>
      </c>
    </row>
    <row r="16" spans="2:21" x14ac:dyDescent="0.2">
      <c r="B16" s="49">
        <v>38383</v>
      </c>
      <c r="D16" s="44">
        <f>AVERAGE('Weekly OPIS Data Summary'!C58:C61)</f>
        <v>1.8755250000000001</v>
      </c>
      <c r="E16" s="50"/>
      <c r="F16" s="50">
        <f t="shared" si="1"/>
        <v>1.8436375000000003</v>
      </c>
      <c r="G16" s="50"/>
      <c r="H16" s="50">
        <f t="shared" si="3"/>
        <v>1.9243916666666667</v>
      </c>
      <c r="J16" s="55">
        <f t="shared" ref="J16:J37" si="5">+IF(D16&gt;0,+AVERAGE(D5:D16),"NA")</f>
        <v>1.9034704166666663</v>
      </c>
      <c r="M16" s="49">
        <v>38383</v>
      </c>
      <c r="O16" s="33">
        <f>AVERAGE('Weekly OPIS Data Summary'!N58:N61)</f>
        <v>1.92225</v>
      </c>
      <c r="P16" s="53"/>
      <c r="Q16" s="53">
        <f t="shared" si="0"/>
        <v>1.8662750000000001</v>
      </c>
      <c r="R16" s="53"/>
      <c r="S16" s="53">
        <f t="shared" si="2"/>
        <v>1.9729433333333333</v>
      </c>
      <c r="T16" s="53"/>
      <c r="U16" s="53">
        <f t="shared" si="4"/>
        <v>1.957352916666667</v>
      </c>
    </row>
    <row r="17" spans="2:21" x14ac:dyDescent="0.2">
      <c r="B17" s="49">
        <v>38411</v>
      </c>
      <c r="D17" s="44">
        <f>AVERAGE('Weekly OPIS Data Summary'!C62:C65)</f>
        <v>2.205025</v>
      </c>
      <c r="E17" s="50"/>
      <c r="F17" s="50">
        <f t="shared" si="1"/>
        <v>2.0402750000000003</v>
      </c>
      <c r="G17" s="50"/>
      <c r="H17" s="50">
        <f t="shared" si="3"/>
        <v>1.9641000000000002</v>
      </c>
      <c r="J17" s="55">
        <f t="shared" si="5"/>
        <v>1.9526433333333333</v>
      </c>
      <c r="M17" s="49">
        <v>38411</v>
      </c>
      <c r="O17" s="33">
        <f>AVERAGE('Weekly OPIS Data Summary'!N62:N65)</f>
        <v>2.1889250000000002</v>
      </c>
      <c r="P17" s="53"/>
      <c r="Q17" s="53">
        <f t="shared" si="0"/>
        <v>2.0555875000000001</v>
      </c>
      <c r="R17" s="53"/>
      <c r="S17" s="53">
        <f t="shared" si="2"/>
        <v>1.9738250000000004</v>
      </c>
      <c r="T17" s="53"/>
      <c r="U17" s="53">
        <f t="shared" si="4"/>
        <v>2.0034925000000006</v>
      </c>
    </row>
    <row r="18" spans="2:21" x14ac:dyDescent="0.2">
      <c r="B18" s="49">
        <v>38442</v>
      </c>
      <c r="D18" s="44">
        <f>AVERAGE('Weekly OPIS Data Summary'!C66:C70)</f>
        <v>2.4494599999999997</v>
      </c>
      <c r="E18" s="50"/>
      <c r="F18" s="50">
        <f t="shared" si="1"/>
        <v>2.3272424999999997</v>
      </c>
      <c r="G18" s="50"/>
      <c r="H18" s="50">
        <f t="shared" si="3"/>
        <v>2.1766700000000001</v>
      </c>
      <c r="J18" s="55">
        <f t="shared" si="5"/>
        <v>2.0184816666666667</v>
      </c>
      <c r="M18" s="49">
        <v>38442</v>
      </c>
      <c r="O18" s="33">
        <f>AVERAGE('Weekly OPIS Data Summary'!N66:N70)</f>
        <v>2.52874</v>
      </c>
      <c r="P18" s="53"/>
      <c r="Q18" s="53">
        <f t="shared" si="0"/>
        <v>2.3588325000000001</v>
      </c>
      <c r="R18" s="53"/>
      <c r="S18" s="53">
        <f t="shared" si="2"/>
        <v>2.2133050000000001</v>
      </c>
      <c r="T18" s="53"/>
      <c r="U18" s="53">
        <f t="shared" si="4"/>
        <v>2.0679725000000002</v>
      </c>
    </row>
    <row r="19" spans="2:21" x14ac:dyDescent="0.2">
      <c r="B19" s="49">
        <v>38472</v>
      </c>
      <c r="D19" s="44">
        <f>AVERAGE('Weekly OPIS Data Summary'!C71:C74)</f>
        <v>2.4675500000000001</v>
      </c>
      <c r="E19" s="50"/>
      <c r="F19" s="50">
        <f t="shared" si="1"/>
        <v>2.4585049999999997</v>
      </c>
      <c r="G19" s="50"/>
      <c r="H19" s="50">
        <f t="shared" si="3"/>
        <v>2.3740116666666666</v>
      </c>
      <c r="J19" s="55">
        <f t="shared" si="5"/>
        <v>2.071779583333333</v>
      </c>
      <c r="M19" s="49">
        <v>38472</v>
      </c>
      <c r="O19" s="33">
        <f>AVERAGE('Weekly OPIS Data Summary'!N71:N74)</f>
        <v>2.5286</v>
      </c>
      <c r="P19" s="53"/>
      <c r="Q19" s="53">
        <f t="shared" si="0"/>
        <v>2.52867</v>
      </c>
      <c r="R19" s="53"/>
      <c r="S19" s="53">
        <f t="shared" si="2"/>
        <v>2.4154216666666666</v>
      </c>
      <c r="T19" s="53"/>
      <c r="U19" s="53">
        <f t="shared" si="4"/>
        <v>2.1208100000000005</v>
      </c>
    </row>
    <row r="20" spans="2:21" x14ac:dyDescent="0.2">
      <c r="B20" s="49">
        <v>38503</v>
      </c>
      <c r="D20" s="44">
        <f>AVERAGE('Weekly OPIS Data Summary'!C75:C79)</f>
        <v>2.1876200000000003</v>
      </c>
      <c r="E20" s="50"/>
      <c r="F20" s="50">
        <f t="shared" si="1"/>
        <v>2.327585</v>
      </c>
      <c r="G20" s="50"/>
      <c r="H20" s="50">
        <f t="shared" si="3"/>
        <v>2.3682099999999999</v>
      </c>
      <c r="J20" s="55">
        <f t="shared" si="5"/>
        <v>2.0816270833333332</v>
      </c>
      <c r="M20" s="49">
        <v>38503</v>
      </c>
      <c r="O20" s="33">
        <f>AVERAGE('Weekly OPIS Data Summary'!N75:N79)</f>
        <v>2.21272</v>
      </c>
      <c r="P20" s="53"/>
      <c r="Q20" s="53">
        <f t="shared" si="0"/>
        <v>2.37066</v>
      </c>
      <c r="R20" s="53"/>
      <c r="S20" s="53">
        <f t="shared" si="2"/>
        <v>2.4233533333333335</v>
      </c>
      <c r="T20" s="53"/>
      <c r="U20" s="53">
        <f t="shared" si="4"/>
        <v>2.1291679166666668</v>
      </c>
    </row>
    <row r="21" spans="2:21" x14ac:dyDescent="0.2">
      <c r="B21" s="49">
        <v>38533</v>
      </c>
      <c r="D21" s="44">
        <f>AVERAGE('Weekly OPIS Data Summary'!C80:C83)</f>
        <v>2.21495</v>
      </c>
      <c r="E21" s="50"/>
      <c r="F21" s="50">
        <f t="shared" si="1"/>
        <v>2.2012850000000004</v>
      </c>
      <c r="G21" s="50"/>
      <c r="H21" s="50">
        <f t="shared" si="3"/>
        <v>2.2900399999999999</v>
      </c>
      <c r="J21" s="55">
        <f t="shared" si="5"/>
        <v>2.1127912499999995</v>
      </c>
      <c r="M21" s="49">
        <v>38533</v>
      </c>
      <c r="O21" s="33">
        <f>AVERAGE('Weekly OPIS Data Summary'!N80:N83)</f>
        <v>2.2162250000000001</v>
      </c>
      <c r="P21" s="53"/>
      <c r="Q21" s="53">
        <f t="shared" si="0"/>
        <v>2.2144725000000003</v>
      </c>
      <c r="R21" s="53"/>
      <c r="S21" s="53">
        <f t="shared" si="2"/>
        <v>2.3191816666666667</v>
      </c>
      <c r="T21" s="53"/>
      <c r="U21" s="53">
        <f t="shared" si="4"/>
        <v>2.1533566666666668</v>
      </c>
    </row>
    <row r="22" spans="2:21" x14ac:dyDescent="0.2">
      <c r="B22" s="49">
        <v>38564</v>
      </c>
      <c r="D22" s="44">
        <f>AVERAGE('Weekly OPIS Data Summary'!C84:C87)</f>
        <v>2.3896000000000002</v>
      </c>
      <c r="E22" s="50"/>
      <c r="F22" s="50">
        <f t="shared" si="1"/>
        <v>2.3022749999999998</v>
      </c>
      <c r="G22" s="50"/>
      <c r="H22" s="50">
        <f t="shared" si="3"/>
        <v>2.2640566666666668</v>
      </c>
      <c r="J22" s="55">
        <f t="shared" si="5"/>
        <v>2.1488974999999999</v>
      </c>
      <c r="M22" s="49">
        <v>38564</v>
      </c>
      <c r="O22" s="33">
        <f>AVERAGE('Weekly OPIS Data Summary'!N84:N87)</f>
        <v>2.4571750000000003</v>
      </c>
      <c r="P22" s="53"/>
      <c r="Q22" s="53">
        <f t="shared" si="0"/>
        <v>2.3367000000000004</v>
      </c>
      <c r="R22" s="53"/>
      <c r="S22" s="53">
        <f t="shared" si="2"/>
        <v>2.2953733333333335</v>
      </c>
      <c r="T22" s="53"/>
      <c r="U22" s="53">
        <f t="shared" si="4"/>
        <v>2.1954129166666667</v>
      </c>
    </row>
    <row r="23" spans="2:21" x14ac:dyDescent="0.2">
      <c r="B23" s="49">
        <v>38595</v>
      </c>
      <c r="D23" s="44">
        <f>AVERAGE('Weekly OPIS Data Summary'!C88:C92)</f>
        <v>2.6332</v>
      </c>
      <c r="E23" s="50"/>
      <c r="F23" s="50">
        <f>+IF(D23&gt;0,+AVERAGE(D22:D23),"NA")</f>
        <v>2.5114000000000001</v>
      </c>
      <c r="G23" s="50"/>
      <c r="H23" s="50">
        <f t="shared" si="3"/>
        <v>2.4125833333333335</v>
      </c>
      <c r="J23" s="55">
        <f t="shared" si="5"/>
        <v>2.2113524999999998</v>
      </c>
      <c r="M23" s="49">
        <v>38595</v>
      </c>
      <c r="O23" s="33">
        <f>AVERAGE('Weekly OPIS Data Summary'!N88:N92)</f>
        <v>2.75556</v>
      </c>
      <c r="P23" s="53"/>
      <c r="Q23" s="53">
        <f t="shared" si="0"/>
        <v>2.6063675000000002</v>
      </c>
      <c r="R23" s="53"/>
      <c r="S23" s="53">
        <f t="shared" si="2"/>
        <v>2.4763200000000003</v>
      </c>
      <c r="T23" s="53"/>
      <c r="U23" s="53">
        <f t="shared" si="4"/>
        <v>2.2573479166666668</v>
      </c>
    </row>
    <row r="24" spans="2:21" x14ac:dyDescent="0.2">
      <c r="B24" s="49">
        <v>38625</v>
      </c>
      <c r="D24" s="44">
        <f>AVERAGE('Weekly OPIS Data Summary'!C93:C96)</f>
        <v>2.8418749999999999</v>
      </c>
      <c r="E24" s="50"/>
      <c r="F24" s="50">
        <f t="shared" si="1"/>
        <v>2.7375375000000002</v>
      </c>
      <c r="G24" s="50"/>
      <c r="H24" s="50">
        <f t="shared" si="3"/>
        <v>2.6215583333333332</v>
      </c>
      <c r="J24" s="55">
        <f t="shared" si="5"/>
        <v>2.2842191666666665</v>
      </c>
      <c r="M24" s="49">
        <v>38625</v>
      </c>
      <c r="O24" s="33">
        <f>AVERAGE('Weekly OPIS Data Summary'!N93:N96)</f>
        <v>3.1243000000000003</v>
      </c>
      <c r="P24" s="53"/>
      <c r="Q24" s="53">
        <f t="shared" si="0"/>
        <v>2.9399300000000004</v>
      </c>
      <c r="R24" s="53"/>
      <c r="S24" s="53">
        <f t="shared" si="2"/>
        <v>2.7790116666666669</v>
      </c>
      <c r="T24" s="53"/>
      <c r="U24" s="53">
        <f t="shared" si="4"/>
        <v>2.3503854166666671</v>
      </c>
    </row>
    <row r="25" spans="2:21" x14ac:dyDescent="0.2">
      <c r="B25" s="49">
        <v>38656</v>
      </c>
      <c r="D25" s="44">
        <f>AVERAGE('Weekly OPIS Data Summary'!C97:C100)</f>
        <v>3.1073</v>
      </c>
      <c r="E25" s="50"/>
      <c r="F25" s="50">
        <f t="shared" si="1"/>
        <v>2.9745875000000002</v>
      </c>
      <c r="G25" s="50"/>
      <c r="H25" s="50">
        <f t="shared" si="3"/>
        <v>2.8607916666666671</v>
      </c>
      <c r="J25" s="55">
        <f t="shared" si="5"/>
        <v>2.3558129166666668</v>
      </c>
      <c r="M25" s="49">
        <v>38656</v>
      </c>
      <c r="O25" s="33">
        <f>AVERAGE('Weekly OPIS Data Summary'!N97:N100)</f>
        <v>3.3028500000000003</v>
      </c>
      <c r="P25" s="53"/>
      <c r="Q25" s="53">
        <f t="shared" si="0"/>
        <v>3.2135750000000005</v>
      </c>
      <c r="R25" s="53"/>
      <c r="S25" s="53">
        <f t="shared" si="2"/>
        <v>3.0609033333333335</v>
      </c>
      <c r="T25" s="53"/>
      <c r="U25" s="53">
        <f t="shared" si="4"/>
        <v>2.4361604166666671</v>
      </c>
    </row>
    <row r="26" spans="2:21" x14ac:dyDescent="0.2">
      <c r="B26" s="49">
        <v>38686</v>
      </c>
      <c r="D26" s="44">
        <f>AVERAGE('Weekly OPIS Data Summary'!C101:C105)</f>
        <v>2.5708199999999999</v>
      </c>
      <c r="E26" s="50"/>
      <c r="F26" s="50">
        <f>+IF(D26&gt;0,+AVERAGE(D25:D26),"NA")</f>
        <v>2.8390599999999999</v>
      </c>
      <c r="G26" s="50"/>
      <c r="H26" s="50">
        <f>+IF(D26&gt;0,+AVERAGE(D24:D26),"NA")</f>
        <v>2.8399983333333334</v>
      </c>
      <c r="J26" s="55">
        <f>+IF(D26&gt;0,+AVERAGE(D15:D26),"NA")</f>
        <v>2.3962229166666664</v>
      </c>
      <c r="L26" s="56"/>
      <c r="M26" s="49">
        <v>38686</v>
      </c>
      <c r="O26" s="33">
        <f>AVERAGE('Weekly OPIS Data Summary'!N101:N105)</f>
        <v>2.8179800000000004</v>
      </c>
      <c r="P26" s="53"/>
      <c r="Q26" s="53">
        <f t="shared" si="0"/>
        <v>3.0604150000000003</v>
      </c>
      <c r="R26" s="53"/>
      <c r="S26" s="53">
        <f t="shared" si="2"/>
        <v>3.0817100000000006</v>
      </c>
      <c r="T26" s="53"/>
      <c r="U26" s="53">
        <f t="shared" si="4"/>
        <v>2.4888020833333333</v>
      </c>
    </row>
    <row r="27" spans="2:21" x14ac:dyDescent="0.2">
      <c r="B27" s="49">
        <v>38717</v>
      </c>
      <c r="D27" s="44">
        <f>AVERAGE('Weekly OPIS Data Summary'!C106:C109)</f>
        <v>2.3427500000000001</v>
      </c>
      <c r="E27" s="50"/>
      <c r="F27" s="50">
        <f>+IF(D27&gt;0,+AVERAGE(D26:D27),"NA")</f>
        <v>2.456785</v>
      </c>
      <c r="G27" s="50"/>
      <c r="H27" s="50">
        <f>+IF(D27&gt;0,+AVERAGE(D25:D27),"NA")</f>
        <v>2.6736233333333335</v>
      </c>
      <c r="J27" s="55">
        <f>+IF(D27&gt;0,+AVERAGE(D16:D27),"NA")</f>
        <v>2.4404729166666668</v>
      </c>
      <c r="M27" s="49">
        <v>38717</v>
      </c>
      <c r="O27" s="33">
        <f>AVERAGE('Weekly OPIS Data Summary'!N106:N109)</f>
        <v>2.4509750000000006</v>
      </c>
      <c r="P27" s="53"/>
      <c r="Q27" s="53">
        <f t="shared" si="0"/>
        <v>2.6344775000000005</v>
      </c>
      <c r="R27" s="53"/>
      <c r="S27" s="53">
        <f t="shared" si="2"/>
        <v>2.8572683333333337</v>
      </c>
      <c r="T27" s="53"/>
      <c r="U27" s="53">
        <f t="shared" si="4"/>
        <v>2.5421916666666671</v>
      </c>
    </row>
    <row r="28" spans="2:21" x14ac:dyDescent="0.2">
      <c r="B28" s="49">
        <v>38748</v>
      </c>
      <c r="D28" s="44">
        <f>AVERAGE('Weekly OPIS Data Summary'!C110:C114)</f>
        <v>2.4605600000000001</v>
      </c>
      <c r="E28" s="50"/>
      <c r="F28" s="50">
        <f>+IF(D28&gt;0,+AVERAGE(D27:D28),"NA")</f>
        <v>2.4016549999999999</v>
      </c>
      <c r="G28" s="50"/>
      <c r="H28" s="50">
        <f>+IF(D28&gt;0,+AVERAGE(D26:D28),"NA")</f>
        <v>2.4580433333333334</v>
      </c>
      <c r="J28" s="55">
        <f>+IF(D28&gt;0,+AVERAGE(D17:D28),"NA")</f>
        <v>2.4892258333333332</v>
      </c>
      <c r="M28" s="49">
        <v>38748</v>
      </c>
      <c r="O28" s="33">
        <f>AVERAGE('Weekly OPIS Data Summary'!N110:N114)</f>
        <v>2.5559800000000004</v>
      </c>
      <c r="P28" s="53"/>
      <c r="Q28" s="53">
        <f t="shared" si="0"/>
        <v>2.5034775000000007</v>
      </c>
      <c r="R28" s="53"/>
      <c r="S28" s="53">
        <f t="shared" si="2"/>
        <v>2.6083116666666673</v>
      </c>
      <c r="T28" s="53"/>
      <c r="U28" s="53">
        <f t="shared" si="4"/>
        <v>2.5950025000000001</v>
      </c>
    </row>
    <row r="29" spans="2:21" x14ac:dyDescent="0.2">
      <c r="B29" s="49">
        <v>38776</v>
      </c>
      <c r="D29" s="44">
        <f>AVERAGE('Weekly OPIS Data Summary'!C115:C118)</f>
        <v>2.3876249999999999</v>
      </c>
      <c r="E29" s="50"/>
      <c r="F29" s="50">
        <f>+IF(D29&gt;0,+AVERAGE(D28:D29),"NA")</f>
        <v>2.4240925</v>
      </c>
      <c r="G29" s="50"/>
      <c r="H29" s="50">
        <f>+IF(D29&gt;0,+AVERAGE(D27:D29),"NA")</f>
        <v>2.3969783333333332</v>
      </c>
      <c r="J29" s="55">
        <f>+IF(D29&gt;0,+AVERAGE(D18:D29),"NA")</f>
        <v>2.5044425000000001</v>
      </c>
      <c r="M29" s="49">
        <v>38776</v>
      </c>
      <c r="O29" s="33">
        <f>AVERAGE('Weekly OPIS Data Summary'!N115:N118)</f>
        <v>2.487975</v>
      </c>
      <c r="P29" s="53"/>
      <c r="Q29" s="53">
        <f t="shared" si="0"/>
        <v>2.5219775000000002</v>
      </c>
      <c r="R29" s="53"/>
      <c r="S29" s="53">
        <f t="shared" si="2"/>
        <v>2.4983100000000005</v>
      </c>
      <c r="T29" s="53"/>
      <c r="U29" s="53">
        <f t="shared" si="4"/>
        <v>2.6199233333333334</v>
      </c>
    </row>
    <row r="30" spans="2:21" x14ac:dyDescent="0.2">
      <c r="B30" s="49">
        <v>38807</v>
      </c>
      <c r="D30" s="44">
        <f>AVERAGE('Weekly OPIS Data Summary'!C119:C122)</f>
        <v>2.6200999999999999</v>
      </c>
      <c r="E30" s="50"/>
      <c r="F30" s="50">
        <f t="shared" si="1"/>
        <v>2.5038624999999999</v>
      </c>
      <c r="G30" s="50"/>
      <c r="H30" s="50">
        <f t="shared" si="3"/>
        <v>2.4894283333333331</v>
      </c>
      <c r="J30" s="55">
        <f t="shared" si="5"/>
        <v>2.5186625</v>
      </c>
      <c r="M30" s="49">
        <v>38807</v>
      </c>
      <c r="O30" s="33">
        <f>AVERAGE('Weekly OPIS Data Summary'!N119:N122)</f>
        <v>2.7146750000000002</v>
      </c>
      <c r="P30" s="53"/>
      <c r="Q30" s="53">
        <f t="shared" si="0"/>
        <v>2.6013250000000001</v>
      </c>
      <c r="R30" s="53"/>
      <c r="S30" s="53">
        <f t="shared" si="2"/>
        <v>2.5862099999999999</v>
      </c>
      <c r="T30" s="53"/>
      <c r="U30" s="53">
        <f t="shared" si="4"/>
        <v>2.6354179166666669</v>
      </c>
    </row>
    <row r="31" spans="2:21" x14ac:dyDescent="0.2">
      <c r="B31" s="49">
        <v>38837</v>
      </c>
      <c r="D31" s="44">
        <f>AVERAGE('Weekly OPIS Data Summary'!C123:C126)</f>
        <v>2.7542749999999998</v>
      </c>
      <c r="E31" s="50"/>
      <c r="F31" s="50">
        <f>+IF(D31&gt;0,+AVERAGE(D30:D31),"NA")</f>
        <v>2.6871874999999998</v>
      </c>
      <c r="G31" s="50"/>
      <c r="H31" s="50">
        <f>+IF(D31&gt;0,+AVERAGE(D29:D31),"NA")</f>
        <v>2.587333333333333</v>
      </c>
      <c r="J31" s="55">
        <f>+IF(D31&gt;0,+AVERAGE(D20:D31),"NA")</f>
        <v>2.5425562500000001</v>
      </c>
      <c r="M31" s="49">
        <v>38837</v>
      </c>
      <c r="O31" s="33">
        <f>AVERAGE('Weekly OPIS Data Summary'!N123:N126)</f>
        <v>2.7920500000000006</v>
      </c>
      <c r="P31" s="53"/>
      <c r="Q31" s="53">
        <f t="shared" si="0"/>
        <v>2.7533625000000006</v>
      </c>
      <c r="R31" s="53"/>
      <c r="S31" s="53">
        <f t="shared" si="2"/>
        <v>2.6649000000000003</v>
      </c>
      <c r="T31" s="53"/>
      <c r="U31" s="53">
        <f t="shared" si="4"/>
        <v>2.6573720833333336</v>
      </c>
    </row>
    <row r="32" spans="2:21" x14ac:dyDescent="0.2">
      <c r="B32" s="49">
        <v>38868</v>
      </c>
      <c r="D32" s="44">
        <f>AVERAGE('Weekly OPIS Data Summary'!C127:C131)</f>
        <v>3.0835600000000003</v>
      </c>
      <c r="E32" s="50"/>
      <c r="F32" s="50">
        <f t="shared" si="1"/>
        <v>2.9189175000000001</v>
      </c>
      <c r="G32" s="50"/>
      <c r="H32" s="50">
        <f t="shared" si="3"/>
        <v>2.8193116666666662</v>
      </c>
      <c r="J32" s="55">
        <f t="shared" si="5"/>
        <v>2.6172179166666667</v>
      </c>
      <c r="M32" s="49">
        <v>38868</v>
      </c>
      <c r="O32" s="33">
        <f>AVERAGE('Weekly OPIS Data Summary'!N127:N131)</f>
        <v>3.1228800000000003</v>
      </c>
      <c r="P32" s="53"/>
      <c r="Q32" s="53">
        <f t="shared" si="0"/>
        <v>2.9574650000000005</v>
      </c>
      <c r="R32" s="53"/>
      <c r="S32" s="53">
        <f t="shared" si="2"/>
        <v>2.8765350000000005</v>
      </c>
      <c r="T32" s="53"/>
      <c r="U32" s="53">
        <f t="shared" si="4"/>
        <v>2.7332187500000003</v>
      </c>
    </row>
    <row r="33" spans="2:21" x14ac:dyDescent="0.2">
      <c r="B33" s="49">
        <v>38898</v>
      </c>
      <c r="D33" s="44">
        <f>AVERAGE('Weekly OPIS Data Summary'!C132:C135)</f>
        <v>2.8128000000000002</v>
      </c>
      <c r="E33" s="50"/>
      <c r="F33" s="50">
        <f t="shared" si="1"/>
        <v>2.9481800000000002</v>
      </c>
      <c r="G33" s="50"/>
      <c r="H33" s="50">
        <f t="shared" si="3"/>
        <v>2.8835450000000002</v>
      </c>
      <c r="J33" s="55">
        <f t="shared" si="5"/>
        <v>2.6670387500000001</v>
      </c>
      <c r="M33" s="49">
        <v>38898</v>
      </c>
      <c r="O33" s="33">
        <f>AVERAGE('Weekly OPIS Data Summary'!N132:N135)</f>
        <v>3.0212749999999997</v>
      </c>
      <c r="P33" s="53"/>
      <c r="Q33" s="53">
        <f t="shared" si="0"/>
        <v>3.0720774999999998</v>
      </c>
      <c r="R33" s="53"/>
      <c r="S33" s="53">
        <f t="shared" si="2"/>
        <v>2.9787350000000004</v>
      </c>
      <c r="T33" s="53"/>
      <c r="U33" s="53">
        <f t="shared" si="4"/>
        <v>2.8003062500000002</v>
      </c>
    </row>
    <row r="34" spans="2:21" x14ac:dyDescent="0.2">
      <c r="B34" s="49">
        <v>38929</v>
      </c>
      <c r="D34" s="44">
        <f>AVERAGE('Weekly OPIS Data Summary'!C136:C139)</f>
        <v>2.9692749999999997</v>
      </c>
      <c r="E34" s="50"/>
      <c r="F34" s="50">
        <f t="shared" si="1"/>
        <v>2.8910374999999999</v>
      </c>
      <c r="G34" s="50"/>
      <c r="H34" s="50">
        <f t="shared" si="3"/>
        <v>2.955211666666667</v>
      </c>
      <c r="J34" s="55">
        <f t="shared" si="5"/>
        <v>2.7153449999999997</v>
      </c>
      <c r="M34" s="49">
        <v>38929</v>
      </c>
      <c r="O34" s="33">
        <f>AVERAGE('Weekly OPIS Data Summary'!N136:N139)</f>
        <v>3.0644250000000004</v>
      </c>
      <c r="P34" s="53"/>
      <c r="Q34" s="53">
        <f t="shared" si="0"/>
        <v>3.0428500000000001</v>
      </c>
      <c r="R34" s="53"/>
      <c r="S34" s="53">
        <f t="shared" si="2"/>
        <v>3.0695266666666665</v>
      </c>
      <c r="T34" s="53"/>
      <c r="U34" s="53">
        <f t="shared" si="4"/>
        <v>2.8509104166666668</v>
      </c>
    </row>
    <row r="35" spans="2:21" x14ac:dyDescent="0.2">
      <c r="B35" s="49">
        <v>38960</v>
      </c>
      <c r="D35" s="44">
        <f>AVERAGE('Weekly OPIS Data Summary'!C140:C144)</f>
        <v>3.2895200000000004</v>
      </c>
      <c r="E35" s="50"/>
      <c r="F35" s="50">
        <f t="shared" si="1"/>
        <v>3.1293975000000001</v>
      </c>
      <c r="G35" s="50"/>
      <c r="H35" s="50">
        <f t="shared" si="3"/>
        <v>3.0238650000000002</v>
      </c>
      <c r="J35" s="55">
        <f t="shared" si="5"/>
        <v>2.7700383333333338</v>
      </c>
      <c r="M35" s="49">
        <v>38960</v>
      </c>
      <c r="O35" s="33">
        <f>AVERAGE('Weekly OPIS Data Summary'!N140:N144)</f>
        <v>3.3980000000000006</v>
      </c>
      <c r="P35" s="53"/>
      <c r="Q35" s="53">
        <f t="shared" si="0"/>
        <v>3.2312125000000007</v>
      </c>
      <c r="R35" s="53"/>
      <c r="S35" s="53">
        <f t="shared" si="2"/>
        <v>3.1612333333333336</v>
      </c>
      <c r="T35" s="53"/>
      <c r="U35" s="53">
        <f t="shared" si="4"/>
        <v>2.9044470833333338</v>
      </c>
    </row>
    <row r="36" spans="2:21" x14ac:dyDescent="0.2">
      <c r="B36" s="49">
        <v>38990</v>
      </c>
      <c r="D36" s="44">
        <f>AVERAGE('Weekly OPIS Data Summary'!C145:C148)</f>
        <v>2.7464500000000003</v>
      </c>
      <c r="E36" s="50"/>
      <c r="F36" s="50">
        <f t="shared" si="1"/>
        <v>3.0179850000000004</v>
      </c>
      <c r="G36" s="50"/>
      <c r="H36" s="50">
        <f t="shared" si="3"/>
        <v>3.0017483333333335</v>
      </c>
      <c r="J36" s="55">
        <f t="shared" si="5"/>
        <v>2.7620862499999999</v>
      </c>
      <c r="M36" s="49">
        <v>38990</v>
      </c>
      <c r="O36" s="33">
        <f>AVERAGE('Weekly OPIS Data Summary'!N145:N148)</f>
        <v>3.0330499999999998</v>
      </c>
      <c r="P36" s="53"/>
      <c r="Q36" s="53">
        <f t="shared" si="0"/>
        <v>3.2155250000000004</v>
      </c>
      <c r="R36" s="53"/>
      <c r="S36" s="53">
        <f t="shared" si="2"/>
        <v>3.1651583333333337</v>
      </c>
      <c r="T36" s="53"/>
      <c r="U36" s="53">
        <f t="shared" si="4"/>
        <v>2.8968429166666669</v>
      </c>
    </row>
    <row r="37" spans="2:21" x14ac:dyDescent="0.2">
      <c r="B37" s="49">
        <v>39021</v>
      </c>
      <c r="D37" s="44">
        <f>AVERAGE('Weekly OPIS Data Summary'!C149:C153)</f>
        <v>2.4455800000000001</v>
      </c>
      <c r="E37" s="50"/>
      <c r="F37" s="50">
        <f>+IF(D37&gt;0,+AVERAGE(D36:D37),"NA")</f>
        <v>2.5960150000000004</v>
      </c>
      <c r="G37" s="50"/>
      <c r="H37" s="50">
        <f>+IF(D37&gt;0,+AVERAGE(D35:D37),"NA")</f>
        <v>2.8271833333333336</v>
      </c>
      <c r="J37" s="55">
        <f t="shared" si="5"/>
        <v>2.7069429166666663</v>
      </c>
      <c r="M37" s="49">
        <v>39021</v>
      </c>
      <c r="O37" s="33">
        <f>AVERAGE('Weekly OPIS Data Summary'!N149:N153)</f>
        <v>2.56168</v>
      </c>
      <c r="P37" s="53"/>
      <c r="Q37" s="53">
        <f t="shared" ref="Q37:Q68" si="6">+IF(O37&gt;0,+AVERAGE(O36:O37),"NA")</f>
        <v>2.7973650000000001</v>
      </c>
      <c r="R37" s="53"/>
      <c r="S37" s="53">
        <f t="shared" si="2"/>
        <v>2.9975766666666672</v>
      </c>
      <c r="T37" s="53"/>
      <c r="U37" s="53">
        <f t="shared" si="4"/>
        <v>2.8350787499999996</v>
      </c>
    </row>
    <row r="38" spans="2:21" x14ac:dyDescent="0.2">
      <c r="B38" s="49">
        <v>39051</v>
      </c>
      <c r="D38" s="44">
        <f>AVERAGE('Weekly OPIS Data Summary'!C154:C157)</f>
        <v>2.7595674823529412</v>
      </c>
      <c r="E38" s="50"/>
      <c r="F38" s="50">
        <f t="shared" ref="F38:F101" si="7">+IF(D38&gt;0,+AVERAGE(D37:D38),"NA")</f>
        <v>2.6025737411764709</v>
      </c>
      <c r="G38" s="50"/>
      <c r="H38" s="50">
        <f t="shared" ref="H38:H101" si="8">+IF(D38&gt;0,+AVERAGE(D36:D38),"NA")</f>
        <v>2.6505324941176474</v>
      </c>
      <c r="J38" s="55">
        <f t="shared" ref="J38:J101" si="9">+IF(D38&gt;0,+AVERAGE(D27:D38),"NA")</f>
        <v>2.722671873529412</v>
      </c>
      <c r="M38" s="49">
        <v>39051</v>
      </c>
      <c r="O38" s="33">
        <f>AVERAGE('Weekly OPIS Data Summary'!N154:N157)</f>
        <v>2.8996845735294117</v>
      </c>
      <c r="P38" s="53"/>
      <c r="Q38" s="53">
        <f t="shared" si="6"/>
        <v>2.730682286764706</v>
      </c>
      <c r="R38" s="53"/>
      <c r="S38" s="53">
        <f t="shared" ref="S38:S69" si="10">+IF(O38&gt;0,+AVERAGE(O36:O38),"NA")</f>
        <v>2.8314715245098037</v>
      </c>
      <c r="T38" s="53"/>
      <c r="U38" s="53">
        <f t="shared" si="4"/>
        <v>2.8418874644607843</v>
      </c>
    </row>
    <row r="39" spans="2:21" x14ac:dyDescent="0.2">
      <c r="B39" s="49">
        <v>39082</v>
      </c>
      <c r="D39" s="44">
        <f>AVERAGE('Weekly OPIS Data Summary'!C158:C161)</f>
        <v>2.8209294823529412</v>
      </c>
      <c r="E39" s="50"/>
      <c r="F39" s="50">
        <f t="shared" si="7"/>
        <v>2.7902484823529412</v>
      </c>
      <c r="G39" s="50"/>
      <c r="H39" s="50">
        <f t="shared" si="8"/>
        <v>2.6753589882352942</v>
      </c>
      <c r="J39" s="55">
        <f t="shared" si="9"/>
        <v>2.7625201637254904</v>
      </c>
      <c r="M39" s="49">
        <v>39082</v>
      </c>
      <c r="O39" s="33">
        <f>AVERAGE('Weekly OPIS Data Summary'!N158:N161)</f>
        <v>2.9750344485294113</v>
      </c>
      <c r="P39" s="53"/>
      <c r="Q39" s="53">
        <f t="shared" si="6"/>
        <v>2.9373595110294115</v>
      </c>
      <c r="R39" s="53"/>
      <c r="S39" s="53">
        <f t="shared" si="10"/>
        <v>2.8121330073529411</v>
      </c>
      <c r="T39" s="53"/>
      <c r="U39" s="53">
        <f t="shared" si="4"/>
        <v>2.8855590851715687</v>
      </c>
    </row>
    <row r="40" spans="2:21" x14ac:dyDescent="0.2">
      <c r="B40" s="49">
        <v>39113</v>
      </c>
      <c r="D40" s="44">
        <f>AVERAGE('Weekly OPIS Data Summary'!C162:C166)</f>
        <v>2.4242361223529416</v>
      </c>
      <c r="F40" s="50">
        <f t="shared" si="7"/>
        <v>2.6225828023529414</v>
      </c>
      <c r="G40" s="50"/>
      <c r="H40" s="50">
        <f t="shared" si="8"/>
        <v>2.6682443623529415</v>
      </c>
      <c r="J40" s="55">
        <f t="shared" si="9"/>
        <v>2.7594931739215682</v>
      </c>
      <c r="M40" s="49">
        <v>39113</v>
      </c>
      <c r="O40" s="33">
        <f>AVERAGE('Weekly OPIS Data Summary'!N162:N166)</f>
        <v>2.6180534235294117</v>
      </c>
      <c r="P40" s="53"/>
      <c r="Q40" s="53">
        <f t="shared" si="6"/>
        <v>2.7965439360294115</v>
      </c>
      <c r="R40" s="53"/>
      <c r="S40" s="53">
        <f t="shared" si="10"/>
        <v>2.8309241485294119</v>
      </c>
      <c r="T40" s="53"/>
      <c r="U40" s="53">
        <f t="shared" si="4"/>
        <v>2.8907318704656859</v>
      </c>
    </row>
    <row r="41" spans="2:21" x14ac:dyDescent="0.2">
      <c r="B41" s="49">
        <v>39141</v>
      </c>
      <c r="D41" s="44">
        <f>AVERAGE('Weekly OPIS Data Summary'!C167:C170)</f>
        <v>2.5787322823529411</v>
      </c>
      <c r="F41" s="50">
        <f t="shared" si="7"/>
        <v>2.5014842023529411</v>
      </c>
      <c r="G41" s="50"/>
      <c r="H41" s="50">
        <f t="shared" si="8"/>
        <v>2.607965962352941</v>
      </c>
      <c r="J41" s="55">
        <f t="shared" si="9"/>
        <v>2.7754187807843134</v>
      </c>
      <c r="M41" s="49">
        <v>39141</v>
      </c>
      <c r="O41" s="33">
        <f>AVERAGE('Weekly OPIS Data Summary'!N167:N170)</f>
        <v>2.6415754485294114</v>
      </c>
      <c r="P41" s="53"/>
      <c r="Q41" s="53">
        <f t="shared" si="6"/>
        <v>2.6298144360294113</v>
      </c>
      <c r="R41" s="53"/>
      <c r="S41" s="53">
        <f t="shared" si="10"/>
        <v>2.7448877735294115</v>
      </c>
      <c r="T41" s="53"/>
      <c r="U41" s="53">
        <f t="shared" si="4"/>
        <v>2.9035319078431368</v>
      </c>
    </row>
    <row r="42" spans="2:21" x14ac:dyDescent="0.2">
      <c r="B42" s="49">
        <v>39172</v>
      </c>
      <c r="D42" s="44">
        <f>AVERAGE('Weekly OPIS Data Summary'!C171:C174)</f>
        <v>2.6082414823529412</v>
      </c>
      <c r="F42" s="50">
        <f t="shared" si="7"/>
        <v>2.5934868823529413</v>
      </c>
      <c r="G42" s="50"/>
      <c r="H42" s="50">
        <f t="shared" si="8"/>
        <v>2.5370699623529411</v>
      </c>
      <c r="J42" s="55">
        <f t="shared" si="9"/>
        <v>2.7744305709803925</v>
      </c>
      <c r="M42" s="49">
        <v>39172</v>
      </c>
      <c r="O42" s="33">
        <f>AVERAGE('Weekly OPIS Data Summary'!N171:N174)</f>
        <v>2.7932550735294113</v>
      </c>
      <c r="P42" s="53"/>
      <c r="Q42" s="53">
        <f t="shared" si="6"/>
        <v>2.7174152610294113</v>
      </c>
      <c r="R42" s="53"/>
      <c r="S42" s="53">
        <f t="shared" si="10"/>
        <v>2.6842946485294115</v>
      </c>
      <c r="T42" s="53"/>
      <c r="U42" s="53">
        <f t="shared" si="4"/>
        <v>2.9100802473039207</v>
      </c>
    </row>
    <row r="43" spans="2:21" x14ac:dyDescent="0.2">
      <c r="B43" s="49">
        <v>39202</v>
      </c>
      <c r="D43" s="44">
        <f>AVERAGE('Weekly OPIS Data Summary'!C175:C178)</f>
        <v>2.7860778823529415</v>
      </c>
      <c r="F43" s="50">
        <f t="shared" si="7"/>
        <v>2.6971596823529413</v>
      </c>
      <c r="G43" s="50"/>
      <c r="H43" s="50">
        <f t="shared" si="8"/>
        <v>2.6576838823529414</v>
      </c>
      <c r="J43" s="55">
        <f t="shared" si="9"/>
        <v>2.7770808111764702</v>
      </c>
      <c r="M43" s="49">
        <v>39202</v>
      </c>
      <c r="O43" s="33">
        <f>AVERAGE('Weekly OPIS Data Summary'!N175:N178)</f>
        <v>3.0012900735294115</v>
      </c>
      <c r="P43" s="53"/>
      <c r="Q43" s="53">
        <f t="shared" si="6"/>
        <v>2.8972725735294116</v>
      </c>
      <c r="R43" s="53"/>
      <c r="S43" s="53">
        <f t="shared" si="10"/>
        <v>2.8120401985294112</v>
      </c>
      <c r="T43" s="53"/>
      <c r="U43" s="53">
        <f t="shared" si="4"/>
        <v>2.9275169200980389</v>
      </c>
    </row>
    <row r="44" spans="2:21" x14ac:dyDescent="0.2">
      <c r="B44" s="49">
        <v>39233</v>
      </c>
      <c r="D44" s="44">
        <f>AVERAGE('Weekly OPIS Data Summary'!C179:C183)</f>
        <v>2.7897570823529412</v>
      </c>
      <c r="F44" s="50">
        <f t="shared" si="7"/>
        <v>2.7879174823529413</v>
      </c>
      <c r="G44" s="50"/>
      <c r="H44" s="50">
        <f t="shared" si="8"/>
        <v>2.7280254823529417</v>
      </c>
      <c r="J44" s="55">
        <f t="shared" si="9"/>
        <v>2.7525972347058825</v>
      </c>
      <c r="M44" s="49">
        <v>39233</v>
      </c>
      <c r="O44" s="33">
        <f>AVERAGE('Weekly OPIS Data Summary'!N179:N183)</f>
        <v>2.9015438235294115</v>
      </c>
      <c r="P44" s="53"/>
      <c r="Q44" s="53">
        <f t="shared" si="6"/>
        <v>2.9514169485294115</v>
      </c>
      <c r="R44" s="53"/>
      <c r="S44" s="53">
        <f t="shared" si="10"/>
        <v>2.8986963235294119</v>
      </c>
      <c r="T44" s="53"/>
      <c r="U44" s="53">
        <f t="shared" si="4"/>
        <v>2.9090722387254897</v>
      </c>
    </row>
    <row r="45" spans="2:21" x14ac:dyDescent="0.2">
      <c r="B45" s="49">
        <v>39263</v>
      </c>
      <c r="D45" s="44">
        <f>AVERAGE('Weekly OPIS Data Summary'!C184:C187)</f>
        <v>2.7656658823529412</v>
      </c>
      <c r="F45" s="50">
        <f t="shared" si="7"/>
        <v>2.7777114823529412</v>
      </c>
      <c r="G45" s="50"/>
      <c r="H45" s="50">
        <f t="shared" si="8"/>
        <v>2.7805002823529414</v>
      </c>
      <c r="J45" s="55">
        <f t="shared" si="9"/>
        <v>2.7486693915686273</v>
      </c>
      <c r="M45" s="49">
        <v>39263</v>
      </c>
      <c r="O45" s="33">
        <f>AVERAGE('Weekly OPIS Data Summary'!N184:N187)</f>
        <v>2.8493591985294113</v>
      </c>
      <c r="P45" s="53"/>
      <c r="Q45" s="53">
        <f t="shared" si="6"/>
        <v>2.8754515110294117</v>
      </c>
      <c r="R45" s="53"/>
      <c r="S45" s="53">
        <f t="shared" si="10"/>
        <v>2.9173976985294114</v>
      </c>
      <c r="T45" s="53"/>
      <c r="U45" s="53">
        <f t="shared" si="4"/>
        <v>2.8947459219362748</v>
      </c>
    </row>
    <row r="46" spans="2:21" x14ac:dyDescent="0.2">
      <c r="B46" s="49">
        <v>39294</v>
      </c>
      <c r="D46" s="44">
        <f>AVERAGE('Weekly OPIS Data Summary'!C188:C192)</f>
        <v>2.8964854023529414</v>
      </c>
      <c r="F46" s="50">
        <f t="shared" si="7"/>
        <v>2.8310756423529413</v>
      </c>
      <c r="G46" s="50"/>
      <c r="H46" s="50">
        <f t="shared" si="8"/>
        <v>2.8173027890196081</v>
      </c>
      <c r="J46" s="55">
        <f t="shared" si="9"/>
        <v>2.742603591764706</v>
      </c>
      <c r="M46" s="49">
        <v>39294</v>
      </c>
      <c r="O46" s="33">
        <f>AVERAGE('Weekly OPIS Data Summary'!N188:N192)</f>
        <v>3.0275713235294113</v>
      </c>
      <c r="P46" s="53"/>
      <c r="Q46" s="53">
        <f t="shared" si="6"/>
        <v>2.9384652610294113</v>
      </c>
      <c r="R46" s="53"/>
      <c r="S46" s="53">
        <f t="shared" si="10"/>
        <v>2.926158115196078</v>
      </c>
      <c r="T46" s="53"/>
      <c r="U46" s="53">
        <f t="shared" si="4"/>
        <v>2.8916747822303925</v>
      </c>
    </row>
    <row r="47" spans="2:21" x14ac:dyDescent="0.2">
      <c r="B47" s="49">
        <v>39325</v>
      </c>
      <c r="D47" s="44">
        <f>AVERAGE('Weekly OPIS Data Summary'!C193:C196)</f>
        <v>2.8487666823529416</v>
      </c>
      <c r="F47" s="50">
        <f t="shared" si="7"/>
        <v>2.8726260423529415</v>
      </c>
      <c r="G47" s="50"/>
      <c r="H47" s="50">
        <f t="shared" si="8"/>
        <v>2.8369726556862744</v>
      </c>
      <c r="J47" s="55">
        <f t="shared" si="9"/>
        <v>2.7058741486274513</v>
      </c>
      <c r="M47" s="49">
        <v>39325</v>
      </c>
      <c r="O47" s="33">
        <f>AVERAGE('Weekly OPIS Data Summary'!N193:N196)</f>
        <v>3.0087778235294111</v>
      </c>
      <c r="P47" s="53"/>
      <c r="Q47" s="53">
        <f t="shared" si="6"/>
        <v>3.0181745735294112</v>
      </c>
      <c r="R47" s="53"/>
      <c r="S47" s="53">
        <f t="shared" si="10"/>
        <v>2.961902781862745</v>
      </c>
      <c r="T47" s="53"/>
      <c r="U47" s="53">
        <f t="shared" ref="U47:U78" si="11">+IF(O47&gt;0,+AVERAGE(O36:O47),"NA")</f>
        <v>2.8592396008578427</v>
      </c>
    </row>
    <row r="48" spans="2:21" x14ac:dyDescent="0.2">
      <c r="B48" s="49">
        <v>39355</v>
      </c>
      <c r="D48" s="44">
        <f>AVERAGE('Weekly OPIS Data Summary'!C197:C200)</f>
        <v>2.917184682352941</v>
      </c>
      <c r="F48" s="50">
        <f t="shared" si="7"/>
        <v>2.8829756823529413</v>
      </c>
      <c r="G48" s="50"/>
      <c r="H48" s="50">
        <f t="shared" si="8"/>
        <v>2.8874789223529418</v>
      </c>
      <c r="J48" s="55">
        <f t="shared" si="9"/>
        <v>2.7201020388235295</v>
      </c>
      <c r="M48" s="49">
        <v>39355</v>
      </c>
      <c r="O48" s="33">
        <f>AVERAGE('Weekly OPIS Data Summary'!N197:N200)</f>
        <v>3.0494300735294111</v>
      </c>
      <c r="P48" s="53"/>
      <c r="Q48" s="53">
        <f t="shared" si="6"/>
        <v>3.0291039485294111</v>
      </c>
      <c r="R48" s="53"/>
      <c r="S48" s="53">
        <f t="shared" si="10"/>
        <v>3.0285930735294109</v>
      </c>
      <c r="T48" s="53"/>
      <c r="U48" s="53">
        <f t="shared" si="11"/>
        <v>2.8606046069852944</v>
      </c>
    </row>
    <row r="49" spans="2:21" x14ac:dyDescent="0.2">
      <c r="B49" s="49">
        <v>39386</v>
      </c>
      <c r="D49" s="44">
        <f>AVERAGE('Weekly OPIS Data Summary'!C201:C205)</f>
        <v>3.3228089223529409</v>
      </c>
      <c r="F49" s="50">
        <f t="shared" si="7"/>
        <v>3.119996802352941</v>
      </c>
      <c r="G49" s="50"/>
      <c r="H49" s="50">
        <f t="shared" si="8"/>
        <v>3.0295867623529413</v>
      </c>
      <c r="J49" s="55">
        <f t="shared" si="9"/>
        <v>2.793204449019608</v>
      </c>
      <c r="M49" s="49">
        <v>39386</v>
      </c>
      <c r="O49" s="33">
        <f>AVERAGE('Weekly OPIS Data Summary'!N201:N205)</f>
        <v>3.4981525235294115</v>
      </c>
      <c r="P49" s="53"/>
      <c r="Q49" s="53">
        <f t="shared" si="6"/>
        <v>3.2737912985294111</v>
      </c>
      <c r="R49" s="53"/>
      <c r="S49" s="53">
        <f t="shared" si="10"/>
        <v>3.1854534735294115</v>
      </c>
      <c r="T49" s="53"/>
      <c r="U49" s="53">
        <f t="shared" si="11"/>
        <v>2.9386439839460778</v>
      </c>
    </row>
    <row r="50" spans="2:21" x14ac:dyDescent="0.2">
      <c r="B50" s="49">
        <v>39416</v>
      </c>
      <c r="D50" s="44">
        <f>AVERAGE('Weekly OPIS Data Summary'!C206:C209)</f>
        <v>3.4549526823529413</v>
      </c>
      <c r="F50" s="50">
        <f t="shared" si="7"/>
        <v>3.3888808023529409</v>
      </c>
      <c r="G50" s="50"/>
      <c r="H50" s="50">
        <f t="shared" si="8"/>
        <v>3.2316487623529411</v>
      </c>
      <c r="J50" s="55">
        <f t="shared" si="9"/>
        <v>2.8511532156862742</v>
      </c>
      <c r="M50" s="49">
        <v>39416</v>
      </c>
      <c r="O50" s="33">
        <f>AVERAGE('Weekly OPIS Data Summary'!N206:N209)</f>
        <v>3.6938611985294107</v>
      </c>
      <c r="P50" s="53"/>
      <c r="Q50" s="53">
        <f t="shared" si="6"/>
        <v>3.5960068610294114</v>
      </c>
      <c r="R50" s="53"/>
      <c r="S50" s="53">
        <f t="shared" si="10"/>
        <v>3.4138145985294108</v>
      </c>
      <c r="T50" s="53"/>
      <c r="U50" s="53">
        <f t="shared" si="11"/>
        <v>3.0048253693627447</v>
      </c>
    </row>
    <row r="51" spans="2:21" x14ac:dyDescent="0.2">
      <c r="B51" s="49">
        <v>39447</v>
      </c>
      <c r="D51" s="44">
        <f>AVERAGE('Weekly OPIS Data Summary'!C210:C213)</f>
        <v>3.1966778823529411</v>
      </c>
      <c r="F51" s="50">
        <f t="shared" si="7"/>
        <v>3.3258152823529414</v>
      </c>
      <c r="G51" s="50"/>
      <c r="H51" s="50">
        <f t="shared" si="8"/>
        <v>3.3248131623529411</v>
      </c>
      <c r="J51" s="55">
        <f t="shared" si="9"/>
        <v>2.8824655823529413</v>
      </c>
      <c r="M51" s="49">
        <v>39447</v>
      </c>
      <c r="O51" s="33">
        <f>AVERAGE('Weekly OPIS Data Summary'!N210:N213)</f>
        <v>3.3372118235294117</v>
      </c>
      <c r="P51" s="53"/>
      <c r="Q51" s="53">
        <f t="shared" si="6"/>
        <v>3.5155365110294112</v>
      </c>
      <c r="R51" s="53"/>
      <c r="S51" s="53">
        <f t="shared" si="10"/>
        <v>3.5097418485294116</v>
      </c>
      <c r="T51" s="53"/>
      <c r="U51" s="53">
        <f t="shared" si="11"/>
        <v>3.0350068172794109</v>
      </c>
    </row>
    <row r="52" spans="2:21" x14ac:dyDescent="0.2">
      <c r="B52" s="49">
        <v>39478</v>
      </c>
      <c r="D52" s="44">
        <f>AVERAGE('Weekly OPIS Data Summary'!C214:C218)</f>
        <v>3.1428406023529409</v>
      </c>
      <c r="F52" s="50">
        <f t="shared" si="7"/>
        <v>3.1697592423529413</v>
      </c>
      <c r="G52" s="50"/>
      <c r="H52" s="50">
        <f t="shared" si="8"/>
        <v>3.2648237223529413</v>
      </c>
      <c r="J52" s="55">
        <f t="shared" si="9"/>
        <v>2.9423492890196079</v>
      </c>
      <c r="M52" s="49">
        <v>39478</v>
      </c>
      <c r="O52" s="33">
        <f>AVERAGE('Weekly OPIS Data Summary'!N214:N218)</f>
        <v>3.2813539235294114</v>
      </c>
      <c r="P52" s="53"/>
      <c r="Q52" s="53">
        <f t="shared" si="6"/>
        <v>3.3092828735294115</v>
      </c>
      <c r="R52" s="53"/>
      <c r="S52" s="53">
        <f t="shared" si="10"/>
        <v>3.4374756485294111</v>
      </c>
      <c r="T52" s="53"/>
      <c r="U52" s="53">
        <f t="shared" si="11"/>
        <v>3.0902818589460779</v>
      </c>
    </row>
    <row r="53" spans="2:21" x14ac:dyDescent="0.2">
      <c r="B53" s="49">
        <v>39507</v>
      </c>
      <c r="D53" s="44">
        <f>AVERAGE('Weekly OPIS Data Summary'!C219:C222)</f>
        <v>3.4013270823529411</v>
      </c>
      <c r="F53" s="50">
        <f t="shared" si="7"/>
        <v>3.272083842352941</v>
      </c>
      <c r="G53" s="50"/>
      <c r="H53" s="50">
        <f t="shared" si="8"/>
        <v>3.2469485223529411</v>
      </c>
      <c r="J53" s="55">
        <f t="shared" si="9"/>
        <v>3.0108988556862748</v>
      </c>
      <c r="M53" s="49">
        <v>39507</v>
      </c>
      <c r="O53" s="33">
        <f>AVERAGE('Weekly OPIS Data Summary'!N219:N222)</f>
        <v>3.494243073529411</v>
      </c>
      <c r="P53" s="53"/>
      <c r="Q53" s="53">
        <f t="shared" si="6"/>
        <v>3.3877984985294112</v>
      </c>
      <c r="R53" s="53"/>
      <c r="S53" s="53">
        <f t="shared" si="10"/>
        <v>3.3709362735294115</v>
      </c>
      <c r="T53" s="53"/>
      <c r="U53" s="53">
        <f t="shared" si="11"/>
        <v>3.1613374943627446</v>
      </c>
    </row>
    <row r="54" spans="2:21" x14ac:dyDescent="0.2">
      <c r="B54" s="49">
        <v>39538</v>
      </c>
      <c r="D54" s="44">
        <f>AVERAGE('Weekly OPIS Data Summary'!C223:C226)</f>
        <v>3.8336582823529413</v>
      </c>
      <c r="F54" s="50">
        <f t="shared" si="7"/>
        <v>3.6174926823529412</v>
      </c>
      <c r="G54" s="50"/>
      <c r="H54" s="50">
        <f t="shared" si="8"/>
        <v>3.4592753223529411</v>
      </c>
      <c r="J54" s="55">
        <f t="shared" si="9"/>
        <v>3.1130169223529411</v>
      </c>
      <c r="M54" s="49">
        <v>39538</v>
      </c>
      <c r="O54" s="33">
        <f>AVERAGE('Weekly OPIS Data Summary'!N223:N226)</f>
        <v>3.9793816985294113</v>
      </c>
      <c r="P54" s="53"/>
      <c r="Q54" s="53">
        <f t="shared" si="6"/>
        <v>3.7368123860294111</v>
      </c>
      <c r="R54" s="53"/>
      <c r="S54" s="53">
        <f t="shared" si="10"/>
        <v>3.5849928985294111</v>
      </c>
      <c r="T54" s="53"/>
      <c r="U54" s="53">
        <f t="shared" si="11"/>
        <v>3.2601813797794112</v>
      </c>
    </row>
    <row r="55" spans="2:21" x14ac:dyDescent="0.2">
      <c r="B55" s="49">
        <v>39568</v>
      </c>
      <c r="D55" s="44">
        <f>AVERAGE('Weekly OPIS Data Summary'!C227:C231)</f>
        <v>4.1148550023529413</v>
      </c>
      <c r="F55" s="50">
        <f t="shared" si="7"/>
        <v>3.9742566423529411</v>
      </c>
      <c r="G55" s="50"/>
      <c r="H55" s="50">
        <f t="shared" si="8"/>
        <v>3.7832801223529415</v>
      </c>
      <c r="J55" s="55">
        <f t="shared" si="9"/>
        <v>3.2237483490196079</v>
      </c>
      <c r="M55" s="49">
        <v>39568</v>
      </c>
      <c r="O55" s="33">
        <f>AVERAGE('Weekly OPIS Data Summary'!N227:N231)</f>
        <v>4.200868623529411</v>
      </c>
      <c r="P55" s="53"/>
      <c r="Q55" s="53">
        <f t="shared" si="6"/>
        <v>4.0901251610294107</v>
      </c>
      <c r="R55" s="53"/>
      <c r="S55" s="53">
        <f t="shared" si="10"/>
        <v>3.8914977985294108</v>
      </c>
      <c r="T55" s="53"/>
      <c r="U55" s="53">
        <f t="shared" si="11"/>
        <v>3.3601462589460778</v>
      </c>
    </row>
    <row r="56" spans="2:21" x14ac:dyDescent="0.2">
      <c r="B56" s="49">
        <v>39599</v>
      </c>
      <c r="D56" s="44">
        <f>AVERAGE('Weekly OPIS Data Summary'!C232:C235)</f>
        <v>4.4761070823529412</v>
      </c>
      <c r="F56" s="50">
        <f t="shared" si="7"/>
        <v>4.2954810423529413</v>
      </c>
      <c r="G56" s="50"/>
      <c r="H56" s="50">
        <f t="shared" si="8"/>
        <v>4.1415401223529411</v>
      </c>
      <c r="J56" s="55">
        <f t="shared" si="9"/>
        <v>3.3642775156862741</v>
      </c>
      <c r="M56" s="49">
        <v>39599</v>
      </c>
      <c r="O56" s="33">
        <f>AVERAGE('Weekly OPIS Data Summary'!N232:N235)</f>
        <v>4.5358501985294106</v>
      </c>
      <c r="P56" s="53"/>
      <c r="Q56" s="53">
        <f t="shared" si="6"/>
        <v>4.3683594110294113</v>
      </c>
      <c r="R56" s="53"/>
      <c r="S56" s="53">
        <f t="shared" si="10"/>
        <v>4.2387001735294101</v>
      </c>
      <c r="T56" s="53"/>
      <c r="U56" s="53">
        <f t="shared" si="11"/>
        <v>3.4963384568627442</v>
      </c>
    </row>
    <row r="57" spans="2:21" x14ac:dyDescent="0.2">
      <c r="B57" s="49">
        <v>39629</v>
      </c>
      <c r="D57" s="44">
        <f>AVERAGE('Weekly OPIS Data Summary'!C236:C239)</f>
        <v>4.5284222823529419</v>
      </c>
      <c r="F57" s="50">
        <f t="shared" si="7"/>
        <v>4.5022646823529415</v>
      </c>
      <c r="G57" s="50"/>
      <c r="H57" s="50">
        <f t="shared" si="8"/>
        <v>4.3731281223529415</v>
      </c>
      <c r="J57" s="55">
        <f t="shared" si="9"/>
        <v>3.5111738823529417</v>
      </c>
      <c r="M57" s="49">
        <v>39629</v>
      </c>
      <c r="O57" s="33">
        <f>AVERAGE('Weekly OPIS Data Summary'!N236:N239)</f>
        <v>4.5835876985294117</v>
      </c>
      <c r="P57" s="53"/>
      <c r="Q57" s="53">
        <f t="shared" si="6"/>
        <v>4.5597189485294116</v>
      </c>
      <c r="R57" s="53"/>
      <c r="S57" s="53">
        <f t="shared" si="10"/>
        <v>4.4401021735294117</v>
      </c>
      <c r="T57" s="53"/>
      <c r="U57" s="53">
        <f t="shared" si="11"/>
        <v>3.6408574985294115</v>
      </c>
    </row>
    <row r="58" spans="2:21" x14ac:dyDescent="0.2">
      <c r="B58" s="49">
        <v>39660</v>
      </c>
      <c r="D58" s="44">
        <f>AVERAGE('Weekly OPIS Data Summary'!C240:C244)</f>
        <v>4.6221017223529417</v>
      </c>
      <c r="F58" s="50">
        <f t="shared" si="7"/>
        <v>4.5752620023529413</v>
      </c>
      <c r="G58" s="50"/>
      <c r="H58" s="50">
        <f t="shared" si="8"/>
        <v>4.5422103623529422</v>
      </c>
      <c r="J58" s="55">
        <f t="shared" si="9"/>
        <v>3.6549752423529416</v>
      </c>
      <c r="M58" s="49">
        <v>39660</v>
      </c>
      <c r="O58" s="33">
        <f>AVERAGE('Weekly OPIS Data Summary'!N240:N244)</f>
        <v>4.7781460235294118</v>
      </c>
      <c r="P58" s="53"/>
      <c r="Q58" s="53">
        <f t="shared" si="6"/>
        <v>4.6808668610294113</v>
      </c>
      <c r="R58" s="53"/>
      <c r="S58" s="53">
        <f t="shared" si="10"/>
        <v>4.6325279735294123</v>
      </c>
      <c r="T58" s="53"/>
      <c r="U58" s="53">
        <f t="shared" si="11"/>
        <v>3.7867387235294117</v>
      </c>
    </row>
    <row r="59" spans="2:21" x14ac:dyDescent="0.2">
      <c r="B59" s="49">
        <v>39691</v>
      </c>
      <c r="D59" s="44">
        <f>AVERAGE('Weekly OPIS Data Summary'!C245:C248)</f>
        <v>4.0780034823529414</v>
      </c>
      <c r="F59" s="50">
        <f t="shared" si="7"/>
        <v>4.3500526023529416</v>
      </c>
      <c r="G59" s="50"/>
      <c r="H59" s="50">
        <f t="shared" si="8"/>
        <v>4.4095091623529408</v>
      </c>
      <c r="J59" s="55">
        <f t="shared" si="9"/>
        <v>3.7574116423529413</v>
      </c>
      <c r="M59" s="49">
        <v>39691</v>
      </c>
      <c r="O59" s="33">
        <f>AVERAGE('Weekly OPIS Data Summary'!N245:N248)</f>
        <v>4.3466341985294115</v>
      </c>
      <c r="P59" s="53"/>
      <c r="Q59" s="53">
        <f t="shared" si="6"/>
        <v>4.5623901110294121</v>
      </c>
      <c r="R59" s="53"/>
      <c r="S59" s="53">
        <f t="shared" si="10"/>
        <v>4.5694559735294114</v>
      </c>
      <c r="T59" s="53"/>
      <c r="U59" s="53">
        <f t="shared" si="11"/>
        <v>3.8982267547794116</v>
      </c>
    </row>
    <row r="60" spans="2:21" x14ac:dyDescent="0.2">
      <c r="B60" s="49">
        <v>39721</v>
      </c>
      <c r="D60" s="44">
        <f>AVERAGE('Weekly OPIS Data Summary'!C249:C253)</f>
        <v>3.739859802352941</v>
      </c>
      <c r="F60" s="50">
        <f t="shared" si="7"/>
        <v>3.9089316423529414</v>
      </c>
      <c r="G60" s="50"/>
      <c r="H60" s="50">
        <f t="shared" si="8"/>
        <v>4.1466550023529409</v>
      </c>
      <c r="J60" s="55">
        <f t="shared" si="9"/>
        <v>3.8259679023529412</v>
      </c>
      <c r="M60" s="49">
        <v>39721</v>
      </c>
      <c r="O60" s="33">
        <f>AVERAGE('Weekly OPIS Data Summary'!N249:N253)</f>
        <v>3.9847186235294116</v>
      </c>
      <c r="P60" s="53"/>
      <c r="Q60" s="53">
        <f t="shared" si="6"/>
        <v>4.1656764110294118</v>
      </c>
      <c r="R60" s="53"/>
      <c r="S60" s="53">
        <f t="shared" si="10"/>
        <v>4.3698329485294121</v>
      </c>
      <c r="T60" s="53"/>
      <c r="U60" s="53">
        <f t="shared" si="11"/>
        <v>3.9761674672794105</v>
      </c>
    </row>
    <row r="61" spans="2:21" x14ac:dyDescent="0.2">
      <c r="B61" s="49">
        <v>39752</v>
      </c>
      <c r="D61" s="44">
        <f>AVERAGE('Weekly OPIS Data Summary'!C254:C257)</f>
        <v>3.0708602823529416</v>
      </c>
      <c r="F61" s="50">
        <f t="shared" si="7"/>
        <v>3.4053600423529415</v>
      </c>
      <c r="G61" s="50"/>
      <c r="H61" s="50">
        <f t="shared" si="8"/>
        <v>3.6295745223529416</v>
      </c>
      <c r="J61" s="55">
        <f t="shared" si="9"/>
        <v>3.804972182352941</v>
      </c>
      <c r="M61" s="49">
        <v>39752</v>
      </c>
      <c r="O61" s="33">
        <f>AVERAGE('Weekly OPIS Data Summary'!N254:N257)</f>
        <v>3.3253280735294108</v>
      </c>
      <c r="P61" s="53"/>
      <c r="Q61" s="53">
        <f t="shared" si="6"/>
        <v>3.6550233485294115</v>
      </c>
      <c r="R61" s="53"/>
      <c r="S61" s="53">
        <f t="shared" si="10"/>
        <v>3.8855602985294113</v>
      </c>
      <c r="T61" s="53"/>
      <c r="U61" s="53">
        <f t="shared" si="11"/>
        <v>3.9617654297794105</v>
      </c>
    </row>
    <row r="62" spans="2:21" x14ac:dyDescent="0.2">
      <c r="B62" s="49">
        <v>39782</v>
      </c>
      <c r="D62" s="44">
        <f>AVERAGE('Weekly OPIS Data Summary'!C258:C261)</f>
        <v>2.5731854823529412</v>
      </c>
      <c r="F62" s="50">
        <f>+IF(D62&gt;0,+AVERAGE(D61:D62),"NA")</f>
        <v>2.8220228823529414</v>
      </c>
      <c r="G62" s="50"/>
      <c r="H62" s="50">
        <f>+IF(D62&gt;0,+AVERAGE(D60:D62),"NA")</f>
        <v>3.1279685223529419</v>
      </c>
      <c r="J62" s="55">
        <f>+IF(D62&gt;0,+AVERAGE(D51:D62),"NA")</f>
        <v>3.7314915823529411</v>
      </c>
      <c r="M62" s="49">
        <v>39782</v>
      </c>
      <c r="O62" s="33">
        <f>AVERAGE('Weekly OPIS Data Summary'!N258:N261)</f>
        <v>2.7757689485294117</v>
      </c>
      <c r="P62" s="53"/>
      <c r="Q62" s="53">
        <f t="shared" si="6"/>
        <v>3.0505485110294113</v>
      </c>
      <c r="R62" s="53"/>
      <c r="S62" s="53">
        <f t="shared" si="10"/>
        <v>3.3619385485294111</v>
      </c>
      <c r="T62" s="53"/>
      <c r="U62" s="53">
        <f t="shared" si="11"/>
        <v>3.885257742279411</v>
      </c>
    </row>
    <row r="63" spans="2:21" x14ac:dyDescent="0.2">
      <c r="B63" s="49">
        <v>39813</v>
      </c>
      <c r="D63" s="44">
        <f>AVERAGE('Weekly OPIS Data Summary'!C262:C266)</f>
        <v>2.0009186823529412</v>
      </c>
      <c r="F63" s="50">
        <f t="shared" si="7"/>
        <v>2.2870520823529414</v>
      </c>
      <c r="G63" s="50"/>
      <c r="H63" s="50">
        <f t="shared" si="8"/>
        <v>2.5483214823529412</v>
      </c>
      <c r="J63" s="55">
        <f t="shared" si="9"/>
        <v>3.6318449823529408</v>
      </c>
      <c r="M63" s="49">
        <v>39813</v>
      </c>
      <c r="O63" s="33">
        <f>AVERAGE('Weekly OPIS Data Summary'!N262:N266)</f>
        <v>2.1481213235294114</v>
      </c>
      <c r="P63" s="53"/>
      <c r="Q63" s="53">
        <f t="shared" si="6"/>
        <v>2.4619451360294118</v>
      </c>
      <c r="R63" s="53"/>
      <c r="S63" s="53">
        <f t="shared" si="10"/>
        <v>2.7497394485294113</v>
      </c>
      <c r="T63" s="53"/>
      <c r="U63" s="53">
        <f t="shared" si="11"/>
        <v>3.7861668672794111</v>
      </c>
    </row>
    <row r="64" spans="2:21" x14ac:dyDescent="0.2">
      <c r="B64" s="49">
        <v>39844</v>
      </c>
      <c r="D64" s="44">
        <f>AVERAGE('Weekly OPIS Data Summary'!C267:C270)</f>
        <v>2.2095746823529412</v>
      </c>
      <c r="F64" s="50">
        <f t="shared" si="7"/>
        <v>2.1052466823529414</v>
      </c>
      <c r="G64" s="50"/>
      <c r="H64" s="50">
        <f t="shared" si="8"/>
        <v>2.2612262823529412</v>
      </c>
      <c r="J64" s="55">
        <f t="shared" si="9"/>
        <v>3.554072822352941</v>
      </c>
      <c r="M64" s="49">
        <v>39844</v>
      </c>
      <c r="O64" s="44">
        <f>AVERAGE('Weekly OPIS Data Summary'!N267:N270)</f>
        <v>2.4203004485294115</v>
      </c>
      <c r="P64" s="53"/>
      <c r="Q64" s="53">
        <f t="shared" si="6"/>
        <v>2.2842108860294115</v>
      </c>
      <c r="R64" s="53"/>
      <c r="S64" s="53">
        <f t="shared" si="10"/>
        <v>2.4480635735294118</v>
      </c>
      <c r="T64" s="53"/>
      <c r="U64" s="53">
        <f t="shared" si="11"/>
        <v>3.7144124110294108</v>
      </c>
    </row>
    <row r="65" spans="2:21" x14ac:dyDescent="0.2">
      <c r="B65" s="49">
        <v>39872</v>
      </c>
      <c r="D65" s="44">
        <f>AVERAGE('Weekly OPIS Data Summary'!C271:C274)</f>
        <v>1.9720142823529412</v>
      </c>
      <c r="F65" s="50">
        <f t="shared" si="7"/>
        <v>2.0907944823529414</v>
      </c>
      <c r="G65" s="50"/>
      <c r="H65" s="50">
        <f t="shared" si="8"/>
        <v>2.0608358823529414</v>
      </c>
      <c r="J65" s="55">
        <f t="shared" si="9"/>
        <v>3.4349634223529413</v>
      </c>
      <c r="M65" s="49">
        <v>39872</v>
      </c>
      <c r="O65" s="44">
        <f>AVERAGE('Weekly OPIS Data Summary'!N271:N274)</f>
        <v>2.1527694485294115</v>
      </c>
      <c r="P65" s="53"/>
      <c r="Q65" s="53">
        <f t="shared" si="6"/>
        <v>2.2865349485294115</v>
      </c>
      <c r="R65" s="53"/>
      <c r="S65" s="53">
        <f t="shared" si="10"/>
        <v>2.2403970735294116</v>
      </c>
      <c r="T65" s="53"/>
      <c r="U65" s="53">
        <f t="shared" si="11"/>
        <v>3.6026229422794107</v>
      </c>
    </row>
    <row r="66" spans="2:21" x14ac:dyDescent="0.2">
      <c r="B66" s="49">
        <v>39903</v>
      </c>
      <c r="D66" s="44">
        <f>AVERAGE('Weekly OPIS Data Summary'!C275:C279)</f>
        <v>1.9035862023529411</v>
      </c>
      <c r="F66" s="50">
        <f t="shared" si="7"/>
        <v>1.937800242352941</v>
      </c>
      <c r="G66" s="50"/>
      <c r="H66" s="50">
        <f t="shared" si="8"/>
        <v>2.0283917223529415</v>
      </c>
      <c r="J66" s="55">
        <f t="shared" si="9"/>
        <v>3.2741240823529414</v>
      </c>
      <c r="M66" s="49">
        <v>39903</v>
      </c>
      <c r="O66" s="44">
        <f>AVERAGE('Weekly OPIS Data Summary'!N275:N279)</f>
        <v>1.973693523529412</v>
      </c>
      <c r="P66" s="53"/>
      <c r="Q66" s="53">
        <f t="shared" si="6"/>
        <v>2.0632314860294119</v>
      </c>
      <c r="R66" s="53"/>
      <c r="S66" s="53">
        <f t="shared" si="10"/>
        <v>2.1822544735294116</v>
      </c>
      <c r="T66" s="53"/>
      <c r="U66" s="53">
        <f t="shared" si="11"/>
        <v>3.4354822610294113</v>
      </c>
    </row>
    <row r="67" spans="2:21" x14ac:dyDescent="0.2">
      <c r="B67" s="49">
        <v>39933</v>
      </c>
      <c r="D67" s="44">
        <f>AVERAGE('Weekly OPIS Data Summary'!C280:C283)</f>
        <v>2.2092218823529413</v>
      </c>
      <c r="F67" s="50">
        <f t="shared" si="7"/>
        <v>2.0564040423529413</v>
      </c>
      <c r="G67" s="50"/>
      <c r="H67" s="50">
        <f t="shared" si="8"/>
        <v>2.0282741223529412</v>
      </c>
      <c r="J67" s="55">
        <f t="shared" si="9"/>
        <v>3.1153213223529419</v>
      </c>
      <c r="M67" s="49">
        <v>39933</v>
      </c>
      <c r="O67" s="44">
        <f>AVERAGE('Weekly OPIS Data Summary'!N280:N283)</f>
        <v>2.3855274485294116</v>
      </c>
      <c r="P67" s="53"/>
      <c r="Q67" s="53">
        <f t="shared" si="6"/>
        <v>2.1796104860294117</v>
      </c>
      <c r="R67" s="53"/>
      <c r="S67" s="53">
        <f t="shared" si="10"/>
        <v>2.1706634735294119</v>
      </c>
      <c r="T67" s="53"/>
      <c r="U67" s="53">
        <f t="shared" si="11"/>
        <v>3.2842038297794116</v>
      </c>
    </row>
    <row r="68" spans="2:21" x14ac:dyDescent="0.2">
      <c r="B68" s="49">
        <v>39964</v>
      </c>
      <c r="D68" s="44">
        <f>AVERAGE('Weekly OPIS Data Summary'!C284:C287)</f>
        <v>2.2627718823529408</v>
      </c>
      <c r="F68" s="50">
        <f t="shared" si="7"/>
        <v>2.235996882352941</v>
      </c>
      <c r="G68" s="50"/>
      <c r="H68" s="50">
        <f t="shared" si="8"/>
        <v>2.1251933223529411</v>
      </c>
      <c r="J68" s="55">
        <f t="shared" si="9"/>
        <v>2.9308767223529415</v>
      </c>
      <c r="M68" s="49">
        <v>39964</v>
      </c>
      <c r="O68" s="44">
        <f>AVERAGE('Weekly OPIS Data Summary'!N284:N287)</f>
        <v>2.3135694485294116</v>
      </c>
      <c r="P68" s="53"/>
      <c r="Q68" s="53">
        <f t="shared" si="6"/>
        <v>2.3495484485294114</v>
      </c>
      <c r="R68" s="53"/>
      <c r="S68" s="53">
        <f t="shared" si="10"/>
        <v>2.2242634735294118</v>
      </c>
      <c r="T68" s="53"/>
      <c r="U68" s="53">
        <f t="shared" si="11"/>
        <v>3.0990137672794109</v>
      </c>
    </row>
    <row r="69" spans="2:21" x14ac:dyDescent="0.2">
      <c r="B69" s="49">
        <v>39994</v>
      </c>
      <c r="D69" s="44">
        <f>AVERAGE('Weekly OPIS Data Summary'!C288:C292)</f>
        <v>2.5081644423529412</v>
      </c>
      <c r="F69" s="50">
        <f t="shared" si="7"/>
        <v>2.3854681623529412</v>
      </c>
      <c r="G69" s="50"/>
      <c r="H69" s="50">
        <f t="shared" si="8"/>
        <v>2.3267194023529409</v>
      </c>
      <c r="J69" s="55">
        <f t="shared" si="9"/>
        <v>2.7625219023529408</v>
      </c>
      <c r="M69" s="49">
        <v>39994</v>
      </c>
      <c r="O69" s="44">
        <f>AVERAGE('Weekly OPIS Data Summary'!N288:N292)</f>
        <v>2.5598899235294112</v>
      </c>
      <c r="P69" s="53"/>
      <c r="Q69" s="53">
        <f t="shared" ref="Q69:Q100" si="12">+IF(O69&gt;0,+AVERAGE(O68:O69),"NA")</f>
        <v>2.4367296860294116</v>
      </c>
      <c r="R69" s="53"/>
      <c r="S69" s="53">
        <f t="shared" si="10"/>
        <v>2.4196622735294113</v>
      </c>
      <c r="T69" s="53"/>
      <c r="U69" s="53">
        <f t="shared" si="11"/>
        <v>2.9303722860294119</v>
      </c>
    </row>
    <row r="70" spans="2:21" x14ac:dyDescent="0.2">
      <c r="B70" s="49">
        <v>40025</v>
      </c>
      <c r="D70" s="44">
        <f>AVERAGE('Weekly OPIS Data Summary'!C293:C296)</f>
        <v>2.3458058823529413</v>
      </c>
      <c r="F70" s="50">
        <f t="shared" si="7"/>
        <v>2.426985162352941</v>
      </c>
      <c r="G70" s="50"/>
      <c r="H70" s="50">
        <f t="shared" si="8"/>
        <v>2.3722474023529414</v>
      </c>
      <c r="J70" s="55">
        <f t="shared" si="9"/>
        <v>2.5728305823529412</v>
      </c>
      <c r="M70" s="49">
        <v>40025</v>
      </c>
      <c r="O70" s="44">
        <f>AVERAGE('Weekly OPIS Data Summary'!N293:N296)</f>
        <v>2.4300740735294117</v>
      </c>
      <c r="P70" s="53"/>
      <c r="Q70" s="53">
        <f t="shared" si="12"/>
        <v>2.4949819985294113</v>
      </c>
      <c r="R70" s="53"/>
      <c r="S70" s="53">
        <f t="shared" ref="S70:S101" si="13">+IF(O70&gt;0,+AVERAGE(O68:O70),"NA")</f>
        <v>2.4345111485294115</v>
      </c>
      <c r="T70" s="53"/>
      <c r="U70" s="53">
        <f t="shared" si="11"/>
        <v>2.7346996235294116</v>
      </c>
    </row>
    <row r="71" spans="2:21" x14ac:dyDescent="0.2">
      <c r="B71" s="49">
        <v>40056</v>
      </c>
      <c r="D71" s="44">
        <f>AVERAGE('Weekly OPIS Data Summary'!C297:C300)</f>
        <v>2.5926650823529411</v>
      </c>
      <c r="F71" s="50">
        <f t="shared" si="7"/>
        <v>2.469235482352941</v>
      </c>
      <c r="G71" s="50"/>
      <c r="H71" s="50">
        <f t="shared" si="8"/>
        <v>2.4822118023529409</v>
      </c>
      <c r="J71" s="55">
        <f t="shared" si="9"/>
        <v>2.4490523823529413</v>
      </c>
      <c r="M71" s="49">
        <v>40056</v>
      </c>
      <c r="O71" s="44">
        <f>AVERAGE('Weekly OPIS Data Summary'!N297:N300)</f>
        <v>2.6926303235294116</v>
      </c>
      <c r="P71" s="53"/>
      <c r="Q71" s="53">
        <f t="shared" si="12"/>
        <v>2.5613521985294119</v>
      </c>
      <c r="R71" s="53"/>
      <c r="S71" s="53">
        <f t="shared" si="13"/>
        <v>2.5608647735294112</v>
      </c>
      <c r="T71" s="53"/>
      <c r="U71" s="53">
        <f t="shared" si="11"/>
        <v>2.5968659672794114</v>
      </c>
    </row>
    <row r="72" spans="2:21" x14ac:dyDescent="0.2">
      <c r="B72" s="49">
        <v>40086</v>
      </c>
      <c r="D72" s="44">
        <f>AVERAGE('Weekly OPIS Data Summary'!C301:C305)</f>
        <v>2.6712588423529406</v>
      </c>
      <c r="F72" s="50">
        <f t="shared" si="7"/>
        <v>2.6319619623529409</v>
      </c>
      <c r="G72" s="50"/>
      <c r="H72" s="50">
        <f t="shared" si="8"/>
        <v>2.536576602352941</v>
      </c>
      <c r="J72" s="55">
        <f t="shared" si="9"/>
        <v>2.3600023023529411</v>
      </c>
      <c r="M72" s="49">
        <v>40086</v>
      </c>
      <c r="O72" s="44">
        <f>AVERAGE('Weekly OPIS Data Summary'!N301:N305)</f>
        <v>2.7580759235294119</v>
      </c>
      <c r="P72" s="53"/>
      <c r="Q72" s="53">
        <f t="shared" si="12"/>
        <v>2.7253531235294117</v>
      </c>
      <c r="R72" s="53"/>
      <c r="S72" s="53">
        <f t="shared" si="13"/>
        <v>2.6269267735294117</v>
      </c>
      <c r="T72" s="53"/>
      <c r="U72" s="53">
        <f t="shared" si="11"/>
        <v>2.4946457422794115</v>
      </c>
    </row>
    <row r="73" spans="2:21" x14ac:dyDescent="0.2">
      <c r="B73" s="49">
        <v>40117</v>
      </c>
      <c r="D73" s="44">
        <f>AVERAGE('Weekly OPIS Data Summary'!C306:C309)</f>
        <v>2.6718434823529411</v>
      </c>
      <c r="F73" s="50">
        <f t="shared" si="7"/>
        <v>2.6715511623529409</v>
      </c>
      <c r="G73" s="50"/>
      <c r="H73" s="50">
        <f t="shared" si="8"/>
        <v>2.6452558023529407</v>
      </c>
      <c r="J73" s="55">
        <f t="shared" si="9"/>
        <v>2.3267509023529409</v>
      </c>
      <c r="M73" s="49">
        <v>40117</v>
      </c>
      <c r="O73" s="44">
        <f>AVERAGE('Weekly OPIS Data Summary'!N306:N309)</f>
        <v>2.8456666985294112</v>
      </c>
      <c r="P73" s="53"/>
      <c r="Q73" s="53">
        <f t="shared" si="12"/>
        <v>2.8018713110294113</v>
      </c>
      <c r="R73" s="53"/>
      <c r="S73" s="53">
        <f t="shared" si="13"/>
        <v>2.7654576485294116</v>
      </c>
      <c r="T73" s="53"/>
      <c r="U73" s="53">
        <f t="shared" si="11"/>
        <v>2.4546739610294113</v>
      </c>
    </row>
    <row r="74" spans="2:21" x14ac:dyDescent="0.2">
      <c r="B74" s="49">
        <v>40147</v>
      </c>
      <c r="D74" s="44">
        <f>AVERAGE('Weekly OPIS Data Summary'!C310:C313)</f>
        <v>2.6931878823529409</v>
      </c>
      <c r="F74" s="50">
        <f t="shared" si="7"/>
        <v>2.6825156823529408</v>
      </c>
      <c r="G74" s="50"/>
      <c r="H74" s="50">
        <f t="shared" si="8"/>
        <v>2.6787634023529407</v>
      </c>
      <c r="J74" s="55">
        <f t="shared" si="9"/>
        <v>2.3367511023529413</v>
      </c>
      <c r="M74" s="49">
        <v>40147</v>
      </c>
      <c r="O74" s="44">
        <f>AVERAGE('Weekly OPIS Data Summary'!N310:N313)</f>
        <v>2.8776256985294113</v>
      </c>
      <c r="P74" s="53"/>
      <c r="Q74" s="53">
        <f t="shared" si="12"/>
        <v>2.861646198529411</v>
      </c>
      <c r="R74" s="53"/>
      <c r="S74" s="53">
        <f t="shared" si="13"/>
        <v>2.8271227735294118</v>
      </c>
      <c r="T74" s="53"/>
      <c r="U74" s="53">
        <f t="shared" si="11"/>
        <v>2.4631620235294114</v>
      </c>
    </row>
    <row r="75" spans="2:21" x14ac:dyDescent="0.2">
      <c r="B75" s="49">
        <v>40178</v>
      </c>
      <c r="D75" s="44">
        <f>AVERAGE('Weekly OPIS Data Summary'!C314:C318)</f>
        <v>2.6286809223529408</v>
      </c>
      <c r="F75" s="50">
        <f t="shared" si="7"/>
        <v>2.6609344023529409</v>
      </c>
      <c r="G75" s="50"/>
      <c r="H75" s="50">
        <f t="shared" si="8"/>
        <v>2.6645707623529407</v>
      </c>
      <c r="J75" s="55">
        <f t="shared" si="9"/>
        <v>2.3890646223529415</v>
      </c>
      <c r="M75" s="49">
        <v>40178</v>
      </c>
      <c r="O75" s="44">
        <f>AVERAGE('Weekly OPIS Data Summary'!N314:N318)</f>
        <v>2.7039466235294114</v>
      </c>
      <c r="P75" s="53"/>
      <c r="Q75" s="53">
        <f t="shared" si="12"/>
        <v>2.7907861610294113</v>
      </c>
      <c r="R75" s="53"/>
      <c r="S75" s="53">
        <f t="shared" si="13"/>
        <v>2.809079673529411</v>
      </c>
      <c r="T75" s="53"/>
      <c r="U75" s="53">
        <f t="shared" si="11"/>
        <v>2.5094807985294114</v>
      </c>
    </row>
    <row r="76" spans="2:21" x14ac:dyDescent="0.2">
      <c r="B76" s="49">
        <v>40209</v>
      </c>
      <c r="D76" s="44">
        <f>AVERAGE('Weekly OPIS Data Summary'!C319:C322)</f>
        <v>2.7205046823529413</v>
      </c>
      <c r="F76" s="50">
        <f t="shared" si="7"/>
        <v>2.6745928023529411</v>
      </c>
      <c r="G76" s="50"/>
      <c r="H76" s="50">
        <f t="shared" si="8"/>
        <v>2.680791162352941</v>
      </c>
      <c r="J76" s="55">
        <f t="shared" si="9"/>
        <v>2.4316421223529407</v>
      </c>
      <c r="M76" s="49">
        <v>40209</v>
      </c>
      <c r="O76" s="44">
        <f>AVERAGE('Weekly OPIS Data Summary'!N319:N322)</f>
        <v>2.8100143235294115</v>
      </c>
      <c r="P76" s="53"/>
      <c r="Q76" s="53">
        <f t="shared" si="12"/>
        <v>2.7569804735294117</v>
      </c>
      <c r="R76" s="53"/>
      <c r="S76" s="53">
        <f t="shared" si="13"/>
        <v>2.7971955485294111</v>
      </c>
      <c r="T76" s="53"/>
      <c r="U76" s="53">
        <f t="shared" si="11"/>
        <v>2.5419569547794114</v>
      </c>
    </row>
    <row r="77" spans="2:21" x14ac:dyDescent="0.2">
      <c r="B77" s="49">
        <v>40237</v>
      </c>
      <c r="D77" s="44">
        <f>AVERAGE('Weekly OPIS Data Summary'!C323:C326)</f>
        <v>2.6842922823529412</v>
      </c>
      <c r="F77" s="50">
        <f t="shared" si="7"/>
        <v>2.7023984823529412</v>
      </c>
      <c r="G77" s="50"/>
      <c r="H77" s="50">
        <f t="shared" si="8"/>
        <v>2.6778259623529408</v>
      </c>
      <c r="J77" s="55">
        <f t="shared" si="9"/>
        <v>2.4909986223529414</v>
      </c>
      <c r="M77" s="49">
        <v>40237</v>
      </c>
      <c r="O77" s="44">
        <f>AVERAGE('Weekly OPIS Data Summary'!N323:N326)</f>
        <v>2.7796633235294115</v>
      </c>
      <c r="P77" s="53"/>
      <c r="Q77" s="53">
        <f t="shared" si="12"/>
        <v>2.7948388235294113</v>
      </c>
      <c r="R77" s="53"/>
      <c r="S77" s="53">
        <f t="shared" si="13"/>
        <v>2.7645414235294119</v>
      </c>
      <c r="T77" s="53"/>
      <c r="U77" s="53">
        <f t="shared" si="11"/>
        <v>2.5941981110294114</v>
      </c>
    </row>
    <row r="78" spans="2:21" x14ac:dyDescent="0.2">
      <c r="B78" s="49">
        <v>40268</v>
      </c>
      <c r="D78" s="44">
        <f>AVERAGE('Weekly OPIS Data Summary'!C327:C331)</f>
        <v>2.8541100423529415</v>
      </c>
      <c r="F78" s="50">
        <f t="shared" si="7"/>
        <v>2.7692011623529416</v>
      </c>
      <c r="G78" s="50"/>
      <c r="H78" s="50">
        <f t="shared" si="8"/>
        <v>2.7529690023529412</v>
      </c>
      <c r="J78" s="55">
        <f t="shared" si="9"/>
        <v>2.5702089423529415</v>
      </c>
      <c r="M78" s="49">
        <v>40268</v>
      </c>
      <c r="O78" s="44">
        <f>AVERAGE('Weekly OPIS Data Summary'!N327:N331)</f>
        <v>3.0254059235294113</v>
      </c>
      <c r="P78" s="53"/>
      <c r="Q78" s="53">
        <f t="shared" si="12"/>
        <v>2.9025346235294114</v>
      </c>
      <c r="R78" s="53"/>
      <c r="S78" s="53">
        <f t="shared" si="13"/>
        <v>2.8716945235294111</v>
      </c>
      <c r="T78" s="53"/>
      <c r="U78" s="53">
        <f t="shared" si="11"/>
        <v>2.6818408110294114</v>
      </c>
    </row>
    <row r="79" spans="2:21" x14ac:dyDescent="0.2">
      <c r="B79" s="49">
        <v>40298</v>
      </c>
      <c r="D79" s="44">
        <f>AVERAGE('Weekly OPIS Data Summary'!C332:C335)</f>
        <v>3.1573718823529413</v>
      </c>
      <c r="F79" s="50">
        <f t="shared" si="7"/>
        <v>3.0057409623529416</v>
      </c>
      <c r="G79" s="50"/>
      <c r="H79" s="50">
        <f t="shared" si="8"/>
        <v>2.8985914023529418</v>
      </c>
      <c r="J79" s="55">
        <f t="shared" si="9"/>
        <v>2.6492214423529412</v>
      </c>
      <c r="M79" s="49">
        <v>40298</v>
      </c>
      <c r="O79" s="44">
        <f>AVERAGE('Weekly OPIS Data Summary'!N332:N335)</f>
        <v>3.2453049485294114</v>
      </c>
      <c r="P79" s="53"/>
      <c r="Q79" s="53">
        <f t="shared" si="12"/>
        <v>3.1353554360294114</v>
      </c>
      <c r="R79" s="53"/>
      <c r="S79" s="53">
        <f t="shared" si="13"/>
        <v>3.0167913985294112</v>
      </c>
      <c r="T79" s="53"/>
      <c r="U79" s="53">
        <f t="shared" ref="U79:U110" si="14">+IF(O79&gt;0,+AVERAGE(O68:O79),"NA")</f>
        <v>2.7534889360294117</v>
      </c>
    </row>
    <row r="80" spans="2:21" x14ac:dyDescent="0.2">
      <c r="B80" s="49">
        <v>40329</v>
      </c>
      <c r="D80" s="44">
        <f>AVERAGE('Weekly OPIS Data Summary'!C336:C339)</f>
        <v>2.8983914823529409</v>
      </c>
      <c r="F80" s="50">
        <f t="shared" si="7"/>
        <v>3.0278816823529411</v>
      </c>
      <c r="G80" s="50"/>
      <c r="H80" s="50">
        <f t="shared" si="8"/>
        <v>2.9699578023529418</v>
      </c>
      <c r="J80" s="55">
        <f t="shared" si="9"/>
        <v>2.7021897423529411</v>
      </c>
      <c r="M80" s="49">
        <v>40329</v>
      </c>
      <c r="O80" s="44">
        <f>AVERAGE('Weekly OPIS Data Summary'!N336:N339)</f>
        <v>3.0261144485294116</v>
      </c>
      <c r="P80" s="53"/>
      <c r="Q80" s="53">
        <f t="shared" si="12"/>
        <v>3.1357096985294115</v>
      </c>
      <c r="R80" s="53"/>
      <c r="S80" s="53">
        <f t="shared" si="13"/>
        <v>3.0989417735294111</v>
      </c>
      <c r="T80" s="53"/>
      <c r="U80" s="53">
        <f t="shared" si="14"/>
        <v>2.8128676860294117</v>
      </c>
    </row>
    <row r="81" spans="2:21" x14ac:dyDescent="0.2">
      <c r="B81" s="49">
        <v>40359</v>
      </c>
      <c r="D81" s="44">
        <f>AVERAGE('Weekly OPIS Data Summary'!C340:C344)</f>
        <v>2.8509247623529412</v>
      </c>
      <c r="F81" s="50">
        <f t="shared" si="7"/>
        <v>2.8746581223529413</v>
      </c>
      <c r="G81" s="50"/>
      <c r="H81" s="50">
        <f t="shared" si="8"/>
        <v>2.9688960423529411</v>
      </c>
      <c r="J81" s="55">
        <f t="shared" si="9"/>
        <v>2.7307531023529417</v>
      </c>
      <c r="M81" s="49">
        <v>40359</v>
      </c>
      <c r="O81" s="44">
        <f>AVERAGE('Weekly OPIS Data Summary'!N340:N344)</f>
        <v>2.9378704235294117</v>
      </c>
      <c r="P81" s="53"/>
      <c r="Q81" s="53">
        <f t="shared" si="12"/>
        <v>2.9819924360294117</v>
      </c>
      <c r="R81" s="53"/>
      <c r="S81" s="53">
        <f t="shared" si="13"/>
        <v>3.069763273529412</v>
      </c>
      <c r="T81" s="53"/>
      <c r="U81" s="53">
        <f t="shared" si="14"/>
        <v>2.8443660610294117</v>
      </c>
    </row>
    <row r="82" spans="2:21" x14ac:dyDescent="0.2">
      <c r="B82" s="49">
        <v>40390</v>
      </c>
      <c r="D82" s="44">
        <f>AVERAGE('Weekly OPIS Data Summary'!C345:C348)</f>
        <v>2.7604970823529413</v>
      </c>
      <c r="F82" s="50">
        <f t="shared" si="7"/>
        <v>2.8057109223529411</v>
      </c>
      <c r="G82" s="50"/>
      <c r="H82" s="50">
        <f t="shared" si="8"/>
        <v>2.8366044423529413</v>
      </c>
      <c r="J82" s="55">
        <f t="shared" si="9"/>
        <v>2.7653107023529415</v>
      </c>
      <c r="M82" s="49">
        <v>40390</v>
      </c>
      <c r="O82" s="44">
        <f>AVERAGE('Weekly OPIS Data Summary'!N345:N348)</f>
        <v>2.9002381985294114</v>
      </c>
      <c r="P82" s="53"/>
      <c r="Q82" s="53">
        <f t="shared" si="12"/>
        <v>2.9190543110294116</v>
      </c>
      <c r="R82" s="53"/>
      <c r="S82" s="53">
        <f t="shared" si="13"/>
        <v>2.9547410235294116</v>
      </c>
      <c r="T82" s="53"/>
      <c r="U82" s="53">
        <f t="shared" si="14"/>
        <v>2.8835464047794113</v>
      </c>
    </row>
    <row r="83" spans="2:21" x14ac:dyDescent="0.2">
      <c r="B83" s="49">
        <v>40421</v>
      </c>
      <c r="D83" s="44">
        <f>AVERAGE('Weekly OPIS Data Summary'!C349:C353)</f>
        <v>2.9600105223529409</v>
      </c>
      <c r="F83" s="50">
        <f t="shared" si="7"/>
        <v>2.8602538023529411</v>
      </c>
      <c r="G83" s="50"/>
      <c r="H83" s="50">
        <f t="shared" si="8"/>
        <v>2.8571441223529406</v>
      </c>
      <c r="J83" s="55">
        <f t="shared" si="9"/>
        <v>2.7959228223529418</v>
      </c>
      <c r="M83" s="49">
        <v>40421</v>
      </c>
      <c r="O83" s="44">
        <f>AVERAGE('Weekly OPIS Data Summary'!N349:N353)</f>
        <v>3.0531238235294116</v>
      </c>
      <c r="P83" s="53"/>
      <c r="Q83" s="53">
        <f t="shared" si="12"/>
        <v>2.9766810110294113</v>
      </c>
      <c r="R83" s="53"/>
      <c r="S83" s="53">
        <f t="shared" si="13"/>
        <v>2.9637441485294116</v>
      </c>
      <c r="T83" s="53"/>
      <c r="U83" s="53">
        <f t="shared" si="14"/>
        <v>2.9135875297794116</v>
      </c>
    </row>
    <row r="84" spans="2:21" x14ac:dyDescent="0.2">
      <c r="B84" s="49">
        <v>40451</v>
      </c>
      <c r="D84" s="44">
        <f>AVERAGE('Weekly OPIS Data Summary'!C354:C357)</f>
        <v>3.1210082823529408</v>
      </c>
      <c r="F84" s="50">
        <f t="shared" si="7"/>
        <v>3.0405094023529409</v>
      </c>
      <c r="G84" s="50"/>
      <c r="H84" s="50">
        <f t="shared" si="8"/>
        <v>2.9471719623529409</v>
      </c>
      <c r="J84" s="55">
        <f t="shared" si="9"/>
        <v>2.8334019423529413</v>
      </c>
      <c r="M84" s="49">
        <v>40451</v>
      </c>
      <c r="O84" s="44">
        <f>AVERAGE('Weekly OPIS Data Summary'!N354:N357)</f>
        <v>3.1706836985294111</v>
      </c>
      <c r="P84" s="53"/>
      <c r="Q84" s="53">
        <f t="shared" si="12"/>
        <v>3.1119037610294114</v>
      </c>
      <c r="R84" s="53"/>
      <c r="S84" s="53">
        <f t="shared" si="13"/>
        <v>3.0413485735294112</v>
      </c>
      <c r="T84" s="53"/>
      <c r="U84" s="53">
        <f t="shared" si="14"/>
        <v>2.9479715110294116</v>
      </c>
    </row>
    <row r="85" spans="2:21" x14ac:dyDescent="0.2">
      <c r="B85" s="49">
        <v>40482</v>
      </c>
      <c r="D85" s="44">
        <f>AVERAGE('Weekly OPIS Data Summary'!C358:C361)</f>
        <v>3.2205734823529406</v>
      </c>
      <c r="F85" s="50">
        <f t="shared" si="7"/>
        <v>3.1707908823529407</v>
      </c>
      <c r="G85" s="50"/>
      <c r="H85" s="50">
        <f t="shared" si="8"/>
        <v>3.1005307623529408</v>
      </c>
      <c r="J85" s="55">
        <f t="shared" si="9"/>
        <v>2.8791294423529412</v>
      </c>
      <c r="M85" s="49">
        <v>40482</v>
      </c>
      <c r="O85" s="44">
        <f>AVERAGE('Weekly OPIS Data Summary'!N358:N361)</f>
        <v>3.4025371985294117</v>
      </c>
      <c r="P85" s="53"/>
      <c r="Q85" s="53">
        <f t="shared" si="12"/>
        <v>3.2866104485294114</v>
      </c>
      <c r="R85" s="53"/>
      <c r="S85" s="53">
        <f t="shared" si="13"/>
        <v>3.2087815735294112</v>
      </c>
      <c r="T85" s="53"/>
      <c r="U85" s="53">
        <f t="shared" si="14"/>
        <v>2.9943773860294112</v>
      </c>
    </row>
    <row r="86" spans="2:21" x14ac:dyDescent="0.2">
      <c r="B86" s="49">
        <v>40512</v>
      </c>
      <c r="D86" s="44">
        <f>AVERAGE('Weekly OPIS Data Summary'!C362:C366)</f>
        <v>3.1142748423529407</v>
      </c>
      <c r="F86" s="50">
        <f t="shared" si="7"/>
        <v>3.1674241623529404</v>
      </c>
      <c r="G86" s="50"/>
      <c r="H86" s="50">
        <f t="shared" si="8"/>
        <v>3.1519522023529407</v>
      </c>
      <c r="J86" s="55">
        <f t="shared" si="9"/>
        <v>2.9142200223529411</v>
      </c>
      <c r="M86" s="49">
        <v>40512</v>
      </c>
      <c r="O86" s="44">
        <f>AVERAGE('Weekly OPIS Data Summary'!N362:N366)</f>
        <v>3.4217779235294117</v>
      </c>
      <c r="P86" s="53"/>
      <c r="Q86" s="53">
        <f t="shared" si="12"/>
        <v>3.4121575610294119</v>
      </c>
      <c r="R86" s="53"/>
      <c r="S86" s="53">
        <f t="shared" si="13"/>
        <v>3.3316662735294114</v>
      </c>
      <c r="T86" s="53"/>
      <c r="U86" s="53">
        <f t="shared" si="14"/>
        <v>3.0397234047794117</v>
      </c>
    </row>
    <row r="87" spans="2:21" x14ac:dyDescent="0.2">
      <c r="B87" s="49">
        <v>40543</v>
      </c>
      <c r="D87" s="44">
        <f>AVERAGE('Weekly OPIS Data Summary'!C367:C370)</f>
        <v>3.1730210823529408</v>
      </c>
      <c r="F87" s="50">
        <f t="shared" si="7"/>
        <v>3.143647962352941</v>
      </c>
      <c r="G87" s="50"/>
      <c r="H87" s="50">
        <f t="shared" si="8"/>
        <v>3.1692898023529406</v>
      </c>
      <c r="J87" s="55">
        <f t="shared" si="9"/>
        <v>2.9595817023529407</v>
      </c>
      <c r="M87" s="49">
        <v>40543</v>
      </c>
      <c r="O87" s="44">
        <f>AVERAGE('Weekly OPIS Data Summary'!N367:N370)</f>
        <v>3.3712565735294118</v>
      </c>
      <c r="P87" s="53"/>
      <c r="Q87" s="53">
        <f t="shared" si="12"/>
        <v>3.3965172485294115</v>
      </c>
      <c r="R87" s="53"/>
      <c r="S87" s="53">
        <f t="shared" si="13"/>
        <v>3.3985238985294117</v>
      </c>
      <c r="T87" s="53"/>
      <c r="U87" s="53">
        <f t="shared" si="14"/>
        <v>3.0953325672794119</v>
      </c>
    </row>
    <row r="88" spans="2:21" x14ac:dyDescent="0.2">
      <c r="B88" s="49">
        <v>40574</v>
      </c>
      <c r="D88" s="44">
        <f>AVERAGE('Weekly OPIS Data Summary'!C371:C374)</f>
        <v>3.267395082352941</v>
      </c>
      <c r="F88" s="50">
        <f t="shared" si="7"/>
        <v>3.2202080823529409</v>
      </c>
      <c r="G88" s="50"/>
      <c r="H88" s="50">
        <f t="shared" si="8"/>
        <v>3.1848970023529408</v>
      </c>
      <c r="J88" s="55">
        <f t="shared" si="9"/>
        <v>3.0051559023529411</v>
      </c>
      <c r="M88" s="49">
        <v>40574</v>
      </c>
      <c r="O88" s="44">
        <f>AVERAGE('Weekly OPIS Data Summary'!N371:N374)</f>
        <v>3.3672868235294118</v>
      </c>
      <c r="P88" s="53"/>
      <c r="Q88" s="53">
        <f t="shared" si="12"/>
        <v>3.3692716985294116</v>
      </c>
      <c r="R88" s="53"/>
      <c r="S88" s="53">
        <f t="shared" si="13"/>
        <v>3.3867737735294114</v>
      </c>
      <c r="T88" s="53"/>
      <c r="U88" s="53">
        <f t="shared" si="14"/>
        <v>3.1417719422794117</v>
      </c>
    </row>
    <row r="89" spans="2:21" x14ac:dyDescent="0.2">
      <c r="B89" s="49">
        <v>40602</v>
      </c>
      <c r="D89" s="44">
        <f>AVERAGE('Weekly OPIS Data Summary'!C375:C378)</f>
        <v>3.469221882352941</v>
      </c>
      <c r="F89" s="50">
        <f t="shared" si="7"/>
        <v>3.368308482352941</v>
      </c>
      <c r="G89" s="50"/>
      <c r="H89" s="50">
        <f t="shared" si="8"/>
        <v>3.3032126823529411</v>
      </c>
      <c r="J89" s="55">
        <f t="shared" si="9"/>
        <v>3.070566702352941</v>
      </c>
      <c r="M89" s="49">
        <v>40602</v>
      </c>
      <c r="O89" s="44">
        <f>AVERAGE('Weekly OPIS Data Summary'!N375:N378)</f>
        <v>3.5886631985294115</v>
      </c>
      <c r="P89" s="53"/>
      <c r="Q89" s="53">
        <f t="shared" si="12"/>
        <v>3.4779750110294119</v>
      </c>
      <c r="R89" s="53"/>
      <c r="S89" s="53">
        <f t="shared" si="13"/>
        <v>3.4424021985294115</v>
      </c>
      <c r="T89" s="53"/>
      <c r="U89" s="53">
        <f t="shared" si="14"/>
        <v>3.2091885985294115</v>
      </c>
    </row>
    <row r="90" spans="2:21" x14ac:dyDescent="0.2">
      <c r="B90" s="49">
        <v>40633</v>
      </c>
      <c r="D90" s="44">
        <f>AVERAGE('Weekly OPIS Data Summary'!C379:C383)</f>
        <v>3.8753148423529411</v>
      </c>
      <c r="F90" s="50">
        <f t="shared" si="7"/>
        <v>3.6722683623529413</v>
      </c>
      <c r="G90" s="50"/>
      <c r="H90" s="50">
        <f t="shared" si="8"/>
        <v>3.537310602352941</v>
      </c>
      <c r="J90" s="55">
        <f t="shared" si="9"/>
        <v>3.155667102352941</v>
      </c>
      <c r="M90" s="49">
        <v>40633</v>
      </c>
      <c r="O90" s="44">
        <f>AVERAGE('Weekly OPIS Data Summary'!N379:N383)</f>
        <v>4.0660030235294116</v>
      </c>
      <c r="P90" s="53"/>
      <c r="Q90" s="53">
        <f t="shared" si="12"/>
        <v>3.8273331110294118</v>
      </c>
      <c r="R90" s="53"/>
      <c r="S90" s="53">
        <f t="shared" si="13"/>
        <v>3.6739843485294119</v>
      </c>
      <c r="T90" s="53"/>
      <c r="U90" s="53">
        <f t="shared" si="14"/>
        <v>3.2959050235294121</v>
      </c>
    </row>
    <row r="91" spans="2:21" x14ac:dyDescent="0.2">
      <c r="B91" s="49">
        <v>40663</v>
      </c>
      <c r="D91" s="44">
        <f>AVERAGE('Weekly OPIS Data Summary'!C384:C387)</f>
        <v>4.0576670823529417</v>
      </c>
      <c r="F91" s="50">
        <f t="shared" si="7"/>
        <v>3.9664909623529416</v>
      </c>
      <c r="G91" s="50"/>
      <c r="H91" s="50">
        <f t="shared" si="8"/>
        <v>3.8007346023529416</v>
      </c>
      <c r="J91" s="55">
        <f t="shared" si="9"/>
        <v>3.2306917023529409</v>
      </c>
      <c r="M91" s="49">
        <v>40663</v>
      </c>
      <c r="O91" s="44">
        <f>AVERAGE('Weekly OPIS Data Summary'!N384:N387)</f>
        <v>4.2391745735294117</v>
      </c>
      <c r="P91" s="53"/>
      <c r="Q91" s="53">
        <f t="shared" si="12"/>
        <v>4.1525887985294112</v>
      </c>
      <c r="R91" s="53"/>
      <c r="S91" s="53">
        <f t="shared" si="13"/>
        <v>3.9646135985294122</v>
      </c>
      <c r="T91" s="53"/>
      <c r="U91" s="53">
        <f t="shared" si="14"/>
        <v>3.3787274922794115</v>
      </c>
    </row>
    <row r="92" spans="2:21" x14ac:dyDescent="0.2">
      <c r="B92" s="49">
        <v>40694</v>
      </c>
      <c r="D92" s="44">
        <f>AVERAGE('Weekly OPIS Data Summary'!C388:C392)</f>
        <v>4.0168380423529415</v>
      </c>
      <c r="F92" s="50">
        <f t="shared" si="7"/>
        <v>4.0372525623529416</v>
      </c>
      <c r="G92" s="50"/>
      <c r="H92" s="50">
        <f t="shared" si="8"/>
        <v>3.9832733223529417</v>
      </c>
      <c r="J92" s="55">
        <f t="shared" si="9"/>
        <v>3.3238955823529412</v>
      </c>
      <c r="M92" s="49">
        <v>40694</v>
      </c>
      <c r="O92" s="44">
        <f>AVERAGE('Weekly OPIS Data Summary'!N388:N392)</f>
        <v>4.1286145235294116</v>
      </c>
      <c r="P92" s="53"/>
      <c r="Q92" s="53">
        <f t="shared" si="12"/>
        <v>4.1838945485294117</v>
      </c>
      <c r="R92" s="53"/>
      <c r="S92" s="53">
        <f t="shared" si="13"/>
        <v>4.144597373529411</v>
      </c>
      <c r="T92" s="53"/>
      <c r="U92" s="53">
        <f t="shared" si="14"/>
        <v>3.4706024985294115</v>
      </c>
    </row>
    <row r="93" spans="2:21" x14ac:dyDescent="0.2">
      <c r="B93" s="49">
        <v>40724</v>
      </c>
      <c r="D93" s="44">
        <f>AVERAGE('Weekly OPIS Data Summary'!C393:C396)</f>
        <v>3.7245230823529409</v>
      </c>
      <c r="F93" s="50">
        <f t="shared" si="7"/>
        <v>3.8706805623529412</v>
      </c>
      <c r="G93" s="50"/>
      <c r="H93" s="50">
        <f t="shared" si="8"/>
        <v>3.9330094023529418</v>
      </c>
      <c r="J93" s="55">
        <f t="shared" si="9"/>
        <v>3.3966954423529412</v>
      </c>
      <c r="M93" s="49">
        <v>40724</v>
      </c>
      <c r="O93" s="44">
        <f>AVERAGE('Weekly OPIS Data Summary'!N393:N396)</f>
        <v>3.8477270735294109</v>
      </c>
      <c r="P93" s="53"/>
      <c r="Q93" s="53">
        <f t="shared" si="12"/>
        <v>3.9881707985294113</v>
      </c>
      <c r="R93" s="53"/>
      <c r="S93" s="53">
        <f t="shared" si="13"/>
        <v>4.0718387235294111</v>
      </c>
      <c r="T93" s="53"/>
      <c r="U93" s="53">
        <f t="shared" si="14"/>
        <v>3.5464238860294119</v>
      </c>
    </row>
    <row r="94" spans="2:21" x14ac:dyDescent="0.2">
      <c r="B94" s="49">
        <v>40755</v>
      </c>
      <c r="D94" s="44">
        <f>AVERAGE('Weekly OPIS Data Summary'!C397:C400)</f>
        <v>3.722809482352941</v>
      </c>
      <c r="F94" s="50">
        <f t="shared" si="7"/>
        <v>3.7236662823529407</v>
      </c>
      <c r="G94" s="50"/>
      <c r="H94" s="50">
        <f t="shared" si="8"/>
        <v>3.8213902023529411</v>
      </c>
      <c r="J94" s="55">
        <f t="shared" si="9"/>
        <v>3.4768881423529412</v>
      </c>
      <c r="M94" s="49">
        <v>40755</v>
      </c>
      <c r="O94" s="44">
        <f>AVERAGE('Weekly OPIS Data Summary'!N397:N400)</f>
        <v>3.8821483235294112</v>
      </c>
      <c r="P94" s="53"/>
      <c r="Q94" s="53">
        <f t="shared" si="12"/>
        <v>3.864937698529411</v>
      </c>
      <c r="R94" s="53"/>
      <c r="S94" s="53">
        <f t="shared" si="13"/>
        <v>3.9528299735294112</v>
      </c>
      <c r="T94" s="53"/>
      <c r="U94" s="53">
        <f t="shared" si="14"/>
        <v>3.6282497297794118</v>
      </c>
    </row>
    <row r="95" spans="2:21" x14ac:dyDescent="0.2">
      <c r="B95" s="49">
        <v>40786</v>
      </c>
      <c r="D95" s="44">
        <f>AVERAGE('Weekly OPIS Data Summary'!C401:C405)</f>
        <v>3.7601609223529406</v>
      </c>
      <c r="F95" s="50">
        <f t="shared" si="7"/>
        <v>3.7414852023529406</v>
      </c>
      <c r="G95" s="50"/>
      <c r="H95" s="50">
        <f t="shared" si="8"/>
        <v>3.735831162352941</v>
      </c>
      <c r="J95" s="55">
        <f t="shared" si="9"/>
        <v>3.5435673423529406</v>
      </c>
      <c r="M95" s="49">
        <v>40786</v>
      </c>
      <c r="O95" s="44">
        <f>AVERAGE('Weekly OPIS Data Summary'!N401:N405)</f>
        <v>4.0500637235294112</v>
      </c>
      <c r="P95" s="53"/>
      <c r="Q95" s="53">
        <f t="shared" si="12"/>
        <v>3.9661060235294112</v>
      </c>
      <c r="R95" s="53"/>
      <c r="S95" s="53">
        <f t="shared" si="13"/>
        <v>3.9266463735294113</v>
      </c>
      <c r="T95" s="53"/>
      <c r="U95" s="53">
        <f t="shared" si="14"/>
        <v>3.7113280547794116</v>
      </c>
    </row>
    <row r="96" spans="2:21" x14ac:dyDescent="0.2">
      <c r="B96" s="49">
        <v>40816</v>
      </c>
      <c r="D96" s="44">
        <f>AVERAGE('Weekly OPIS Data Summary'!C406:C409)</f>
        <v>3.7953854823529412</v>
      </c>
      <c r="F96" s="50">
        <f t="shared" si="7"/>
        <v>3.7777732023529409</v>
      </c>
      <c r="G96" s="50"/>
      <c r="H96" s="50">
        <f t="shared" si="8"/>
        <v>3.7594519623529408</v>
      </c>
      <c r="J96" s="55">
        <f t="shared" si="9"/>
        <v>3.599765442352941</v>
      </c>
      <c r="M96" s="49">
        <v>40816</v>
      </c>
      <c r="O96" s="44">
        <f>AVERAGE('Weekly OPIS Data Summary'!N406:N409)</f>
        <v>4.0440035735294106</v>
      </c>
      <c r="P96" s="53"/>
      <c r="Q96" s="53">
        <f t="shared" si="12"/>
        <v>4.0470336485294105</v>
      </c>
      <c r="R96" s="53"/>
      <c r="S96" s="53">
        <f t="shared" si="13"/>
        <v>3.9920718735294112</v>
      </c>
      <c r="T96" s="53"/>
      <c r="U96" s="53">
        <f t="shared" si="14"/>
        <v>3.784104711029411</v>
      </c>
    </row>
    <row r="97" spans="2:21" x14ac:dyDescent="0.2">
      <c r="B97" s="49">
        <v>40847</v>
      </c>
      <c r="D97" s="44">
        <f>AVERAGE('Weekly OPIS Data Summary'!C410:C413)</f>
        <v>3.8770586823529412</v>
      </c>
      <c r="F97" s="50">
        <f t="shared" si="7"/>
        <v>3.8362220823529412</v>
      </c>
      <c r="G97" s="50"/>
      <c r="H97" s="50">
        <f t="shared" si="8"/>
        <v>3.8108683623529411</v>
      </c>
      <c r="J97" s="55">
        <f t="shared" si="9"/>
        <v>3.6544725423529409</v>
      </c>
      <c r="M97" s="49">
        <v>40847</v>
      </c>
      <c r="O97" s="44">
        <f>AVERAGE('Weekly OPIS Data Summary'!N410:N413)</f>
        <v>4.0063160735294119</v>
      </c>
      <c r="P97" s="53"/>
      <c r="Q97" s="53">
        <f t="shared" si="12"/>
        <v>4.0251598235294113</v>
      </c>
      <c r="R97" s="53"/>
      <c r="S97" s="53">
        <f t="shared" si="13"/>
        <v>4.0334611235294107</v>
      </c>
      <c r="T97" s="53"/>
      <c r="U97" s="53">
        <f t="shared" si="14"/>
        <v>3.8344196172794116</v>
      </c>
    </row>
    <row r="98" spans="2:21" x14ac:dyDescent="0.2">
      <c r="B98" s="49">
        <v>40877</v>
      </c>
      <c r="D98" s="44">
        <f>AVERAGE('Weekly OPIS Data Summary'!C414:C418)</f>
        <v>3.857493402352941</v>
      </c>
      <c r="F98" s="50">
        <f t="shared" si="7"/>
        <v>3.8672760423529411</v>
      </c>
      <c r="G98" s="50"/>
      <c r="H98" s="50">
        <f t="shared" si="8"/>
        <v>3.843312522352941</v>
      </c>
      <c r="J98" s="55">
        <f t="shared" si="9"/>
        <v>3.7164074223529409</v>
      </c>
      <c r="M98" s="49">
        <v>40877</v>
      </c>
      <c r="O98" s="44">
        <f>AVERAGE('Weekly OPIS Data Summary'!N414:N418)</f>
        <v>4.0989469235294118</v>
      </c>
      <c r="P98" s="53"/>
      <c r="Q98" s="53">
        <f t="shared" si="12"/>
        <v>4.0526314985294114</v>
      </c>
      <c r="R98" s="53"/>
      <c r="S98" s="53">
        <f t="shared" si="13"/>
        <v>4.049755523529412</v>
      </c>
      <c r="T98" s="53"/>
      <c r="U98" s="53">
        <f t="shared" si="14"/>
        <v>3.8908503672794108</v>
      </c>
    </row>
    <row r="99" spans="2:21" x14ac:dyDescent="0.2">
      <c r="B99" s="49">
        <v>40908</v>
      </c>
      <c r="D99" s="44">
        <f>AVERAGE('Weekly OPIS Data Summary'!C419:C422)</f>
        <v>3.5851418823529411</v>
      </c>
      <c r="F99" s="50">
        <f t="shared" si="7"/>
        <v>3.721317642352941</v>
      </c>
      <c r="G99" s="50"/>
      <c r="H99" s="50">
        <f t="shared" si="8"/>
        <v>3.7732313223529412</v>
      </c>
      <c r="J99" s="55">
        <f t="shared" si="9"/>
        <v>3.7507508223529413</v>
      </c>
      <c r="M99" s="49">
        <v>40908</v>
      </c>
      <c r="O99" s="44">
        <f>AVERAGE('Weekly OPIS Data Summary'!N419:N422)</f>
        <v>3.7603925735294115</v>
      </c>
      <c r="P99" s="53"/>
      <c r="Q99" s="53">
        <f t="shared" si="12"/>
        <v>3.9296697485294114</v>
      </c>
      <c r="R99" s="53"/>
      <c r="S99" s="53">
        <f t="shared" si="13"/>
        <v>3.9552185235294117</v>
      </c>
      <c r="T99" s="53"/>
      <c r="U99" s="53">
        <f t="shared" si="14"/>
        <v>3.9232783672794116</v>
      </c>
    </row>
    <row r="100" spans="2:21" x14ac:dyDescent="0.2">
      <c r="B100" s="49">
        <v>40939</v>
      </c>
      <c r="D100" s="44">
        <f>AVERAGE('Weekly OPIS Data Summary'!C423:C427)</f>
        <v>3.6872220423529414</v>
      </c>
      <c r="F100" s="50">
        <f t="shared" si="7"/>
        <v>3.636181962352941</v>
      </c>
      <c r="G100" s="50"/>
      <c r="H100" s="50">
        <f t="shared" si="8"/>
        <v>3.7099524423529413</v>
      </c>
      <c r="J100" s="55">
        <f t="shared" si="9"/>
        <v>3.7857364023529416</v>
      </c>
      <c r="M100" s="49">
        <v>40939</v>
      </c>
      <c r="O100" s="44">
        <f>AVERAGE('Weekly OPIS Data Summary'!N423:N427)</f>
        <v>3.7785127235294111</v>
      </c>
      <c r="P100" s="53"/>
      <c r="Q100" s="53">
        <f t="shared" si="12"/>
        <v>3.7694526485294113</v>
      </c>
      <c r="R100" s="53"/>
      <c r="S100" s="53">
        <f t="shared" si="13"/>
        <v>3.8792840735294116</v>
      </c>
      <c r="T100" s="53"/>
      <c r="U100" s="53">
        <f t="shared" si="14"/>
        <v>3.9575471922794114</v>
      </c>
    </row>
    <row r="101" spans="2:21" x14ac:dyDescent="0.2">
      <c r="B101" s="49">
        <v>40968</v>
      </c>
      <c r="D101" s="44">
        <f>AVERAGE('Weekly OPIS Data Summary'!C428:C431)</f>
        <v>3.9420746823529411</v>
      </c>
      <c r="F101" s="50">
        <f t="shared" si="7"/>
        <v>3.8146483623529415</v>
      </c>
      <c r="G101" s="50"/>
      <c r="H101" s="50">
        <f t="shared" si="8"/>
        <v>3.7381462023529415</v>
      </c>
      <c r="J101" s="55">
        <f t="shared" si="9"/>
        <v>3.8251408023529412</v>
      </c>
      <c r="M101" s="49">
        <v>40968</v>
      </c>
      <c r="O101" s="44">
        <f>AVERAGE('Weekly OPIS Data Summary'!N428:N431)</f>
        <v>3.9456894485294107</v>
      </c>
      <c r="P101" s="53"/>
      <c r="Q101" s="53">
        <f t="shared" ref="Q101:Q123" si="15">+IF(O101&gt;0,+AVERAGE(O100:O101),"NA")</f>
        <v>3.8621010860294112</v>
      </c>
      <c r="R101" s="53"/>
      <c r="S101" s="53">
        <f t="shared" si="13"/>
        <v>3.8281982485294108</v>
      </c>
      <c r="T101" s="53"/>
      <c r="U101" s="53">
        <f t="shared" si="14"/>
        <v>3.9872993797794103</v>
      </c>
    </row>
    <row r="102" spans="2:21" x14ac:dyDescent="0.2">
      <c r="B102" s="49">
        <v>40999</v>
      </c>
      <c r="D102" s="44">
        <f>AVERAGE('Weekly OPIS Data Summary'!C432:C435)</f>
        <v>4.2197534823529406</v>
      </c>
      <c r="F102" s="50">
        <f t="shared" ref="F102:F130" si="16">+IF(D102&gt;0,+AVERAGE(D101:D102),"NA")</f>
        <v>4.0809140823529404</v>
      </c>
      <c r="G102" s="50"/>
      <c r="H102" s="50">
        <f t="shared" ref="H102:H130" si="17">+IF(D102&gt;0,+AVERAGE(D100:D102),"NA")</f>
        <v>3.949683402352941</v>
      </c>
      <c r="J102" s="55">
        <f t="shared" ref="J102:J130" si="18">+IF(D102&gt;0,+AVERAGE(D91:D102),"NA")</f>
        <v>3.8538440223529413</v>
      </c>
      <c r="M102" s="49">
        <v>40999</v>
      </c>
      <c r="O102" s="44">
        <f>AVERAGE('Weekly OPIS Data Summary'!N432:N435)</f>
        <v>4.2272653235294113</v>
      </c>
      <c r="P102" s="53"/>
      <c r="Q102" s="53">
        <f t="shared" si="15"/>
        <v>4.0864773860294115</v>
      </c>
      <c r="R102" s="53"/>
      <c r="S102" s="53">
        <f t="shared" ref="S102:S123" si="19">+IF(O102&gt;0,+AVERAGE(O100:O102),"NA")</f>
        <v>3.9838224985294111</v>
      </c>
      <c r="T102" s="53"/>
      <c r="U102" s="53">
        <f t="shared" si="14"/>
        <v>4.0007379047794105</v>
      </c>
    </row>
    <row r="103" spans="2:21" x14ac:dyDescent="0.2">
      <c r="B103" s="49">
        <v>41029</v>
      </c>
      <c r="D103" s="44">
        <f>AVERAGE('Weekly OPIS Data Summary'!C436:C439)</f>
        <v>4.2245162823529414</v>
      </c>
      <c r="F103" s="50">
        <f t="shared" si="16"/>
        <v>4.2221348823529414</v>
      </c>
      <c r="G103" s="50"/>
      <c r="H103" s="50">
        <f t="shared" si="17"/>
        <v>4.1287814823529407</v>
      </c>
      <c r="J103" s="55">
        <f t="shared" si="18"/>
        <v>3.8677481223529413</v>
      </c>
      <c r="M103" s="49">
        <v>41029</v>
      </c>
      <c r="O103" s="44">
        <f>AVERAGE('Weekly OPIS Data Summary'!N436:N439)</f>
        <v>4.197919323529411</v>
      </c>
      <c r="P103" s="53"/>
      <c r="Q103" s="53">
        <f t="shared" si="15"/>
        <v>4.2125923235294112</v>
      </c>
      <c r="R103" s="53"/>
      <c r="S103" s="53">
        <f t="shared" si="19"/>
        <v>4.1236246985294116</v>
      </c>
      <c r="T103" s="53"/>
      <c r="U103" s="53">
        <f t="shared" si="14"/>
        <v>3.9972999672794107</v>
      </c>
    </row>
    <row r="104" spans="2:21" x14ac:dyDescent="0.2">
      <c r="B104" s="49">
        <v>41060</v>
      </c>
      <c r="D104" s="44">
        <f>AVERAGE('Weekly OPIS Data Summary'!C440:C444)</f>
        <v>4.0365545223529411</v>
      </c>
      <c r="F104" s="50">
        <f t="shared" si="16"/>
        <v>4.1305354023529413</v>
      </c>
      <c r="G104" s="50"/>
      <c r="H104" s="50">
        <f t="shared" si="17"/>
        <v>4.160274762352941</v>
      </c>
      <c r="J104" s="55">
        <f t="shared" si="18"/>
        <v>3.8693911623529416</v>
      </c>
      <c r="M104" s="49">
        <v>41060</v>
      </c>
      <c r="O104" s="44">
        <f>AVERAGE('Weekly OPIS Data Summary'!N440:N444)</f>
        <v>4.1548048235294122</v>
      </c>
      <c r="P104" s="53"/>
      <c r="Q104" s="53">
        <f t="shared" si="15"/>
        <v>4.1763620735294111</v>
      </c>
      <c r="R104" s="53"/>
      <c r="S104" s="53">
        <f t="shared" si="19"/>
        <v>4.1933298235294112</v>
      </c>
      <c r="T104" s="53"/>
      <c r="U104" s="53">
        <f t="shared" si="14"/>
        <v>3.999482492279411</v>
      </c>
    </row>
    <row r="105" spans="2:21" x14ac:dyDescent="0.2">
      <c r="B105" s="49">
        <v>41090</v>
      </c>
      <c r="D105" s="44">
        <f>AVERAGE('Weekly OPIS Data Summary'!C445:C448)</f>
        <v>3.3784262823529412</v>
      </c>
      <c r="F105" s="50">
        <f t="shared" si="16"/>
        <v>3.7074904023529411</v>
      </c>
      <c r="G105" s="50"/>
      <c r="H105" s="50">
        <f t="shared" si="17"/>
        <v>3.8798323623529414</v>
      </c>
      <c r="J105" s="55">
        <f t="shared" si="18"/>
        <v>3.8405497623529414</v>
      </c>
      <c r="M105" s="49">
        <v>41090</v>
      </c>
      <c r="O105" s="44">
        <f>AVERAGE('Weekly OPIS Data Summary'!N445:N448)</f>
        <v>3.6469280735294118</v>
      </c>
      <c r="P105" s="53"/>
      <c r="Q105" s="53">
        <f t="shared" si="15"/>
        <v>3.900866448529412</v>
      </c>
      <c r="R105" s="53"/>
      <c r="S105" s="53">
        <f t="shared" si="19"/>
        <v>3.9998840735294117</v>
      </c>
      <c r="T105" s="53"/>
      <c r="U105" s="53">
        <f t="shared" si="14"/>
        <v>3.9827492422794109</v>
      </c>
    </row>
    <row r="106" spans="2:21" x14ac:dyDescent="0.2">
      <c r="B106" s="49">
        <v>41121</v>
      </c>
      <c r="D106" s="44">
        <f>AVERAGE('Weekly OPIS Data Summary'!C449:C453)</f>
        <v>3.5962062023529411</v>
      </c>
      <c r="F106" s="50">
        <f t="shared" si="16"/>
        <v>3.4873162423529411</v>
      </c>
      <c r="G106" s="50"/>
      <c r="H106" s="50">
        <f t="shared" si="17"/>
        <v>3.6703956690196073</v>
      </c>
      <c r="J106" s="55">
        <f t="shared" si="18"/>
        <v>3.8299994890196079</v>
      </c>
      <c r="M106" s="49">
        <v>41121</v>
      </c>
      <c r="O106" s="44">
        <f>AVERAGE('Weekly OPIS Data Summary'!N449:N453)</f>
        <v>3.755931923529412</v>
      </c>
      <c r="P106" s="53"/>
      <c r="Q106" s="53">
        <f t="shared" si="15"/>
        <v>3.7014299985294121</v>
      </c>
      <c r="R106" s="53"/>
      <c r="S106" s="53">
        <f t="shared" si="19"/>
        <v>3.8525549401960788</v>
      </c>
      <c r="T106" s="53"/>
      <c r="U106" s="53">
        <f t="shared" si="14"/>
        <v>3.9722312089460772</v>
      </c>
    </row>
    <row r="107" spans="2:21" x14ac:dyDescent="0.2">
      <c r="B107" s="49">
        <v>41152</v>
      </c>
      <c r="D107" s="44">
        <f>AVERAGE('Weekly OPIS Data Summary'!C454:C457)</f>
        <v>4.020609482352941</v>
      </c>
      <c r="F107" s="50">
        <f t="shared" si="16"/>
        <v>3.8084078423529411</v>
      </c>
      <c r="G107" s="50"/>
      <c r="H107" s="50">
        <f t="shared" si="17"/>
        <v>3.6650806556862747</v>
      </c>
      <c r="J107" s="55">
        <f t="shared" si="18"/>
        <v>3.8517035356862741</v>
      </c>
      <c r="M107" s="49">
        <v>41152</v>
      </c>
      <c r="O107" s="44">
        <f>AVERAGE('Weekly OPIS Data Summary'!N454:N457)</f>
        <v>4.2216288235294108</v>
      </c>
      <c r="P107" s="53"/>
      <c r="Q107" s="53">
        <f t="shared" si="15"/>
        <v>3.9887803735294112</v>
      </c>
      <c r="R107" s="53"/>
      <c r="S107" s="53">
        <f t="shared" si="19"/>
        <v>3.874829606862745</v>
      </c>
      <c r="T107" s="53"/>
      <c r="U107" s="53">
        <f t="shared" si="14"/>
        <v>3.9865283006127448</v>
      </c>
    </row>
    <row r="108" spans="2:21" x14ac:dyDescent="0.2">
      <c r="B108" s="49">
        <v>41182</v>
      </c>
      <c r="D108" s="44">
        <f>AVERAGE('Weekly OPIS Data Summary'!C458:C461)</f>
        <v>4.0179634823529407</v>
      </c>
      <c r="F108" s="50">
        <f t="shared" si="16"/>
        <v>4.0192864823529408</v>
      </c>
      <c r="G108" s="50"/>
      <c r="H108" s="50">
        <f t="shared" si="17"/>
        <v>3.8782597223529414</v>
      </c>
      <c r="J108" s="55">
        <f t="shared" si="18"/>
        <v>3.8702517023529404</v>
      </c>
      <c r="M108" s="49">
        <v>41182</v>
      </c>
      <c r="O108" s="44">
        <f>AVERAGE('Weekly OPIS Data Summary'!N458:N461)</f>
        <v>4.2207494485294115</v>
      </c>
      <c r="P108" s="53"/>
      <c r="Q108" s="53">
        <f t="shared" si="15"/>
        <v>4.2211891360294107</v>
      </c>
      <c r="R108" s="53"/>
      <c r="S108" s="53">
        <f t="shared" si="19"/>
        <v>4.0661033985294113</v>
      </c>
      <c r="T108" s="53"/>
      <c r="U108" s="53">
        <f t="shared" si="14"/>
        <v>4.0012571235294114</v>
      </c>
    </row>
    <row r="109" spans="2:21" x14ac:dyDescent="0.2">
      <c r="B109" s="49">
        <v>41213</v>
      </c>
      <c r="D109" s="44">
        <f>AVERAGE('Weekly OPIS Data Summary'!C462:C466)</f>
        <v>3.8626407623529411</v>
      </c>
      <c r="F109" s="50">
        <f t="shared" si="16"/>
        <v>3.9403021223529411</v>
      </c>
      <c r="G109" s="50"/>
      <c r="H109" s="50">
        <f t="shared" si="17"/>
        <v>3.9670712423529406</v>
      </c>
      <c r="J109" s="55">
        <f t="shared" si="18"/>
        <v>3.8690502090196066</v>
      </c>
      <c r="M109" s="49">
        <v>41213</v>
      </c>
      <c r="O109" s="44">
        <f>AVERAGE('Weekly OPIS Data Summary'!N462:N466)</f>
        <v>4.104707123529411</v>
      </c>
      <c r="P109" s="53"/>
      <c r="Q109" s="53">
        <f t="shared" si="15"/>
        <v>4.1627282860294113</v>
      </c>
      <c r="R109" s="53"/>
      <c r="S109" s="53">
        <f t="shared" si="19"/>
        <v>4.1823617985294108</v>
      </c>
      <c r="T109" s="53"/>
      <c r="U109" s="53">
        <f t="shared" si="14"/>
        <v>4.0094563776960781</v>
      </c>
    </row>
    <row r="110" spans="2:21" x14ac:dyDescent="0.2">
      <c r="B110" s="49">
        <v>41243</v>
      </c>
      <c r="D110" s="44">
        <f>AVERAGE('Weekly OPIS Data Summary'!C467:C470)</f>
        <v>3.8635882823529411</v>
      </c>
      <c r="F110" s="50">
        <f t="shared" si="16"/>
        <v>3.8631145223529408</v>
      </c>
      <c r="G110" s="50"/>
      <c r="H110" s="50">
        <f t="shared" si="17"/>
        <v>3.9147308423529412</v>
      </c>
      <c r="J110" s="55">
        <f t="shared" si="18"/>
        <v>3.8695581156862744</v>
      </c>
      <c r="M110" s="49">
        <v>41243</v>
      </c>
      <c r="O110" s="44">
        <f>AVERAGE('Weekly OPIS Data Summary'!N467:N470)</f>
        <v>4.0103024485294112</v>
      </c>
      <c r="P110" s="53"/>
      <c r="Q110" s="53">
        <f t="shared" si="15"/>
        <v>4.0575047860294111</v>
      </c>
      <c r="R110" s="53"/>
      <c r="S110" s="53">
        <f t="shared" si="19"/>
        <v>4.1119196735294112</v>
      </c>
      <c r="T110" s="53"/>
      <c r="U110" s="53">
        <f t="shared" si="14"/>
        <v>4.0020693381127446</v>
      </c>
    </row>
    <row r="111" spans="2:21" x14ac:dyDescent="0.2">
      <c r="B111" s="49">
        <v>41274</v>
      </c>
      <c r="D111" s="44">
        <f>AVERAGE('Weekly OPIS Data Summary'!C471:C474)</f>
        <v>3.6032722823529415</v>
      </c>
      <c r="F111" s="50">
        <f t="shared" si="16"/>
        <v>3.7334302823529413</v>
      </c>
      <c r="G111" s="50"/>
      <c r="H111" s="50">
        <f t="shared" si="17"/>
        <v>3.7765004423529409</v>
      </c>
      <c r="J111" s="55">
        <f t="shared" si="18"/>
        <v>3.8710689823529409</v>
      </c>
      <c r="M111" s="49">
        <v>41274</v>
      </c>
      <c r="O111" s="44">
        <f>AVERAGE('Weekly OPIS Data Summary'!N471:N474)</f>
        <v>3.6627483235294109</v>
      </c>
      <c r="P111" s="53"/>
      <c r="Q111" s="53">
        <f t="shared" si="15"/>
        <v>3.8365253860294111</v>
      </c>
      <c r="R111" s="53"/>
      <c r="S111" s="53">
        <f t="shared" si="19"/>
        <v>3.9259192985294113</v>
      </c>
      <c r="T111" s="53"/>
      <c r="U111" s="53">
        <f t="shared" ref="U111:U123" si="20">+IF(O111&gt;0,+AVERAGE(O100:O111),"NA")</f>
        <v>3.9939323172794112</v>
      </c>
    </row>
    <row r="112" spans="2:21" x14ac:dyDescent="0.2">
      <c r="B112" s="49">
        <v>41305</v>
      </c>
      <c r="D112" s="44">
        <f>AVERAGE('Weekly OPIS Data Summary'!C475:C479)</f>
        <v>3.6908977223529407</v>
      </c>
      <c r="F112" s="50">
        <f t="shared" si="16"/>
        <v>3.6470850023529411</v>
      </c>
      <c r="G112" s="50"/>
      <c r="H112" s="50">
        <f t="shared" si="17"/>
        <v>3.7192527623529408</v>
      </c>
      <c r="J112" s="55">
        <f t="shared" si="18"/>
        <v>3.8713752890196074</v>
      </c>
      <c r="M112" s="49">
        <v>41305</v>
      </c>
      <c r="O112" s="44">
        <f>AVERAGE('Weekly OPIS Data Summary'!N475:N479)</f>
        <v>3.5870919235294116</v>
      </c>
      <c r="P112" s="53"/>
      <c r="Q112" s="53">
        <f t="shared" si="15"/>
        <v>3.6249201235294111</v>
      </c>
      <c r="R112" s="53"/>
      <c r="S112" s="53">
        <f t="shared" si="19"/>
        <v>3.7533808985294113</v>
      </c>
      <c r="T112" s="53"/>
      <c r="U112" s="53">
        <f t="shared" si="20"/>
        <v>3.9779805839460782</v>
      </c>
    </row>
    <row r="113" spans="2:21" x14ac:dyDescent="0.2">
      <c r="B113" s="49">
        <v>41333</v>
      </c>
      <c r="D113" s="89">
        <f>AVERAGE('Weekly OPIS Data Summary'!C480:C483)</f>
        <v>3.938936282352941</v>
      </c>
      <c r="F113" s="50">
        <f t="shared" si="16"/>
        <v>3.8149170023529408</v>
      </c>
      <c r="G113" s="50"/>
      <c r="H113" s="50">
        <f t="shared" si="17"/>
        <v>3.7443687623529414</v>
      </c>
      <c r="J113" s="55">
        <f t="shared" si="18"/>
        <v>3.8711137556862742</v>
      </c>
      <c r="M113" s="49">
        <v>41333</v>
      </c>
      <c r="O113" s="44">
        <f>AVERAGE('Weekly OPIS Data Summary'!N480:N483)</f>
        <v>4.0059055735294118</v>
      </c>
      <c r="P113" s="53"/>
      <c r="Q113" s="53">
        <f t="shared" si="15"/>
        <v>3.7964987485294115</v>
      </c>
      <c r="R113" s="53"/>
      <c r="S113" s="53">
        <f t="shared" si="19"/>
        <v>3.7519152735294115</v>
      </c>
      <c r="T113" s="53"/>
      <c r="U113" s="53">
        <f t="shared" si="20"/>
        <v>3.9829985943627446</v>
      </c>
    </row>
    <row r="114" spans="2:21" x14ac:dyDescent="0.2">
      <c r="B114" s="49">
        <v>41364</v>
      </c>
      <c r="D114" s="89">
        <f>AVERAGE('Weekly OPIS Data Summary'!C484:C487)</f>
        <v>3.749583482352941</v>
      </c>
      <c r="F114" s="50">
        <f t="shared" si="16"/>
        <v>3.844259882352941</v>
      </c>
      <c r="G114" s="50"/>
      <c r="H114" s="50">
        <f t="shared" si="17"/>
        <v>3.7931391623529414</v>
      </c>
      <c r="J114" s="55">
        <f t="shared" si="18"/>
        <v>3.8319329223529413</v>
      </c>
      <c r="M114" s="49">
        <v>41364</v>
      </c>
      <c r="O114" s="44">
        <f>AVERAGE('Weekly OPIS Data Summary'!N484:N487)</f>
        <v>3.9750018235294116</v>
      </c>
      <c r="P114" s="53"/>
      <c r="Q114" s="53">
        <f t="shared" si="15"/>
        <v>3.9904536985294117</v>
      </c>
      <c r="R114" s="53"/>
      <c r="S114" s="53">
        <f t="shared" si="19"/>
        <v>3.8559997735294118</v>
      </c>
      <c r="T114" s="53"/>
      <c r="U114" s="53">
        <f t="shared" si="20"/>
        <v>3.9619766360294117</v>
      </c>
    </row>
    <row r="115" spans="2:21" x14ac:dyDescent="0.2">
      <c r="B115" s="49">
        <v>41394</v>
      </c>
      <c r="D115" s="87">
        <f>AVERAGE('Weekly OPIS Data Summary'!C488:C492)</f>
        <v>3.6847718987049412</v>
      </c>
      <c r="F115" s="50">
        <f t="shared" si="16"/>
        <v>3.7171776905289411</v>
      </c>
      <c r="G115" s="50"/>
      <c r="H115" s="88">
        <f t="shared" si="17"/>
        <v>3.7910972211369409</v>
      </c>
      <c r="J115" s="55">
        <f t="shared" si="18"/>
        <v>3.7869542237156075</v>
      </c>
      <c r="M115" s="49">
        <v>41394</v>
      </c>
      <c r="O115" s="44">
        <f>AVERAGE('Weekly OPIS Data Summary'!N488:N492)</f>
        <v>3.7979480690794114</v>
      </c>
      <c r="P115" s="53"/>
      <c r="Q115" s="53">
        <f t="shared" si="15"/>
        <v>3.8864749463044115</v>
      </c>
      <c r="R115" s="53"/>
      <c r="S115" s="53">
        <f t="shared" si="19"/>
        <v>3.926285155379412</v>
      </c>
      <c r="T115" s="53"/>
      <c r="U115" s="53">
        <f t="shared" si="20"/>
        <v>3.928645698158578</v>
      </c>
    </row>
    <row r="116" spans="2:21" x14ac:dyDescent="0.2">
      <c r="B116" s="49">
        <v>41425</v>
      </c>
      <c r="D116" s="44">
        <f>AVERAGE('Weekly OPIS Data Summary'!C493:C496)</f>
        <v>3.7496591881929406</v>
      </c>
      <c r="F116" s="50">
        <f t="shared" si="16"/>
        <v>3.7172155434489409</v>
      </c>
      <c r="G116" s="50"/>
      <c r="H116" s="50">
        <f t="shared" si="17"/>
        <v>3.7280048564169412</v>
      </c>
      <c r="J116" s="55">
        <f t="shared" si="18"/>
        <v>3.7630462792022743</v>
      </c>
      <c r="M116" s="49">
        <v>41425</v>
      </c>
      <c r="O116" s="44">
        <f>AVERAGE('Weekly OPIS Data Summary'!N493:N496)</f>
        <v>3.890278029616911</v>
      </c>
      <c r="P116" s="53"/>
      <c r="Q116" s="53">
        <f t="shared" si="15"/>
        <v>3.8441130493481612</v>
      </c>
      <c r="R116" s="53"/>
      <c r="S116" s="53">
        <f t="shared" si="19"/>
        <v>3.8877426407419109</v>
      </c>
      <c r="T116" s="53"/>
      <c r="U116" s="53">
        <f t="shared" si="20"/>
        <v>3.9066017986658697</v>
      </c>
    </row>
    <row r="117" spans="2:21" x14ac:dyDescent="0.2">
      <c r="B117" s="49">
        <v>41455</v>
      </c>
      <c r="D117" s="44">
        <f>AVERAGE('Weekly OPIS Data Summary'!C497:C500)</f>
        <v>3.567841082352941</v>
      </c>
      <c r="F117" s="50">
        <f t="shared" si="16"/>
        <v>3.6587501352729408</v>
      </c>
      <c r="G117" s="50"/>
      <c r="H117" s="50">
        <f t="shared" si="17"/>
        <v>3.6674240564169409</v>
      </c>
      <c r="J117" s="55">
        <f t="shared" si="18"/>
        <v>3.7788308458689417</v>
      </c>
      <c r="M117" s="49">
        <v>41455</v>
      </c>
      <c r="O117" s="44">
        <f>AVERAGE('Weekly OPIS Data Summary'!N497:N500)</f>
        <v>3.8948028235294121</v>
      </c>
      <c r="P117" s="53"/>
      <c r="Q117" s="53">
        <f t="shared" si="15"/>
        <v>3.8925404265731616</v>
      </c>
      <c r="R117" s="53"/>
      <c r="S117" s="53">
        <f t="shared" si="19"/>
        <v>3.8610096407419117</v>
      </c>
      <c r="T117" s="53"/>
      <c r="U117" s="53">
        <f t="shared" si="20"/>
        <v>3.927258027832536</v>
      </c>
    </row>
    <row r="118" spans="2:21" x14ac:dyDescent="0.2">
      <c r="B118" s="49">
        <v>41486</v>
      </c>
      <c r="D118" s="44">
        <f>AVERAGE('Weekly OPIS Data Summary'!C501:C505)</f>
        <v>3.6773839623529412</v>
      </c>
      <c r="F118" s="50">
        <f t="shared" si="16"/>
        <v>3.6226125223529411</v>
      </c>
      <c r="G118" s="50"/>
      <c r="H118" s="50">
        <f t="shared" si="17"/>
        <v>3.6649614109662743</v>
      </c>
      <c r="J118" s="55">
        <f t="shared" si="18"/>
        <v>3.7855956592022744</v>
      </c>
      <c r="M118" s="49">
        <v>41486</v>
      </c>
      <c r="O118" s="44">
        <f>AVERAGE('Weekly OPIS Data Summary'!N501:N505)</f>
        <v>3.847214523529412</v>
      </c>
      <c r="P118" s="53"/>
      <c r="Q118" s="53">
        <f t="shared" si="15"/>
        <v>3.871008673529412</v>
      </c>
      <c r="R118" s="53"/>
      <c r="S118" s="53">
        <f t="shared" si="19"/>
        <v>3.877431792225245</v>
      </c>
      <c r="T118" s="53"/>
      <c r="U118" s="53">
        <f t="shared" si="20"/>
        <v>3.9348649111658691</v>
      </c>
    </row>
    <row r="119" spans="2:21" x14ac:dyDescent="0.2">
      <c r="B119" s="49">
        <v>41517</v>
      </c>
      <c r="D119" s="44">
        <f>AVERAGE('Weekly OPIS Data Summary'!C506:C509)</f>
        <v>3.7154006823529411</v>
      </c>
      <c r="F119" s="50">
        <f t="shared" si="16"/>
        <v>3.6963923223529411</v>
      </c>
      <c r="G119" s="50"/>
      <c r="H119" s="50">
        <f t="shared" si="17"/>
        <v>3.6535419090196073</v>
      </c>
      <c r="J119" s="55">
        <f t="shared" si="18"/>
        <v>3.7601615925356078</v>
      </c>
      <c r="M119" s="49">
        <v>41517</v>
      </c>
      <c r="O119" s="44">
        <f>AVERAGE('Weekly OPIS Data Summary'!N506:N509)</f>
        <v>3.9045095735294115</v>
      </c>
      <c r="P119" s="53"/>
      <c r="Q119" s="53">
        <f t="shared" si="15"/>
        <v>3.8758620485294117</v>
      </c>
      <c r="R119" s="53"/>
      <c r="S119" s="53">
        <f t="shared" si="19"/>
        <v>3.882175640196079</v>
      </c>
      <c r="T119" s="53"/>
      <c r="U119" s="53">
        <f t="shared" si="20"/>
        <v>3.9084383069992019</v>
      </c>
    </row>
    <row r="120" spans="2:21" x14ac:dyDescent="0.2">
      <c r="B120" s="49">
        <v>41547</v>
      </c>
      <c r="D120" s="44">
        <f>AVERAGE('Weekly OPIS Data Summary'!C510:C513)</f>
        <v>3.7565522823529411</v>
      </c>
      <c r="F120" s="50">
        <f t="shared" si="16"/>
        <v>3.7359764823529411</v>
      </c>
      <c r="G120" s="50"/>
      <c r="H120" s="50">
        <f t="shared" si="17"/>
        <v>3.7164456423529408</v>
      </c>
      <c r="J120" s="55">
        <f t="shared" si="18"/>
        <v>3.738377325868941</v>
      </c>
      <c r="M120" s="49">
        <v>41547</v>
      </c>
      <c r="O120" s="44">
        <f>AVERAGE('Weekly OPIS Data Summary'!N510:N513)</f>
        <v>3.9687541985294117</v>
      </c>
      <c r="P120" s="53"/>
      <c r="Q120" s="53">
        <f t="shared" si="15"/>
        <v>3.9366318860294118</v>
      </c>
      <c r="R120" s="53"/>
      <c r="S120" s="53">
        <f t="shared" si="19"/>
        <v>3.9068260985294114</v>
      </c>
      <c r="T120" s="53"/>
      <c r="U120" s="53">
        <f t="shared" si="20"/>
        <v>3.8874387028325361</v>
      </c>
    </row>
    <row r="121" spans="2:21" x14ac:dyDescent="0.2">
      <c r="B121" s="49">
        <v>41578</v>
      </c>
      <c r="D121" s="44">
        <f>AVERAGE('Weekly OPIS Data Summary'!C514:C518)</f>
        <v>3.7594150023529416</v>
      </c>
      <c r="F121" s="50">
        <f t="shared" si="16"/>
        <v>3.7579836423529414</v>
      </c>
      <c r="G121" s="50"/>
      <c r="H121" s="50">
        <f t="shared" si="17"/>
        <v>3.7437893223529408</v>
      </c>
      <c r="J121" s="55">
        <f t="shared" si="18"/>
        <v>3.7297751792022744</v>
      </c>
      <c r="M121" s="49">
        <v>41578</v>
      </c>
      <c r="O121" s="44">
        <f>AVERAGE('Weekly OPIS Data Summary'!N514:N518)</f>
        <v>3.9189112235294119</v>
      </c>
      <c r="P121" s="53"/>
      <c r="Q121" s="53">
        <f t="shared" si="15"/>
        <v>3.9438327110294118</v>
      </c>
      <c r="R121" s="53"/>
      <c r="S121" s="53">
        <f t="shared" si="19"/>
        <v>3.9307249985294117</v>
      </c>
      <c r="T121" s="53"/>
      <c r="U121" s="53">
        <f t="shared" si="20"/>
        <v>3.8719557111658696</v>
      </c>
    </row>
    <row r="122" spans="2:21" x14ac:dyDescent="0.2">
      <c r="B122" s="49">
        <v>41608</v>
      </c>
      <c r="D122" s="44">
        <f>AVERAGE('Weekly OPIS Data Summary'!C519:C522)</f>
        <v>3.5712818823529409</v>
      </c>
      <c r="F122" s="50">
        <f t="shared" si="16"/>
        <v>3.6653484423529412</v>
      </c>
      <c r="G122" s="50"/>
      <c r="H122" s="50">
        <f t="shared" si="17"/>
        <v>3.6957497223529412</v>
      </c>
      <c r="J122" s="55">
        <f t="shared" si="18"/>
        <v>3.7054163125356081</v>
      </c>
      <c r="M122" s="49">
        <v>41608</v>
      </c>
      <c r="O122" s="44">
        <f>AVERAGE('Weekly OPIS Data Summary'!N519:N522)</f>
        <v>3.7119515735294115</v>
      </c>
      <c r="P122" s="53"/>
      <c r="Q122" s="53">
        <f t="shared" si="15"/>
        <v>3.8154313985294115</v>
      </c>
      <c r="R122" s="53"/>
      <c r="S122" s="53">
        <f t="shared" si="19"/>
        <v>3.8665389985294119</v>
      </c>
      <c r="T122" s="53"/>
      <c r="U122" s="53">
        <f t="shared" si="20"/>
        <v>3.8470931382492033</v>
      </c>
    </row>
    <row r="123" spans="2:21" x14ac:dyDescent="0.2">
      <c r="B123" s="49">
        <v>41639</v>
      </c>
      <c r="D123" s="44">
        <f>AVERAGE('Weekly OPIS Data Summary'!C523:C527)</f>
        <v>3.6196860423529413</v>
      </c>
      <c r="F123" s="50">
        <f t="shared" si="16"/>
        <v>3.5954839623529411</v>
      </c>
      <c r="G123" s="50"/>
      <c r="H123" s="50">
        <f t="shared" si="17"/>
        <v>3.6501276423529414</v>
      </c>
      <c r="J123" s="55">
        <f t="shared" si="18"/>
        <v>3.7067841258689409</v>
      </c>
      <c r="M123" s="49">
        <v>41639</v>
      </c>
      <c r="O123" s="44">
        <f>AVERAGE('Weekly OPIS Data Summary'!N523:N527)</f>
        <v>3.7491868235294121</v>
      </c>
      <c r="P123" s="53"/>
      <c r="Q123" s="53">
        <f t="shared" si="15"/>
        <v>3.7305691985294116</v>
      </c>
      <c r="R123" s="53"/>
      <c r="S123" s="53">
        <f t="shared" si="19"/>
        <v>3.7933498735294116</v>
      </c>
      <c r="T123" s="53"/>
      <c r="U123" s="53">
        <f t="shared" si="20"/>
        <v>3.8542963465825371</v>
      </c>
    </row>
    <row r="124" spans="2:21" x14ac:dyDescent="0.2">
      <c r="B124" s="49">
        <v>41670</v>
      </c>
      <c r="D124" s="44">
        <f>AVERAGE('Weekly OPIS Data Summary'!C528:C531)</f>
        <v>3.5834030823529415</v>
      </c>
      <c r="F124" s="50">
        <f t="shared" si="16"/>
        <v>3.6015445623529416</v>
      </c>
      <c r="G124" s="50"/>
      <c r="H124" s="50">
        <f t="shared" si="17"/>
        <v>3.5914570023529411</v>
      </c>
      <c r="J124" s="55">
        <f t="shared" si="18"/>
        <v>3.6978262392022745</v>
      </c>
      <c r="M124" s="49">
        <v>41670</v>
      </c>
      <c r="O124" s="44">
        <f>AVERAGE('Weekly OPIS Data Summary'!N528:N531)</f>
        <v>3.730669698529411</v>
      </c>
      <c r="Q124" s="53">
        <f t="shared" ref="Q124:Q152" si="21">+IF(O124&gt;0,+AVERAGE(O123:O124),"NA")</f>
        <v>3.7399282610294113</v>
      </c>
      <c r="R124" s="53"/>
      <c r="S124" s="53">
        <f t="shared" ref="S124:S152" si="22">+IF(O124&gt;0,+AVERAGE(O122:O124),"NA")</f>
        <v>3.7306026985294114</v>
      </c>
      <c r="T124" s="53"/>
      <c r="U124" s="53">
        <f t="shared" ref="U124:U152" si="23">+IF(O124&gt;0,+AVERAGE(O113:O124),"NA")</f>
        <v>3.8662611611658702</v>
      </c>
    </row>
    <row r="125" spans="2:21" x14ac:dyDescent="0.2">
      <c r="B125" s="49">
        <v>41698</v>
      </c>
      <c r="D125" s="44">
        <f>AVERAGE('Weekly OPIS Data Summary'!C532:C535)</f>
        <v>3.6498302823529412</v>
      </c>
      <c r="F125" s="50">
        <f t="shared" si="16"/>
        <v>3.6166166823529413</v>
      </c>
      <c r="G125" s="50"/>
      <c r="H125" s="50">
        <f t="shared" si="17"/>
        <v>3.6176398023529415</v>
      </c>
      <c r="J125" s="55">
        <f t="shared" si="18"/>
        <v>3.6737340725356078</v>
      </c>
      <c r="M125" s="49">
        <v>41698</v>
      </c>
      <c r="O125" s="44">
        <f>AVERAGE('Weekly OPIS Data Summary'!N532:N535)</f>
        <v>3.8481793235294113</v>
      </c>
      <c r="Q125" s="53">
        <f t="shared" si="21"/>
        <v>3.7894245110294111</v>
      </c>
      <c r="R125" s="53"/>
      <c r="S125" s="53">
        <f t="shared" si="22"/>
        <v>3.7760119485294115</v>
      </c>
      <c r="T125" s="53"/>
      <c r="U125" s="53">
        <f t="shared" si="23"/>
        <v>3.8531173069992035</v>
      </c>
    </row>
    <row r="126" spans="2:21" x14ac:dyDescent="0.2">
      <c r="B126" s="49">
        <v>41729</v>
      </c>
      <c r="D126" s="44">
        <f>AVERAGE('Weekly OPIS Data Summary'!C536:C539)</f>
        <v>3.6786338823529414</v>
      </c>
      <c r="F126" s="50">
        <f t="shared" si="16"/>
        <v>3.6642320823529415</v>
      </c>
      <c r="G126" s="50"/>
      <c r="H126" s="50">
        <f t="shared" si="17"/>
        <v>3.6372890823529413</v>
      </c>
      <c r="J126" s="55">
        <f t="shared" si="18"/>
        <v>3.6678216058689421</v>
      </c>
      <c r="M126" s="49">
        <v>41729</v>
      </c>
      <c r="O126" s="44">
        <f>AVERAGE('Weekly OPIS Data Summary'!N536:N539)</f>
        <v>3.9350615735294112</v>
      </c>
      <c r="Q126" s="53">
        <f t="shared" si="21"/>
        <v>3.8916204485294115</v>
      </c>
      <c r="R126" s="53"/>
      <c r="S126" s="53">
        <f t="shared" si="22"/>
        <v>3.8379701985294115</v>
      </c>
      <c r="T126" s="53"/>
      <c r="U126" s="53">
        <f t="shared" si="23"/>
        <v>3.8497889528325366</v>
      </c>
    </row>
    <row r="127" spans="2:21" x14ac:dyDescent="0.2">
      <c r="B127" s="49">
        <v>41759</v>
      </c>
      <c r="D127" s="44">
        <f>AVERAGE('Weekly OPIS Data Summary'!C540:C544)</f>
        <v>3.6641791623529416</v>
      </c>
      <c r="F127" s="50">
        <f t="shared" si="16"/>
        <v>3.6714065223529415</v>
      </c>
      <c r="G127" s="50"/>
      <c r="H127" s="50">
        <f t="shared" si="17"/>
        <v>3.6642144423529417</v>
      </c>
      <c r="J127" s="55">
        <f t="shared" si="18"/>
        <v>3.6661055445062751</v>
      </c>
      <c r="M127" s="49">
        <v>41759</v>
      </c>
      <c r="O127" s="44">
        <f>AVERAGE('Weekly OPIS Data Summary'!N540:N544)</f>
        <v>3.8830528235294111</v>
      </c>
      <c r="Q127" s="53">
        <f t="shared" si="21"/>
        <v>3.9090571985294114</v>
      </c>
      <c r="R127" s="53"/>
      <c r="S127" s="53">
        <f t="shared" si="22"/>
        <v>3.8887645735294112</v>
      </c>
      <c r="T127" s="53"/>
      <c r="U127" s="53">
        <f t="shared" si="23"/>
        <v>3.8568810157033702</v>
      </c>
    </row>
    <row r="128" spans="2:21" x14ac:dyDescent="0.2">
      <c r="B128" s="49">
        <v>41790</v>
      </c>
      <c r="D128" s="44">
        <f>AVERAGE('Weekly OPIS Data Summary'!C545:C548)</f>
        <v>3.695114682352941</v>
      </c>
      <c r="F128" s="50">
        <f t="shared" si="16"/>
        <v>3.6796469223529416</v>
      </c>
      <c r="G128" s="50"/>
      <c r="H128" s="50">
        <f t="shared" si="17"/>
        <v>3.6793092423529412</v>
      </c>
      <c r="J128" s="55">
        <f t="shared" si="18"/>
        <v>3.6615601690196087</v>
      </c>
      <c r="M128" s="49">
        <v>41790</v>
      </c>
      <c r="O128" s="44">
        <f>AVERAGE('Weekly OPIS Data Summary'!N545:N548)</f>
        <v>3.8686813235294117</v>
      </c>
      <c r="Q128" s="53">
        <f t="shared" si="21"/>
        <v>3.8758670735294114</v>
      </c>
      <c r="R128" s="53"/>
      <c r="S128" s="53">
        <f t="shared" si="22"/>
        <v>3.8955985735294116</v>
      </c>
      <c r="T128" s="53"/>
      <c r="U128" s="53">
        <f t="shared" si="23"/>
        <v>3.8550812901960789</v>
      </c>
    </row>
    <row r="129" spans="2:21" x14ac:dyDescent="0.2">
      <c r="B129" s="49">
        <v>41820</v>
      </c>
      <c r="D129" s="44">
        <f>AVERAGE('Weekly OPIS Data Summary'!C549:C552)</f>
        <v>3.7590722823529412</v>
      </c>
      <c r="F129" s="50">
        <f t="shared" si="16"/>
        <v>3.7270934823529411</v>
      </c>
      <c r="G129" s="50"/>
      <c r="H129" s="50">
        <f t="shared" si="17"/>
        <v>3.7061220423529413</v>
      </c>
      <c r="J129" s="55">
        <f t="shared" si="18"/>
        <v>3.6774961023529418</v>
      </c>
      <c r="M129" s="49">
        <v>41820</v>
      </c>
      <c r="O129" s="44">
        <f>AVERAGE('Weekly OPIS Data Summary'!N549:N552)</f>
        <v>3.9041075735294113</v>
      </c>
      <c r="Q129" s="53">
        <f t="shared" si="21"/>
        <v>3.8863944485294115</v>
      </c>
      <c r="R129" s="53"/>
      <c r="S129" s="53">
        <f t="shared" si="22"/>
        <v>3.8852805735294118</v>
      </c>
      <c r="T129" s="53"/>
      <c r="U129" s="53">
        <f t="shared" si="23"/>
        <v>3.8558566860294117</v>
      </c>
    </row>
    <row r="130" spans="2:21" x14ac:dyDescent="0.2">
      <c r="B130" s="49">
        <v>41851</v>
      </c>
      <c r="D130" s="44">
        <f>AVERAGE('Weekly OPIS Data Summary'!C553:C557)</f>
        <v>3.6079730823529408</v>
      </c>
      <c r="F130" s="50">
        <f t="shared" si="16"/>
        <v>3.6835226823529412</v>
      </c>
      <c r="G130" s="50"/>
      <c r="H130" s="50">
        <f t="shared" si="17"/>
        <v>3.6873866823529409</v>
      </c>
      <c r="J130" s="55">
        <f t="shared" si="18"/>
        <v>3.6717118623529412</v>
      </c>
      <c r="M130" s="49">
        <v>41851</v>
      </c>
      <c r="O130" s="44">
        <f>AVERAGE('Weekly OPIS Data Summary'!N553:N557)</f>
        <v>3.7536892235294119</v>
      </c>
      <c r="Q130" s="53">
        <f t="shared" si="21"/>
        <v>3.8288983985294118</v>
      </c>
      <c r="R130" s="53"/>
      <c r="S130" s="53">
        <f t="shared" si="22"/>
        <v>3.8421593735294119</v>
      </c>
      <c r="T130" s="53"/>
      <c r="U130" s="53">
        <f t="shared" si="23"/>
        <v>3.8480629110294111</v>
      </c>
    </row>
    <row r="131" spans="2:21" x14ac:dyDescent="0.2">
      <c r="B131" s="49">
        <v>41882</v>
      </c>
      <c r="D131" s="44">
        <f>AVERAGE('Weekly OPIS Data Summary'!C558:C561)</f>
        <v>3.6694862823529411</v>
      </c>
      <c r="F131" s="50">
        <f t="shared" ref="F131:F152" si="24">+IF(D131&gt;0,+AVERAGE(D130:D131),"NA")</f>
        <v>3.6387296823529409</v>
      </c>
      <c r="G131" s="50"/>
      <c r="H131" s="50">
        <f t="shared" ref="H131:H152" si="25">+IF(D131&gt;0,+AVERAGE(D129:D131),"NA")</f>
        <v>3.678843882352941</v>
      </c>
      <c r="J131" s="55">
        <f t="shared" ref="J131:J152" si="26">+IF(D131&gt;0,+AVERAGE(D120:D131),"NA")</f>
        <v>3.667885662352941</v>
      </c>
      <c r="M131" s="49">
        <v>41882</v>
      </c>
      <c r="O131" s="44">
        <f>AVERAGE('Weekly OPIS Data Summary'!N558:N561)</f>
        <v>3.7942610735294116</v>
      </c>
      <c r="Q131" s="53">
        <f t="shared" si="21"/>
        <v>3.773975148529412</v>
      </c>
      <c r="R131" s="53"/>
      <c r="S131" s="53">
        <f t="shared" si="22"/>
        <v>3.8173526235294113</v>
      </c>
      <c r="T131" s="53"/>
      <c r="U131" s="53">
        <f t="shared" si="23"/>
        <v>3.8388755360294113</v>
      </c>
    </row>
    <row r="132" spans="2:21" x14ac:dyDescent="0.2">
      <c r="B132" s="49">
        <v>41912</v>
      </c>
      <c r="D132" s="44">
        <f>AVERAGE('Weekly OPIS Data Summary'!C562:C566)</f>
        <v>3.717845082352941</v>
      </c>
      <c r="F132" s="50">
        <f t="shared" si="24"/>
        <v>3.693665682352941</v>
      </c>
      <c r="G132" s="50"/>
      <c r="H132" s="50">
        <f t="shared" si="25"/>
        <v>3.6651014823529411</v>
      </c>
      <c r="J132" s="55">
        <f t="shared" si="26"/>
        <v>3.6646600623529415</v>
      </c>
      <c r="M132" s="49">
        <v>41912</v>
      </c>
      <c r="O132" s="44">
        <f>AVERAGE('Weekly OPIS Data Summary'!N562:N566)</f>
        <v>3.8604001235294114</v>
      </c>
      <c r="Q132" s="53">
        <f t="shared" si="21"/>
        <v>3.8273305985294117</v>
      </c>
      <c r="R132" s="53"/>
      <c r="S132" s="53">
        <f t="shared" si="22"/>
        <v>3.8027834735294115</v>
      </c>
      <c r="T132" s="53"/>
      <c r="U132" s="53">
        <f t="shared" si="23"/>
        <v>3.8298460297794112</v>
      </c>
    </row>
    <row r="133" spans="2:21" x14ac:dyDescent="0.2">
      <c r="B133" s="49">
        <v>41943</v>
      </c>
      <c r="D133" s="44">
        <f>AVERAGE('Weekly OPIS Data Summary'!C567:C570)</f>
        <v>3.3010874823529415</v>
      </c>
      <c r="F133" s="50">
        <f t="shared" si="24"/>
        <v>3.5094662823529412</v>
      </c>
      <c r="G133" s="50"/>
      <c r="H133" s="50">
        <f t="shared" si="25"/>
        <v>3.5628062823529412</v>
      </c>
      <c r="J133" s="55">
        <f t="shared" si="26"/>
        <v>3.6264661023529414</v>
      </c>
      <c r="M133" s="49">
        <v>41943</v>
      </c>
      <c r="O133" s="44">
        <f>AVERAGE('Weekly OPIS Data Summary'!N567:N570)</f>
        <v>3.4887159485294115</v>
      </c>
      <c r="Q133" s="53">
        <f t="shared" si="21"/>
        <v>3.6745580360294117</v>
      </c>
      <c r="R133" s="53"/>
      <c r="S133" s="53">
        <f t="shared" si="22"/>
        <v>3.7144590485294118</v>
      </c>
      <c r="T133" s="53"/>
      <c r="U133" s="53">
        <f t="shared" si="23"/>
        <v>3.793996423529411</v>
      </c>
    </row>
    <row r="134" spans="2:21" x14ac:dyDescent="0.2">
      <c r="B134" s="49">
        <v>41973</v>
      </c>
      <c r="D134" s="44">
        <f>AVERAGE('Weekly OPIS Data Summary'!C571:C574)</f>
        <v>3.2375834823529415</v>
      </c>
      <c r="F134" s="50">
        <f t="shared" si="24"/>
        <v>3.2693354823529415</v>
      </c>
      <c r="G134" s="50"/>
      <c r="H134" s="50">
        <f t="shared" si="25"/>
        <v>3.4188386823529413</v>
      </c>
      <c r="J134" s="55">
        <f t="shared" si="26"/>
        <v>3.5986579023529406</v>
      </c>
      <c r="M134" s="49">
        <v>41973</v>
      </c>
      <c r="O134" s="44">
        <f>AVERAGE('Weekly OPIS Data Summary'!N571:N574)</f>
        <v>3.4428125735294115</v>
      </c>
      <c r="Q134" s="53">
        <f t="shared" si="21"/>
        <v>3.4657642610294115</v>
      </c>
      <c r="R134" s="53"/>
      <c r="S134" s="53">
        <f t="shared" si="22"/>
        <v>3.5973095485294118</v>
      </c>
      <c r="T134" s="53"/>
      <c r="U134" s="53">
        <f t="shared" si="23"/>
        <v>3.7715681735294111</v>
      </c>
    </row>
    <row r="135" spans="2:21" x14ac:dyDescent="0.2">
      <c r="B135" s="49">
        <v>42004</v>
      </c>
      <c r="D135" s="44">
        <f>AVERAGE('Weekly OPIS Data Summary'!C575:C579)</f>
        <v>2.630092122352941</v>
      </c>
      <c r="F135" s="50">
        <f t="shared" si="24"/>
        <v>2.933837802352941</v>
      </c>
      <c r="G135" s="50"/>
      <c r="H135" s="50">
        <f t="shared" si="25"/>
        <v>3.0562543623529415</v>
      </c>
      <c r="J135" s="55">
        <f t="shared" si="26"/>
        <v>3.516191742352941</v>
      </c>
      <c r="M135" s="49">
        <v>42004</v>
      </c>
      <c r="O135" s="44">
        <f>AVERAGE('Weekly OPIS Data Summary'!N575:N579)</f>
        <v>2.7463576235294118</v>
      </c>
      <c r="Q135" s="53">
        <f t="shared" si="21"/>
        <v>3.0945850985294117</v>
      </c>
      <c r="R135" s="53"/>
      <c r="S135" s="53">
        <f t="shared" si="22"/>
        <v>3.225962048529412</v>
      </c>
      <c r="T135" s="53"/>
      <c r="U135" s="53">
        <f t="shared" si="23"/>
        <v>3.6879990735294115</v>
      </c>
    </row>
    <row r="136" spans="2:21" x14ac:dyDescent="0.2">
      <c r="B136" s="49">
        <v>42035</v>
      </c>
      <c r="D136" s="44">
        <f>AVERAGE('Weekly OPIS Data Summary'!C580:C583)</f>
        <v>2.223459882352941</v>
      </c>
      <c r="F136" s="50">
        <f t="shared" si="24"/>
        <v>2.4267760023529412</v>
      </c>
      <c r="G136" s="50"/>
      <c r="H136" s="50">
        <f t="shared" si="25"/>
        <v>2.697045162352941</v>
      </c>
      <c r="J136" s="55">
        <f t="shared" si="26"/>
        <v>3.4028631423529414</v>
      </c>
      <c r="M136" s="49">
        <v>42035</v>
      </c>
      <c r="O136" s="44">
        <f>AVERAGE('Weekly OPIS Data Summary'!N580:N583)</f>
        <v>2.2514353235294116</v>
      </c>
      <c r="Q136" s="53">
        <f t="shared" si="21"/>
        <v>2.4988964735294115</v>
      </c>
      <c r="R136" s="53"/>
      <c r="S136" s="53">
        <f t="shared" si="22"/>
        <v>2.8135351735294116</v>
      </c>
      <c r="T136" s="53"/>
      <c r="U136" s="53">
        <f t="shared" si="23"/>
        <v>3.5647295422794119</v>
      </c>
    </row>
    <row r="137" spans="2:21" x14ac:dyDescent="0.2">
      <c r="B137" s="49">
        <v>42063</v>
      </c>
      <c r="D137" s="44">
        <f>AVERAGE('Weekly OPIS Data Summary'!C584:C587)</f>
        <v>2.586692682352941</v>
      </c>
      <c r="F137" s="50">
        <f t="shared" si="24"/>
        <v>2.4050762823529412</v>
      </c>
      <c r="G137" s="50"/>
      <c r="H137" s="50">
        <f t="shared" si="25"/>
        <v>2.4800815623529413</v>
      </c>
      <c r="J137" s="55">
        <f t="shared" si="26"/>
        <v>3.3142683423529409</v>
      </c>
      <c r="M137" s="49">
        <v>42063</v>
      </c>
      <c r="O137" s="44">
        <f>AVERAGE('Weekly OPIS Data Summary'!N584:N587)</f>
        <v>2.5504730735294117</v>
      </c>
      <c r="Q137" s="53">
        <f t="shared" si="21"/>
        <v>2.4009541985294116</v>
      </c>
      <c r="R137" s="53"/>
      <c r="S137" s="53">
        <f t="shared" si="22"/>
        <v>2.5160886735294117</v>
      </c>
      <c r="T137" s="53"/>
      <c r="U137" s="53">
        <f t="shared" si="23"/>
        <v>3.4565873547794119</v>
      </c>
    </row>
    <row r="138" spans="2:21" x14ac:dyDescent="0.2">
      <c r="B138" s="49">
        <v>42094</v>
      </c>
      <c r="D138" s="44">
        <f>AVERAGE('Weekly OPIS Data Summary'!C588:C592)</f>
        <v>2.4733884423529413</v>
      </c>
      <c r="F138" s="50">
        <f t="shared" si="24"/>
        <v>2.5300405623529412</v>
      </c>
      <c r="G138" s="50"/>
      <c r="H138" s="50">
        <f t="shared" si="25"/>
        <v>2.4278470023529413</v>
      </c>
      <c r="J138" s="55">
        <f t="shared" si="26"/>
        <v>3.2138312223529408</v>
      </c>
      <c r="M138" s="49">
        <v>42094</v>
      </c>
      <c r="O138" s="44">
        <f>AVERAGE('Weekly OPIS Data Summary'!N588:N592)</f>
        <v>2.5970146235294118</v>
      </c>
      <c r="Q138" s="53">
        <f t="shared" si="21"/>
        <v>2.5737438485294115</v>
      </c>
      <c r="R138" s="53"/>
      <c r="S138" s="53">
        <f t="shared" si="22"/>
        <v>2.4663076735294118</v>
      </c>
      <c r="T138" s="53"/>
      <c r="U138" s="53">
        <f t="shared" si="23"/>
        <v>3.3450834422794116</v>
      </c>
    </row>
    <row r="139" spans="2:21" x14ac:dyDescent="0.2">
      <c r="B139" s="49">
        <v>42124</v>
      </c>
      <c r="D139" s="44">
        <f>AVERAGE('Weekly OPIS Data Summary'!C593:C596)</f>
        <v>2.5524710823529411</v>
      </c>
      <c r="F139" s="50">
        <f t="shared" si="24"/>
        <v>2.5129297623529414</v>
      </c>
      <c r="G139" s="50"/>
      <c r="H139" s="50">
        <f t="shared" si="25"/>
        <v>2.537517402352941</v>
      </c>
      <c r="J139" s="55">
        <f t="shared" si="26"/>
        <v>3.1211888823529415</v>
      </c>
      <c r="M139" s="49">
        <v>42124</v>
      </c>
      <c r="O139" s="44">
        <f>AVERAGE('Weekly OPIS Data Summary'!N593:N596)</f>
        <v>2.5083384485294116</v>
      </c>
      <c r="Q139" s="53">
        <f t="shared" si="21"/>
        <v>2.5526765360294119</v>
      </c>
      <c r="R139" s="53"/>
      <c r="S139" s="53">
        <f t="shared" si="22"/>
        <v>2.5519420485294115</v>
      </c>
      <c r="T139" s="53"/>
      <c r="U139" s="53">
        <f t="shared" si="23"/>
        <v>3.2305239110294117</v>
      </c>
    </row>
    <row r="140" spans="2:21" x14ac:dyDescent="0.2">
      <c r="B140" s="49">
        <v>42155</v>
      </c>
      <c r="D140" s="44">
        <f>AVERAGE('Weekly OPIS Data Summary'!C597:C600)</f>
        <v>2.8527290823529414</v>
      </c>
      <c r="F140" s="50">
        <f t="shared" si="24"/>
        <v>2.7026000823529412</v>
      </c>
      <c r="G140" s="50"/>
      <c r="H140" s="50">
        <f t="shared" si="25"/>
        <v>2.6261962023529413</v>
      </c>
      <c r="J140" s="55">
        <f t="shared" si="26"/>
        <v>3.050990082352941</v>
      </c>
      <c r="M140" s="49">
        <v>42155</v>
      </c>
      <c r="O140" s="44">
        <f>AVERAGE('Weekly OPIS Data Summary'!N597:N600)</f>
        <v>2.8865450735294118</v>
      </c>
      <c r="Q140" s="53">
        <f t="shared" si="21"/>
        <v>2.6974417610294115</v>
      </c>
      <c r="R140" s="53"/>
      <c r="S140" s="53">
        <f t="shared" si="22"/>
        <v>2.6639660485294119</v>
      </c>
      <c r="T140" s="53"/>
      <c r="U140" s="53">
        <f t="shared" si="23"/>
        <v>3.1486792235294119</v>
      </c>
    </row>
    <row r="141" spans="2:21" x14ac:dyDescent="0.2">
      <c r="B141" s="49">
        <v>42185</v>
      </c>
      <c r="D141" s="44">
        <f>AVERAGE('Weekly OPIS Data Summary'!C601:C605)</f>
        <v>2.8328009223529413</v>
      </c>
      <c r="F141" s="50">
        <f t="shared" si="24"/>
        <v>2.8427650023529414</v>
      </c>
      <c r="G141" s="50"/>
      <c r="H141" s="50">
        <f t="shared" si="25"/>
        <v>2.746000362352941</v>
      </c>
      <c r="J141" s="55">
        <f t="shared" si="26"/>
        <v>2.9738008023529416</v>
      </c>
      <c r="M141" s="49">
        <v>42185</v>
      </c>
      <c r="O141" s="44">
        <f>AVERAGE('Weekly OPIS Data Summary'!N601:N605)</f>
        <v>2.9646235235294114</v>
      </c>
      <c r="Q141" s="53">
        <f t="shared" si="21"/>
        <v>2.9255842985294116</v>
      </c>
      <c r="R141" s="53"/>
      <c r="S141" s="53">
        <f t="shared" si="22"/>
        <v>2.7865023485294116</v>
      </c>
      <c r="T141" s="53"/>
      <c r="U141" s="53">
        <f t="shared" si="23"/>
        <v>3.0703888860294115</v>
      </c>
    </row>
    <row r="142" spans="2:21" x14ac:dyDescent="0.2">
      <c r="B142" s="49">
        <v>42216</v>
      </c>
      <c r="D142" s="44">
        <f>AVERAGE('Weekly OPIS Data Summary'!C606:C609)</f>
        <v>2.569103082352941</v>
      </c>
      <c r="F142" s="50">
        <f t="shared" si="24"/>
        <v>2.700952002352941</v>
      </c>
      <c r="G142" s="50"/>
      <c r="H142" s="50">
        <f t="shared" si="25"/>
        <v>2.7515443623529414</v>
      </c>
      <c r="J142" s="55">
        <f t="shared" si="26"/>
        <v>2.8872283023529413</v>
      </c>
      <c r="M142" s="49">
        <v>42216</v>
      </c>
      <c r="O142" s="44">
        <f>AVERAGE('Weekly OPIS Data Summary'!N606:N609)</f>
        <v>2.8159186985294111</v>
      </c>
      <c r="Q142" s="53">
        <f t="shared" si="21"/>
        <v>2.8902711110294113</v>
      </c>
      <c r="R142" s="53"/>
      <c r="S142" s="53">
        <f t="shared" si="22"/>
        <v>2.8890290985294116</v>
      </c>
      <c r="T142" s="53"/>
      <c r="U142" s="53">
        <f t="shared" si="23"/>
        <v>2.9922413422794114</v>
      </c>
    </row>
    <row r="143" spans="2:21" x14ac:dyDescent="0.2">
      <c r="B143" s="49">
        <v>42247</v>
      </c>
      <c r="D143" s="44">
        <f>AVERAGE('Weekly OPIS Data Summary'!C610:C613)</f>
        <v>2.2006538823529409</v>
      </c>
      <c r="F143" s="50">
        <f t="shared" si="24"/>
        <v>2.3848784823529412</v>
      </c>
      <c r="G143" s="50"/>
      <c r="H143" s="50">
        <f t="shared" si="25"/>
        <v>2.5341859623529408</v>
      </c>
      <c r="J143" s="55">
        <f t="shared" si="26"/>
        <v>2.7648256023529409</v>
      </c>
      <c r="M143" s="49">
        <v>42247</v>
      </c>
      <c r="O143" s="44">
        <f>AVERAGE('Weekly OPIS Data Summary'!N610:N613)</f>
        <v>2.3913313235294114</v>
      </c>
      <c r="Q143" s="53">
        <f t="shared" si="21"/>
        <v>2.6036250110294112</v>
      </c>
      <c r="R143" s="53"/>
      <c r="S143" s="53">
        <f t="shared" si="22"/>
        <v>2.7239578485294111</v>
      </c>
      <c r="T143" s="53"/>
      <c r="U143" s="53">
        <f t="shared" si="23"/>
        <v>2.8753305297794118</v>
      </c>
    </row>
    <row r="144" spans="2:21" x14ac:dyDescent="0.2">
      <c r="B144" s="49">
        <v>42277</v>
      </c>
      <c r="D144" s="44">
        <f>AVERAGE('Weekly OPIS Data Summary'!C614:C618)</f>
        <v>2.2629180423529411</v>
      </c>
      <c r="F144" s="50">
        <f t="shared" si="24"/>
        <v>2.2317859623529408</v>
      </c>
      <c r="G144" s="50"/>
      <c r="H144" s="50">
        <f t="shared" si="25"/>
        <v>2.3442250023529412</v>
      </c>
      <c r="J144" s="55">
        <f t="shared" si="26"/>
        <v>2.643581682352941</v>
      </c>
      <c r="M144" s="49">
        <v>42277</v>
      </c>
      <c r="O144" s="44">
        <f>AVERAGE('Weekly OPIS Data Summary'!N614:N618)</f>
        <v>2.3361769235294112</v>
      </c>
      <c r="Q144" s="53">
        <f t="shared" si="21"/>
        <v>2.3637541235294113</v>
      </c>
      <c r="R144" s="53"/>
      <c r="S144" s="53">
        <f t="shared" si="22"/>
        <v>2.5144756485294111</v>
      </c>
      <c r="T144" s="53"/>
      <c r="U144" s="53">
        <f t="shared" si="23"/>
        <v>2.7483119297794119</v>
      </c>
    </row>
    <row r="145" spans="2:21" x14ac:dyDescent="0.2">
      <c r="B145" s="49">
        <v>42308</v>
      </c>
      <c r="D145" s="44">
        <f>AVERAGE('Weekly OPIS Data Summary'!C619:C622)</f>
        <v>2.2273910823529413</v>
      </c>
      <c r="F145" s="50">
        <f t="shared" si="24"/>
        <v>2.2451545623529414</v>
      </c>
      <c r="G145" s="50"/>
      <c r="H145" s="50">
        <f t="shared" si="25"/>
        <v>2.230321002352941</v>
      </c>
      <c r="J145" s="55">
        <f t="shared" si="26"/>
        <v>2.5541069823529412</v>
      </c>
      <c r="M145" s="49">
        <v>42308</v>
      </c>
      <c r="O145" s="44">
        <f>AVERAGE('Weekly OPIS Data Summary'!N619:N622)</f>
        <v>2.3510308235294115</v>
      </c>
      <c r="Q145" s="53">
        <f t="shared" si="21"/>
        <v>2.3436038735294114</v>
      </c>
      <c r="R145" s="53"/>
      <c r="S145" s="53">
        <f t="shared" si="22"/>
        <v>2.3595130235294115</v>
      </c>
      <c r="T145" s="53"/>
      <c r="U145" s="53">
        <f t="shared" si="23"/>
        <v>2.6535048360294113</v>
      </c>
    </row>
    <row r="146" spans="2:21" x14ac:dyDescent="0.2">
      <c r="B146" s="49">
        <v>42338</v>
      </c>
      <c r="D146" s="44">
        <f>AVERAGE('Weekly OPIS Data Summary'!C623:C626)</f>
        <v>2.1342770823529409</v>
      </c>
      <c r="F146" s="50">
        <f t="shared" si="24"/>
        <v>2.1808340823529413</v>
      </c>
      <c r="G146" s="50"/>
      <c r="H146" s="50">
        <f t="shared" si="25"/>
        <v>2.2081954023529415</v>
      </c>
      <c r="J146" s="55">
        <f t="shared" si="26"/>
        <v>2.4621647823529416</v>
      </c>
      <c r="M146" s="49">
        <v>42338</v>
      </c>
      <c r="O146" s="44">
        <f>AVERAGE('Weekly OPIS Data Summary'!N623:N626)</f>
        <v>2.3410310735294115</v>
      </c>
      <c r="Q146" s="53">
        <f t="shared" si="21"/>
        <v>2.3460309485294113</v>
      </c>
      <c r="R146" s="53"/>
      <c r="S146" s="53">
        <f t="shared" si="22"/>
        <v>2.3427462735294111</v>
      </c>
      <c r="T146" s="53"/>
      <c r="U146" s="53">
        <f t="shared" si="23"/>
        <v>2.5616897110294117</v>
      </c>
    </row>
    <row r="147" spans="2:21" x14ac:dyDescent="0.2">
      <c r="B147" s="49">
        <v>42369</v>
      </c>
      <c r="D147" s="44">
        <f>AVERAGE('Weekly OPIS Data Summary'!C627:C631)</f>
        <v>1.8200230023529411</v>
      </c>
      <c r="F147" s="50">
        <f t="shared" si="24"/>
        <v>1.9771500423529411</v>
      </c>
      <c r="G147" s="50"/>
      <c r="H147" s="50">
        <f t="shared" si="25"/>
        <v>2.0605637223529412</v>
      </c>
      <c r="J147" s="55">
        <f t="shared" si="26"/>
        <v>2.3946590223529411</v>
      </c>
      <c r="M147" s="49">
        <v>42369</v>
      </c>
      <c r="O147" s="44">
        <f>AVERAGE('Weekly OPIS Data Summary'!N627:N631)</f>
        <v>1.9560457235294115</v>
      </c>
      <c r="Q147" s="53">
        <f t="shared" si="21"/>
        <v>2.1485383985294115</v>
      </c>
      <c r="R147" s="53"/>
      <c r="S147" s="53">
        <f t="shared" si="22"/>
        <v>2.2160358735294117</v>
      </c>
      <c r="T147" s="53"/>
      <c r="U147" s="53">
        <f t="shared" si="23"/>
        <v>2.4958303860294113</v>
      </c>
    </row>
    <row r="148" spans="2:21" s="115" customFormat="1" x14ac:dyDescent="0.2">
      <c r="B148" s="114">
        <v>42400</v>
      </c>
      <c r="D148" s="116">
        <v>2.23</v>
      </c>
      <c r="F148" s="117">
        <f t="shared" si="24"/>
        <v>2.0250115011764707</v>
      </c>
      <c r="G148" s="117"/>
      <c r="H148" s="117">
        <f t="shared" si="25"/>
        <v>2.0614333615686271</v>
      </c>
      <c r="J148" s="118">
        <f t="shared" si="26"/>
        <v>2.3952040321568626</v>
      </c>
      <c r="M148" s="114">
        <v>42400</v>
      </c>
      <c r="O148" s="119">
        <f>D148</f>
        <v>2.23</v>
      </c>
      <c r="Q148" s="120">
        <f t="shared" si="21"/>
        <v>2.0930228617647058</v>
      </c>
      <c r="R148" s="120"/>
      <c r="S148" s="120">
        <f t="shared" si="22"/>
        <v>2.1756922656862745</v>
      </c>
      <c r="T148" s="120"/>
      <c r="U148" s="120">
        <f t="shared" si="23"/>
        <v>2.4940441090686272</v>
      </c>
    </row>
    <row r="149" spans="2:21" x14ac:dyDescent="0.2">
      <c r="B149" s="49">
        <v>42429</v>
      </c>
      <c r="D149" s="121">
        <v>2.0670000000000002</v>
      </c>
      <c r="F149" s="50">
        <f t="shared" si="24"/>
        <v>2.1485000000000003</v>
      </c>
      <c r="G149" s="50"/>
      <c r="H149" s="50">
        <f t="shared" si="25"/>
        <v>2.0390076674509805</v>
      </c>
      <c r="J149" s="55">
        <f t="shared" si="26"/>
        <v>2.3518963086274507</v>
      </c>
      <c r="M149" s="49">
        <v>42429</v>
      </c>
      <c r="O149" s="44">
        <f t="shared" ref="O149:O212" si="27">D149</f>
        <v>2.0670000000000002</v>
      </c>
      <c r="Q149" s="53">
        <f t="shared" si="21"/>
        <v>2.1485000000000003</v>
      </c>
      <c r="R149" s="53"/>
      <c r="S149" s="53">
        <f t="shared" si="22"/>
        <v>2.084348574509804</v>
      </c>
      <c r="T149" s="53"/>
      <c r="U149" s="53">
        <f t="shared" si="23"/>
        <v>2.4537546862745097</v>
      </c>
    </row>
    <row r="150" spans="2:21" x14ac:dyDescent="0.2">
      <c r="B150" s="49">
        <v>42460</v>
      </c>
      <c r="D150" s="121">
        <v>2.1520000000000001</v>
      </c>
      <c r="F150" s="50">
        <f t="shared" si="24"/>
        <v>2.1095000000000002</v>
      </c>
      <c r="G150" s="50"/>
      <c r="H150" s="50">
        <f t="shared" si="25"/>
        <v>2.1496666666666671</v>
      </c>
      <c r="J150" s="55">
        <f t="shared" si="26"/>
        <v>2.3251139384313722</v>
      </c>
      <c r="M150" s="49">
        <v>42460</v>
      </c>
      <c r="O150" s="44">
        <f t="shared" si="27"/>
        <v>2.1520000000000001</v>
      </c>
      <c r="Q150" s="53">
        <f t="shared" si="21"/>
        <v>2.1095000000000002</v>
      </c>
      <c r="R150" s="53"/>
      <c r="S150" s="53">
        <f t="shared" si="22"/>
        <v>2.1496666666666671</v>
      </c>
      <c r="T150" s="53"/>
      <c r="U150" s="53">
        <f t="shared" si="23"/>
        <v>2.4166701343137253</v>
      </c>
    </row>
    <row r="151" spans="2:21" x14ac:dyDescent="0.2">
      <c r="B151" s="49">
        <v>42490</v>
      </c>
      <c r="D151" s="121">
        <v>2.2280000000000002</v>
      </c>
      <c r="F151" s="50">
        <f t="shared" si="24"/>
        <v>2.1900000000000004</v>
      </c>
      <c r="G151" s="50"/>
      <c r="H151" s="50">
        <f t="shared" si="25"/>
        <v>2.1490000000000005</v>
      </c>
      <c r="J151" s="55">
        <f t="shared" si="26"/>
        <v>2.2980746815686275</v>
      </c>
      <c r="M151" s="49">
        <v>42490</v>
      </c>
      <c r="O151" s="44">
        <f t="shared" si="27"/>
        <v>2.2280000000000002</v>
      </c>
      <c r="Q151" s="53">
        <f t="shared" si="21"/>
        <v>2.1900000000000004</v>
      </c>
      <c r="R151" s="53"/>
      <c r="S151" s="53">
        <f t="shared" si="22"/>
        <v>2.1490000000000005</v>
      </c>
      <c r="T151" s="53"/>
      <c r="U151" s="53">
        <f t="shared" si="23"/>
        <v>2.3933085969362744</v>
      </c>
    </row>
    <row r="152" spans="2:21" x14ac:dyDescent="0.2">
      <c r="B152" s="49">
        <v>42521</v>
      </c>
      <c r="D152" s="121">
        <v>2.4430000000000001</v>
      </c>
      <c r="F152" s="50">
        <f t="shared" si="24"/>
        <v>2.3355000000000001</v>
      </c>
      <c r="G152" s="50"/>
      <c r="H152" s="50">
        <f t="shared" si="25"/>
        <v>2.2743333333333333</v>
      </c>
      <c r="J152" s="55">
        <f t="shared" si="26"/>
        <v>2.2639305913725494</v>
      </c>
      <c r="M152" s="49">
        <v>42521</v>
      </c>
      <c r="O152" s="44">
        <f t="shared" si="27"/>
        <v>2.4430000000000001</v>
      </c>
      <c r="Q152" s="53">
        <f t="shared" si="21"/>
        <v>2.3355000000000001</v>
      </c>
      <c r="R152" s="53"/>
      <c r="S152" s="53">
        <f t="shared" si="22"/>
        <v>2.2743333333333333</v>
      </c>
      <c r="T152" s="53"/>
      <c r="U152" s="53">
        <f t="shared" si="23"/>
        <v>2.3563465074754903</v>
      </c>
    </row>
    <row r="153" spans="2:21" x14ac:dyDescent="0.2">
      <c r="B153" s="49">
        <v>42551</v>
      </c>
      <c r="D153" s="121">
        <v>2.6040000000000001</v>
      </c>
      <c r="F153" s="50">
        <f t="shared" ref="F153:F216" si="28">+IF(D153&gt;0,+AVERAGE(D152:D153),"NA")</f>
        <v>2.5235000000000003</v>
      </c>
      <c r="G153" s="50"/>
      <c r="H153" s="50">
        <f t="shared" ref="H153:H216" si="29">+IF(D153&gt;0,+AVERAGE(D151:D153),"NA")</f>
        <v>2.4250000000000003</v>
      </c>
      <c r="J153" s="55">
        <f t="shared" ref="J153:J216" si="30">+IF(D153&gt;0,+AVERAGE(D142:D153),"NA")</f>
        <v>2.2448638478431375</v>
      </c>
      <c r="M153" s="49">
        <v>42551</v>
      </c>
      <c r="O153" s="44">
        <f t="shared" si="27"/>
        <v>2.6040000000000001</v>
      </c>
      <c r="Q153" s="53">
        <f t="shared" ref="Q153:Q216" si="31">+IF(O153&gt;0,+AVERAGE(O152:O153),"NA")</f>
        <v>2.5235000000000003</v>
      </c>
      <c r="R153" s="53"/>
      <c r="S153" s="53">
        <f t="shared" ref="S153:S216" si="32">+IF(O153&gt;0,+AVERAGE(O151:O153),"NA")</f>
        <v>2.4250000000000003</v>
      </c>
      <c r="T153" s="53"/>
      <c r="U153" s="53">
        <f t="shared" ref="U153:U216" si="33">+IF(O153&gt;0,+AVERAGE(O142:O153),"NA")</f>
        <v>2.3262945471813725</v>
      </c>
    </row>
    <row r="154" spans="2:21" x14ac:dyDescent="0.2">
      <c r="B154" s="49">
        <v>42582</v>
      </c>
      <c r="D154" s="121">
        <v>2.5750000000000002</v>
      </c>
      <c r="F154" s="50">
        <f t="shared" si="28"/>
        <v>2.5895000000000001</v>
      </c>
      <c r="G154" s="50"/>
      <c r="H154" s="50">
        <f t="shared" si="29"/>
        <v>2.5406666666666671</v>
      </c>
      <c r="J154" s="55">
        <f t="shared" si="30"/>
        <v>2.2453552576470588</v>
      </c>
      <c r="M154" s="49">
        <v>42582</v>
      </c>
      <c r="O154" s="44">
        <f t="shared" si="27"/>
        <v>2.5750000000000002</v>
      </c>
      <c r="Q154" s="53">
        <f t="shared" si="31"/>
        <v>2.5895000000000001</v>
      </c>
      <c r="R154" s="53"/>
      <c r="S154" s="53">
        <f t="shared" si="32"/>
        <v>2.5406666666666671</v>
      </c>
      <c r="T154" s="53"/>
      <c r="U154" s="53">
        <f t="shared" si="33"/>
        <v>2.3062179889705883</v>
      </c>
    </row>
    <row r="155" spans="2:21" x14ac:dyDescent="0.2">
      <c r="B155" s="49">
        <v>42613</v>
      </c>
      <c r="D155" s="121">
        <v>2.488</v>
      </c>
      <c r="F155" s="50">
        <f t="shared" si="28"/>
        <v>2.5315000000000003</v>
      </c>
      <c r="G155" s="50"/>
      <c r="H155" s="50">
        <f t="shared" si="29"/>
        <v>2.5556666666666668</v>
      </c>
      <c r="J155" s="55">
        <f t="shared" si="30"/>
        <v>2.2693007674509809</v>
      </c>
      <c r="M155" s="49">
        <v>42613</v>
      </c>
      <c r="O155" s="44">
        <f t="shared" si="27"/>
        <v>2.488</v>
      </c>
      <c r="Q155" s="53">
        <f t="shared" si="31"/>
        <v>2.5315000000000003</v>
      </c>
      <c r="R155" s="53"/>
      <c r="S155" s="53">
        <f t="shared" si="32"/>
        <v>2.5556666666666668</v>
      </c>
      <c r="T155" s="53"/>
      <c r="U155" s="53">
        <f t="shared" si="33"/>
        <v>2.314273712009804</v>
      </c>
    </row>
    <row r="156" spans="2:21" x14ac:dyDescent="0.2">
      <c r="B156" s="49">
        <v>42643</v>
      </c>
      <c r="D156" s="121">
        <v>2.5390000000000001</v>
      </c>
      <c r="F156" s="50">
        <f t="shared" si="28"/>
        <v>2.5135000000000001</v>
      </c>
      <c r="G156" s="50"/>
      <c r="H156" s="50">
        <f t="shared" si="29"/>
        <v>2.5340000000000003</v>
      </c>
      <c r="J156" s="55">
        <f t="shared" si="30"/>
        <v>2.2923075972549021</v>
      </c>
      <c r="M156" s="49">
        <v>42643</v>
      </c>
      <c r="O156" s="44">
        <f t="shared" si="27"/>
        <v>2.5390000000000001</v>
      </c>
      <c r="Q156" s="53">
        <f t="shared" si="31"/>
        <v>2.5135000000000001</v>
      </c>
      <c r="R156" s="53"/>
      <c r="S156" s="53">
        <f t="shared" si="32"/>
        <v>2.5340000000000003</v>
      </c>
      <c r="T156" s="53"/>
      <c r="U156" s="53">
        <f t="shared" si="33"/>
        <v>2.3311756350490196</v>
      </c>
    </row>
    <row r="157" spans="2:21" x14ac:dyDescent="0.2">
      <c r="B157" s="49">
        <v>42674</v>
      </c>
      <c r="D157" s="121">
        <v>2.61</v>
      </c>
      <c r="F157" s="50">
        <f t="shared" si="28"/>
        <v>2.5745</v>
      </c>
      <c r="G157" s="50"/>
      <c r="H157" s="50">
        <f t="shared" si="29"/>
        <v>2.545666666666667</v>
      </c>
      <c r="J157" s="55">
        <f t="shared" si="30"/>
        <v>2.32419167372549</v>
      </c>
      <c r="M157" s="49">
        <v>42674</v>
      </c>
      <c r="O157" s="44">
        <f t="shared" si="27"/>
        <v>2.61</v>
      </c>
      <c r="Q157" s="53">
        <f t="shared" si="31"/>
        <v>2.5745</v>
      </c>
      <c r="R157" s="53"/>
      <c r="S157" s="53">
        <f t="shared" si="32"/>
        <v>2.545666666666667</v>
      </c>
      <c r="T157" s="53"/>
      <c r="U157" s="53">
        <f t="shared" si="33"/>
        <v>2.3527563997549019</v>
      </c>
    </row>
    <row r="158" spans="2:21" x14ac:dyDescent="0.2">
      <c r="B158" s="49">
        <v>42704</v>
      </c>
      <c r="D158" s="121">
        <v>2.6509999999999998</v>
      </c>
      <c r="F158" s="50">
        <f t="shared" si="28"/>
        <v>2.6304999999999996</v>
      </c>
      <c r="G158" s="50"/>
      <c r="H158" s="50">
        <f t="shared" si="29"/>
        <v>2.6</v>
      </c>
      <c r="J158" s="55">
        <f t="shared" si="30"/>
        <v>2.3672519168627448</v>
      </c>
      <c r="M158" s="49">
        <v>42704</v>
      </c>
      <c r="O158" s="44">
        <f t="shared" si="27"/>
        <v>2.6509999999999998</v>
      </c>
      <c r="Q158" s="53">
        <f t="shared" si="31"/>
        <v>2.6304999999999996</v>
      </c>
      <c r="R158" s="53"/>
      <c r="S158" s="53">
        <f t="shared" si="32"/>
        <v>2.6</v>
      </c>
      <c r="T158" s="53"/>
      <c r="U158" s="53">
        <f t="shared" si="33"/>
        <v>2.3785871436274508</v>
      </c>
    </row>
    <row r="159" spans="2:21" x14ac:dyDescent="0.2">
      <c r="B159" s="49">
        <v>42735</v>
      </c>
      <c r="D159" s="121">
        <v>2.7</v>
      </c>
      <c r="F159" s="50">
        <f t="shared" si="28"/>
        <v>2.6755</v>
      </c>
      <c r="G159" s="50"/>
      <c r="H159" s="50">
        <f t="shared" si="29"/>
        <v>2.6536666666666666</v>
      </c>
      <c r="J159" s="55">
        <f t="shared" si="30"/>
        <v>2.4405833333333331</v>
      </c>
      <c r="M159" s="49">
        <v>42735</v>
      </c>
      <c r="O159" s="44">
        <f t="shared" si="27"/>
        <v>2.7</v>
      </c>
      <c r="Q159" s="53">
        <f t="shared" si="31"/>
        <v>2.6755</v>
      </c>
      <c r="R159" s="53"/>
      <c r="S159" s="53">
        <f t="shared" si="32"/>
        <v>2.6536666666666666</v>
      </c>
      <c r="T159" s="53"/>
      <c r="U159" s="53">
        <f t="shared" si="33"/>
        <v>2.4405833333333331</v>
      </c>
    </row>
    <row r="160" spans="2:21" x14ac:dyDescent="0.2">
      <c r="B160" s="49">
        <v>42766</v>
      </c>
      <c r="D160" s="121">
        <v>2.7559999999999998</v>
      </c>
      <c r="F160" s="50">
        <f t="shared" si="28"/>
        <v>2.7279999999999998</v>
      </c>
      <c r="G160" s="50"/>
      <c r="H160" s="50">
        <f t="shared" si="29"/>
        <v>2.7023333333333333</v>
      </c>
      <c r="J160" s="55">
        <f t="shared" si="30"/>
        <v>2.4844166666666667</v>
      </c>
      <c r="L160" s="46"/>
      <c r="M160" s="49">
        <v>42766</v>
      </c>
      <c r="O160" s="44">
        <f t="shared" si="27"/>
        <v>2.7559999999999998</v>
      </c>
      <c r="Q160" s="53">
        <f t="shared" si="31"/>
        <v>2.7279999999999998</v>
      </c>
      <c r="R160" s="53"/>
      <c r="S160" s="53">
        <f t="shared" si="32"/>
        <v>2.7023333333333333</v>
      </c>
      <c r="T160" s="53"/>
      <c r="U160" s="53">
        <f t="shared" si="33"/>
        <v>2.4844166666666667</v>
      </c>
    </row>
    <row r="161" spans="2:21" x14ac:dyDescent="0.2">
      <c r="B161" s="49">
        <v>42794</v>
      </c>
      <c r="D161" s="121">
        <v>2.762</v>
      </c>
      <c r="F161" s="50">
        <f t="shared" si="28"/>
        <v>2.7589999999999999</v>
      </c>
      <c r="G161" s="50"/>
      <c r="H161" s="50">
        <f t="shared" si="29"/>
        <v>2.7393333333333332</v>
      </c>
      <c r="J161" s="55">
        <f t="shared" si="30"/>
        <v>2.5423333333333331</v>
      </c>
      <c r="M161" s="49">
        <v>42794</v>
      </c>
      <c r="O161" s="44">
        <f t="shared" si="27"/>
        <v>2.762</v>
      </c>
      <c r="Q161" s="53">
        <f t="shared" si="31"/>
        <v>2.7589999999999999</v>
      </c>
      <c r="R161" s="53"/>
      <c r="S161" s="53">
        <f t="shared" si="32"/>
        <v>2.7393333333333332</v>
      </c>
      <c r="T161" s="53"/>
      <c r="U161" s="53">
        <f t="shared" si="33"/>
        <v>2.5423333333333331</v>
      </c>
    </row>
    <row r="162" spans="2:21" x14ac:dyDescent="0.2">
      <c r="B162" s="49">
        <v>42825</v>
      </c>
      <c r="D162" s="121">
        <v>2.73</v>
      </c>
      <c r="F162" s="50">
        <f t="shared" si="28"/>
        <v>2.746</v>
      </c>
      <c r="G162" s="50"/>
      <c r="H162" s="50">
        <f t="shared" si="29"/>
        <v>2.749333333333333</v>
      </c>
      <c r="J162" s="55">
        <f t="shared" si="30"/>
        <v>2.5905</v>
      </c>
      <c r="M162" s="49">
        <v>42825</v>
      </c>
      <c r="O162" s="44">
        <f t="shared" si="27"/>
        <v>2.73</v>
      </c>
      <c r="Q162" s="53">
        <f t="shared" si="31"/>
        <v>2.746</v>
      </c>
      <c r="R162" s="53"/>
      <c r="S162" s="53">
        <f t="shared" si="32"/>
        <v>2.749333333333333</v>
      </c>
      <c r="T162" s="53"/>
      <c r="U162" s="53">
        <f t="shared" si="33"/>
        <v>2.5905</v>
      </c>
    </row>
    <row r="163" spans="2:21" x14ac:dyDescent="0.2">
      <c r="B163" s="49">
        <v>42855</v>
      </c>
      <c r="D163" s="121">
        <v>2.7709999999999999</v>
      </c>
      <c r="F163" s="50">
        <f t="shared" si="28"/>
        <v>2.7504999999999997</v>
      </c>
      <c r="G163" s="50"/>
      <c r="H163" s="50">
        <f t="shared" si="29"/>
        <v>2.7543333333333333</v>
      </c>
      <c r="J163" s="55">
        <f t="shared" si="30"/>
        <v>2.6357500000000003</v>
      </c>
      <c r="M163" s="49">
        <v>42855</v>
      </c>
      <c r="O163" s="44">
        <f t="shared" si="27"/>
        <v>2.7709999999999999</v>
      </c>
      <c r="Q163" s="53">
        <f t="shared" si="31"/>
        <v>2.7504999999999997</v>
      </c>
      <c r="R163" s="53"/>
      <c r="S163" s="53">
        <f t="shared" si="32"/>
        <v>2.7543333333333333</v>
      </c>
      <c r="T163" s="53"/>
      <c r="U163" s="53">
        <f t="shared" si="33"/>
        <v>2.6357500000000003</v>
      </c>
    </row>
    <row r="164" spans="2:21" x14ac:dyDescent="0.2">
      <c r="B164" s="49">
        <v>42886</v>
      </c>
      <c r="D164" s="121">
        <v>2.742</v>
      </c>
      <c r="F164" s="50">
        <f t="shared" si="28"/>
        <v>2.7565</v>
      </c>
      <c r="G164" s="50"/>
      <c r="H164" s="50">
        <f t="shared" si="29"/>
        <v>2.747666666666666</v>
      </c>
      <c r="J164" s="55">
        <f t="shared" si="30"/>
        <v>2.6606666666666667</v>
      </c>
      <c r="M164" s="49">
        <v>42886</v>
      </c>
      <c r="O164" s="44">
        <f t="shared" si="27"/>
        <v>2.742</v>
      </c>
      <c r="Q164" s="53">
        <f t="shared" si="31"/>
        <v>2.7565</v>
      </c>
      <c r="R164" s="53"/>
      <c r="S164" s="53">
        <f t="shared" si="32"/>
        <v>2.747666666666666</v>
      </c>
      <c r="T164" s="53"/>
      <c r="U164" s="53">
        <f t="shared" si="33"/>
        <v>2.6606666666666667</v>
      </c>
    </row>
    <row r="165" spans="2:21" x14ac:dyDescent="0.2">
      <c r="B165" s="49">
        <v>42916</v>
      </c>
      <c r="D165" s="121">
        <v>2.6720000000000002</v>
      </c>
      <c r="F165" s="50">
        <f t="shared" si="28"/>
        <v>2.7069999999999999</v>
      </c>
      <c r="G165" s="50"/>
      <c r="H165" s="50">
        <f t="shared" si="29"/>
        <v>2.7283333333333335</v>
      </c>
      <c r="J165" s="55">
        <f t="shared" si="30"/>
        <v>2.6663333333333337</v>
      </c>
      <c r="M165" s="49">
        <v>42916</v>
      </c>
      <c r="O165" s="44">
        <f t="shared" si="27"/>
        <v>2.6720000000000002</v>
      </c>
      <c r="Q165" s="53">
        <f t="shared" si="31"/>
        <v>2.7069999999999999</v>
      </c>
      <c r="R165" s="53"/>
      <c r="S165" s="53">
        <f t="shared" si="32"/>
        <v>2.7283333333333335</v>
      </c>
      <c r="T165" s="53"/>
      <c r="U165" s="53">
        <f t="shared" si="33"/>
        <v>2.6663333333333337</v>
      </c>
    </row>
    <row r="166" spans="2:21" x14ac:dyDescent="0.2">
      <c r="B166" s="49">
        <v>42947</v>
      </c>
      <c r="D166" s="121">
        <v>2.6640000000000001</v>
      </c>
      <c r="F166" s="50">
        <f t="shared" si="28"/>
        <v>2.6680000000000001</v>
      </c>
      <c r="G166" s="50"/>
      <c r="H166" s="50">
        <f t="shared" si="29"/>
        <v>2.6926666666666663</v>
      </c>
      <c r="J166" s="55">
        <f t="shared" si="30"/>
        <v>2.6737500000000001</v>
      </c>
      <c r="M166" s="49">
        <v>42947</v>
      </c>
      <c r="O166" s="44">
        <f t="shared" si="27"/>
        <v>2.6640000000000001</v>
      </c>
      <c r="Q166" s="53">
        <f t="shared" si="31"/>
        <v>2.6680000000000001</v>
      </c>
      <c r="R166" s="53"/>
      <c r="S166" s="53">
        <f t="shared" si="32"/>
        <v>2.6926666666666663</v>
      </c>
      <c r="T166" s="53"/>
      <c r="U166" s="53">
        <f t="shared" si="33"/>
        <v>2.6737500000000001</v>
      </c>
    </row>
    <row r="167" spans="2:21" x14ac:dyDescent="0.2">
      <c r="B167" s="49">
        <v>42978</v>
      </c>
      <c r="D167" s="121">
        <v>2.782</v>
      </c>
      <c r="F167" s="50">
        <f t="shared" si="28"/>
        <v>2.7229999999999999</v>
      </c>
      <c r="G167" s="50"/>
      <c r="H167" s="50">
        <f t="shared" si="29"/>
        <v>2.706</v>
      </c>
      <c r="J167" s="55">
        <f t="shared" si="30"/>
        <v>2.6982500000000003</v>
      </c>
      <c r="M167" s="49">
        <v>42978</v>
      </c>
      <c r="O167" s="44">
        <f t="shared" si="27"/>
        <v>2.782</v>
      </c>
      <c r="Q167" s="53">
        <f t="shared" si="31"/>
        <v>2.7229999999999999</v>
      </c>
      <c r="R167" s="53"/>
      <c r="S167" s="53">
        <f t="shared" si="32"/>
        <v>2.706</v>
      </c>
      <c r="T167" s="53"/>
      <c r="U167" s="53">
        <f t="shared" si="33"/>
        <v>2.6982500000000003</v>
      </c>
    </row>
    <row r="168" spans="2:21" x14ac:dyDescent="0.2">
      <c r="B168" s="49">
        <v>43008</v>
      </c>
      <c r="D168" s="121">
        <v>2.9889999999999999</v>
      </c>
      <c r="F168" s="50">
        <f t="shared" si="28"/>
        <v>2.8855</v>
      </c>
      <c r="G168" s="50"/>
      <c r="H168" s="50">
        <f t="shared" si="29"/>
        <v>2.8116666666666661</v>
      </c>
      <c r="J168" s="55">
        <f t="shared" si="30"/>
        <v>2.7357499999999999</v>
      </c>
      <c r="M168" s="49">
        <v>43008</v>
      </c>
      <c r="O168" s="44">
        <f t="shared" si="27"/>
        <v>2.9889999999999999</v>
      </c>
      <c r="Q168" s="53">
        <f t="shared" si="31"/>
        <v>2.8855</v>
      </c>
      <c r="R168" s="53"/>
      <c r="S168" s="53">
        <f t="shared" si="32"/>
        <v>2.8116666666666661</v>
      </c>
      <c r="T168" s="53"/>
      <c r="U168" s="53">
        <f t="shared" si="33"/>
        <v>2.7357499999999999</v>
      </c>
    </row>
    <row r="169" spans="2:21" x14ac:dyDescent="0.2">
      <c r="B169" s="49">
        <v>43039</v>
      </c>
      <c r="D169" s="121">
        <v>3.01</v>
      </c>
      <c r="F169" s="50">
        <f t="shared" si="28"/>
        <v>2.9994999999999998</v>
      </c>
      <c r="G169" s="50"/>
      <c r="H169" s="50">
        <f t="shared" si="29"/>
        <v>2.9269999999999996</v>
      </c>
      <c r="J169" s="55">
        <f t="shared" si="30"/>
        <v>2.769083333333334</v>
      </c>
      <c r="M169" s="49">
        <v>43039</v>
      </c>
      <c r="O169" s="44">
        <f t="shared" si="27"/>
        <v>3.01</v>
      </c>
      <c r="Q169" s="53">
        <f t="shared" si="31"/>
        <v>2.9994999999999998</v>
      </c>
      <c r="R169" s="53"/>
      <c r="S169" s="53">
        <f t="shared" si="32"/>
        <v>2.9269999999999996</v>
      </c>
      <c r="T169" s="53"/>
      <c r="U169" s="53">
        <f t="shared" si="33"/>
        <v>2.769083333333334</v>
      </c>
    </row>
    <row r="170" spans="2:21" x14ac:dyDescent="0.2">
      <c r="B170" s="49">
        <v>43069</v>
      </c>
      <c r="D170" s="121">
        <v>3.1040000000000001</v>
      </c>
      <c r="F170" s="50">
        <f t="shared" si="28"/>
        <v>3.0569999999999999</v>
      </c>
      <c r="G170" s="50"/>
      <c r="H170" s="50">
        <f t="shared" si="29"/>
        <v>3.0343333333333331</v>
      </c>
      <c r="J170" s="55">
        <f t="shared" si="30"/>
        <v>2.8068333333333335</v>
      </c>
      <c r="M170" s="49">
        <v>43069</v>
      </c>
      <c r="O170" s="44">
        <f t="shared" si="27"/>
        <v>3.1040000000000001</v>
      </c>
      <c r="Q170" s="53">
        <f t="shared" si="31"/>
        <v>3.0569999999999999</v>
      </c>
      <c r="R170" s="53"/>
      <c r="S170" s="53">
        <f t="shared" si="32"/>
        <v>3.0343333333333331</v>
      </c>
      <c r="T170" s="53"/>
      <c r="U170" s="53">
        <f t="shared" si="33"/>
        <v>2.8068333333333335</v>
      </c>
    </row>
    <row r="171" spans="2:21" x14ac:dyDescent="0.2">
      <c r="B171" s="49">
        <v>43100</v>
      </c>
      <c r="D171" s="121">
        <v>3.0619999999999998</v>
      </c>
      <c r="F171" s="50">
        <f t="shared" si="28"/>
        <v>3.0830000000000002</v>
      </c>
      <c r="G171" s="50"/>
      <c r="H171" s="50">
        <f t="shared" si="29"/>
        <v>3.0586666666666669</v>
      </c>
      <c r="J171" s="55">
        <f t="shared" si="30"/>
        <v>2.8369999999999997</v>
      </c>
      <c r="M171" s="49">
        <v>43100</v>
      </c>
      <c r="O171" s="44">
        <f t="shared" si="27"/>
        <v>3.0619999999999998</v>
      </c>
      <c r="Q171" s="53">
        <f t="shared" si="31"/>
        <v>3.0830000000000002</v>
      </c>
      <c r="R171" s="53"/>
      <c r="S171" s="53">
        <f t="shared" si="32"/>
        <v>3.0586666666666669</v>
      </c>
      <c r="T171" s="53"/>
      <c r="U171" s="53">
        <f t="shared" si="33"/>
        <v>2.8369999999999997</v>
      </c>
    </row>
    <row r="172" spans="2:21" x14ac:dyDescent="0.2">
      <c r="B172" s="49">
        <v>43131</v>
      </c>
      <c r="D172" s="121">
        <v>3.0920000000000001</v>
      </c>
      <c r="F172" s="50">
        <f t="shared" si="28"/>
        <v>3.077</v>
      </c>
      <c r="G172" s="50"/>
      <c r="H172" s="50">
        <f t="shared" si="29"/>
        <v>3.0860000000000003</v>
      </c>
      <c r="J172" s="55">
        <f t="shared" si="30"/>
        <v>2.8650000000000002</v>
      </c>
      <c r="M172" s="49">
        <v>43131</v>
      </c>
      <c r="O172" s="44">
        <f t="shared" si="27"/>
        <v>3.0920000000000001</v>
      </c>
      <c r="Q172" s="53">
        <f t="shared" si="31"/>
        <v>3.077</v>
      </c>
      <c r="R172" s="53"/>
      <c r="S172" s="53">
        <f t="shared" si="32"/>
        <v>3.0860000000000003</v>
      </c>
      <c r="T172" s="53"/>
      <c r="U172" s="53">
        <f t="shared" si="33"/>
        <v>2.8650000000000002</v>
      </c>
    </row>
    <row r="173" spans="2:21" x14ac:dyDescent="0.2">
      <c r="B173" s="49">
        <v>43159</v>
      </c>
      <c r="D173" s="121">
        <v>3.097</v>
      </c>
      <c r="F173" s="50">
        <f t="shared" si="28"/>
        <v>3.0945</v>
      </c>
      <c r="G173" s="50"/>
      <c r="H173" s="50">
        <f t="shared" si="29"/>
        <v>3.0836666666666663</v>
      </c>
      <c r="J173" s="55">
        <f t="shared" si="30"/>
        <v>2.8929166666666664</v>
      </c>
      <c r="M173" s="49">
        <v>43159</v>
      </c>
      <c r="O173" s="44">
        <f t="shared" si="27"/>
        <v>3.097</v>
      </c>
      <c r="Q173" s="53">
        <f t="shared" si="31"/>
        <v>3.0945</v>
      </c>
      <c r="R173" s="53"/>
      <c r="S173" s="53">
        <f t="shared" si="32"/>
        <v>3.0836666666666663</v>
      </c>
      <c r="T173" s="53"/>
      <c r="U173" s="53">
        <f t="shared" si="33"/>
        <v>2.8929166666666664</v>
      </c>
    </row>
    <row r="174" spans="2:21" x14ac:dyDescent="0.2">
      <c r="B174" s="49">
        <v>43190</v>
      </c>
      <c r="D174" s="121">
        <v>3.081</v>
      </c>
      <c r="F174" s="50">
        <f t="shared" si="28"/>
        <v>3.089</v>
      </c>
      <c r="G174" s="50"/>
      <c r="H174" s="50">
        <f t="shared" si="29"/>
        <v>3.09</v>
      </c>
      <c r="J174" s="55">
        <f t="shared" si="30"/>
        <v>2.922166666666667</v>
      </c>
      <c r="M174" s="49">
        <v>43190</v>
      </c>
      <c r="O174" s="44">
        <f t="shared" si="27"/>
        <v>3.081</v>
      </c>
      <c r="Q174" s="53">
        <f t="shared" si="31"/>
        <v>3.089</v>
      </c>
      <c r="R174" s="53"/>
      <c r="S174" s="53">
        <f t="shared" si="32"/>
        <v>3.09</v>
      </c>
      <c r="T174" s="53"/>
      <c r="U174" s="53">
        <f t="shared" si="33"/>
        <v>2.922166666666667</v>
      </c>
    </row>
    <row r="175" spans="2:21" x14ac:dyDescent="0.2">
      <c r="B175" s="49">
        <v>43220</v>
      </c>
      <c r="D175" s="121">
        <v>3.3029999999999999</v>
      </c>
      <c r="F175" s="50">
        <f t="shared" si="28"/>
        <v>3.1920000000000002</v>
      </c>
      <c r="G175" s="50"/>
      <c r="H175" s="50">
        <f t="shared" si="29"/>
        <v>3.1603333333333334</v>
      </c>
      <c r="J175" s="55">
        <f t="shared" si="30"/>
        <v>2.9664999999999999</v>
      </c>
      <c r="M175" s="49">
        <v>43220</v>
      </c>
      <c r="O175" s="44">
        <f t="shared" si="27"/>
        <v>3.3029999999999999</v>
      </c>
      <c r="Q175" s="53">
        <f t="shared" si="31"/>
        <v>3.1920000000000002</v>
      </c>
      <c r="R175" s="53"/>
      <c r="S175" s="53">
        <f t="shared" si="32"/>
        <v>3.1603333333333334</v>
      </c>
      <c r="T175" s="53"/>
      <c r="U175" s="53">
        <f t="shared" si="33"/>
        <v>2.9664999999999999</v>
      </c>
    </row>
    <row r="176" spans="2:21" x14ac:dyDescent="0.2">
      <c r="B176" s="49">
        <v>43251</v>
      </c>
      <c r="D176" s="121">
        <v>3.4769999999999999</v>
      </c>
      <c r="F176" s="50">
        <f t="shared" si="28"/>
        <v>3.3899999999999997</v>
      </c>
      <c r="G176" s="50"/>
      <c r="H176" s="50">
        <f t="shared" si="29"/>
        <v>3.2870000000000004</v>
      </c>
      <c r="J176" s="55">
        <f t="shared" si="30"/>
        <v>3.0277499999999997</v>
      </c>
      <c r="M176" s="49">
        <v>43251</v>
      </c>
      <c r="O176" s="44">
        <f t="shared" si="27"/>
        <v>3.4769999999999999</v>
      </c>
      <c r="Q176" s="53">
        <f t="shared" si="31"/>
        <v>3.3899999999999997</v>
      </c>
      <c r="R176" s="53"/>
      <c r="S176" s="53">
        <f t="shared" si="32"/>
        <v>3.2870000000000004</v>
      </c>
      <c r="T176" s="53"/>
      <c r="U176" s="53">
        <f t="shared" si="33"/>
        <v>3.0277499999999997</v>
      </c>
    </row>
    <row r="177" spans="2:21" x14ac:dyDescent="0.2">
      <c r="B177" s="49">
        <v>43281</v>
      </c>
      <c r="D177" s="121">
        <v>3.4809999999999999</v>
      </c>
      <c r="F177" s="50">
        <f t="shared" si="28"/>
        <v>3.4790000000000001</v>
      </c>
      <c r="G177" s="50"/>
      <c r="H177" s="50">
        <f t="shared" si="29"/>
        <v>3.4203333333333332</v>
      </c>
      <c r="J177" s="55">
        <f t="shared" si="30"/>
        <v>3.0951666666666671</v>
      </c>
      <c r="M177" s="49">
        <v>43281</v>
      </c>
      <c r="O177" s="44">
        <f t="shared" si="27"/>
        <v>3.4809999999999999</v>
      </c>
      <c r="Q177" s="53">
        <f t="shared" si="31"/>
        <v>3.4790000000000001</v>
      </c>
      <c r="R177" s="53"/>
      <c r="S177" s="53">
        <f t="shared" si="32"/>
        <v>3.4203333333333332</v>
      </c>
      <c r="T177" s="53"/>
      <c r="U177" s="53">
        <f t="shared" si="33"/>
        <v>3.0951666666666671</v>
      </c>
    </row>
    <row r="178" spans="2:21" x14ac:dyDescent="0.2">
      <c r="B178" s="49">
        <v>43312</v>
      </c>
      <c r="D178" s="121">
        <v>3.4550000000000001</v>
      </c>
      <c r="F178" s="50">
        <f t="shared" si="28"/>
        <v>3.468</v>
      </c>
      <c r="G178" s="50"/>
      <c r="H178" s="50">
        <f t="shared" si="29"/>
        <v>3.4710000000000001</v>
      </c>
      <c r="J178" s="55">
        <f t="shared" si="30"/>
        <v>3.1610833333333335</v>
      </c>
      <c r="M178" s="49">
        <v>43312</v>
      </c>
      <c r="O178" s="44">
        <f t="shared" si="27"/>
        <v>3.4550000000000001</v>
      </c>
      <c r="Q178" s="53">
        <f t="shared" si="31"/>
        <v>3.468</v>
      </c>
      <c r="R178" s="53"/>
      <c r="S178" s="53">
        <f t="shared" si="32"/>
        <v>3.4710000000000001</v>
      </c>
      <c r="T178" s="53"/>
      <c r="U178" s="53">
        <f t="shared" si="33"/>
        <v>3.1610833333333335</v>
      </c>
    </row>
    <row r="179" spans="2:21" x14ac:dyDescent="0.2">
      <c r="B179" s="49">
        <v>43343</v>
      </c>
      <c r="D179" s="121">
        <v>3.4279999999999999</v>
      </c>
      <c r="F179" s="50">
        <f t="shared" si="28"/>
        <v>3.4415</v>
      </c>
      <c r="G179" s="50"/>
      <c r="H179" s="50">
        <f t="shared" si="29"/>
        <v>3.4546666666666668</v>
      </c>
      <c r="J179" s="55">
        <f t="shared" si="30"/>
        <v>3.214916666666666</v>
      </c>
      <c r="M179" s="49">
        <v>43343</v>
      </c>
      <c r="O179" s="44">
        <f t="shared" si="27"/>
        <v>3.4279999999999999</v>
      </c>
      <c r="Q179" s="53">
        <f t="shared" si="31"/>
        <v>3.4415</v>
      </c>
      <c r="R179" s="53"/>
      <c r="S179" s="53">
        <f t="shared" si="32"/>
        <v>3.4546666666666668</v>
      </c>
      <c r="T179" s="53"/>
      <c r="U179" s="53">
        <f t="shared" si="33"/>
        <v>3.214916666666666</v>
      </c>
    </row>
    <row r="180" spans="2:21" x14ac:dyDescent="0.2">
      <c r="B180" s="49">
        <v>43373</v>
      </c>
      <c r="D180" s="121">
        <v>3.47</v>
      </c>
      <c r="F180" s="50">
        <f t="shared" si="28"/>
        <v>3.4489999999999998</v>
      </c>
      <c r="G180" s="50"/>
      <c r="H180" s="50">
        <f t="shared" si="29"/>
        <v>3.4510000000000001</v>
      </c>
      <c r="J180" s="55">
        <f t="shared" si="30"/>
        <v>3.2549999999999994</v>
      </c>
      <c r="M180" s="49">
        <v>43373</v>
      </c>
      <c r="O180" s="44">
        <f t="shared" si="27"/>
        <v>3.47</v>
      </c>
      <c r="Q180" s="53">
        <f t="shared" si="31"/>
        <v>3.4489999999999998</v>
      </c>
      <c r="R180" s="53"/>
      <c r="S180" s="53">
        <f t="shared" si="32"/>
        <v>3.4510000000000001</v>
      </c>
      <c r="T180" s="53"/>
      <c r="U180" s="53">
        <f t="shared" si="33"/>
        <v>3.2549999999999994</v>
      </c>
    </row>
    <row r="181" spans="2:21" x14ac:dyDescent="0.2">
      <c r="B181" s="49">
        <v>43404</v>
      </c>
      <c r="D181" s="121">
        <v>3.5609999999999999</v>
      </c>
      <c r="F181" s="50">
        <f t="shared" si="28"/>
        <v>3.5155000000000003</v>
      </c>
      <c r="G181" s="50"/>
      <c r="H181" s="50">
        <f t="shared" si="29"/>
        <v>3.4863333333333331</v>
      </c>
      <c r="J181" s="55">
        <f t="shared" si="30"/>
        <v>3.3009166666666663</v>
      </c>
      <c r="M181" s="49">
        <v>43404</v>
      </c>
      <c r="O181" s="44">
        <f t="shared" si="27"/>
        <v>3.5609999999999999</v>
      </c>
      <c r="Q181" s="53">
        <f t="shared" si="31"/>
        <v>3.5155000000000003</v>
      </c>
      <c r="R181" s="53"/>
      <c r="S181" s="53">
        <f t="shared" si="32"/>
        <v>3.4863333333333331</v>
      </c>
      <c r="T181" s="53"/>
      <c r="U181" s="53">
        <f t="shared" si="33"/>
        <v>3.3009166666666663</v>
      </c>
    </row>
    <row r="182" spans="2:21" x14ac:dyDescent="0.2">
      <c r="B182" s="49">
        <v>43434</v>
      </c>
      <c r="D182" s="121">
        <v>3.496</v>
      </c>
      <c r="F182" s="50">
        <f t="shared" si="28"/>
        <v>3.5285000000000002</v>
      </c>
      <c r="G182" s="50"/>
      <c r="H182" s="50">
        <f t="shared" si="29"/>
        <v>3.5090000000000003</v>
      </c>
      <c r="J182" s="55">
        <f t="shared" si="30"/>
        <v>3.3335833333333333</v>
      </c>
      <c r="M182" s="49">
        <v>43434</v>
      </c>
      <c r="O182" s="44">
        <f t="shared" si="27"/>
        <v>3.496</v>
      </c>
      <c r="Q182" s="53">
        <f t="shared" si="31"/>
        <v>3.5285000000000002</v>
      </c>
      <c r="R182" s="53"/>
      <c r="S182" s="53">
        <f t="shared" si="32"/>
        <v>3.5090000000000003</v>
      </c>
      <c r="T182" s="53"/>
      <c r="U182" s="53">
        <f t="shared" si="33"/>
        <v>3.3335833333333333</v>
      </c>
    </row>
    <row r="183" spans="2:21" x14ac:dyDescent="0.2">
      <c r="B183" s="49">
        <v>43465</v>
      </c>
      <c r="D183" s="121">
        <v>3.3210000000000002</v>
      </c>
      <c r="F183" s="50">
        <f t="shared" si="28"/>
        <v>3.4085000000000001</v>
      </c>
      <c r="G183" s="50"/>
      <c r="H183" s="50">
        <f t="shared" si="29"/>
        <v>3.4593333333333334</v>
      </c>
      <c r="J183" s="55">
        <f t="shared" si="30"/>
        <v>3.355166666666666</v>
      </c>
      <c r="M183" s="49">
        <v>43465</v>
      </c>
      <c r="O183" s="44">
        <f t="shared" si="27"/>
        <v>3.3210000000000002</v>
      </c>
      <c r="Q183" s="53">
        <f t="shared" si="31"/>
        <v>3.4085000000000001</v>
      </c>
      <c r="R183" s="53"/>
      <c r="S183" s="53">
        <f t="shared" si="32"/>
        <v>3.4593333333333334</v>
      </c>
      <c r="T183" s="53"/>
      <c r="U183" s="53">
        <f t="shared" si="33"/>
        <v>3.355166666666666</v>
      </c>
    </row>
    <row r="184" spans="2:21" x14ac:dyDescent="0.2">
      <c r="B184" s="49">
        <v>43496</v>
      </c>
      <c r="D184" s="121">
        <v>3.1309999999999998</v>
      </c>
      <c r="F184" s="50">
        <f t="shared" si="28"/>
        <v>3.226</v>
      </c>
      <c r="G184" s="50"/>
      <c r="H184" s="50">
        <f t="shared" si="29"/>
        <v>3.3160000000000003</v>
      </c>
      <c r="J184" s="55">
        <f t="shared" si="30"/>
        <v>3.3584166666666664</v>
      </c>
      <c r="M184" s="49">
        <v>43496</v>
      </c>
      <c r="O184" s="44">
        <f t="shared" si="27"/>
        <v>3.1309999999999998</v>
      </c>
      <c r="Q184" s="53">
        <f t="shared" si="31"/>
        <v>3.226</v>
      </c>
      <c r="R184" s="53"/>
      <c r="S184" s="53">
        <f t="shared" si="32"/>
        <v>3.3160000000000003</v>
      </c>
      <c r="T184" s="53"/>
      <c r="U184" s="53">
        <f t="shared" si="33"/>
        <v>3.3584166666666664</v>
      </c>
    </row>
    <row r="185" spans="2:21" x14ac:dyDescent="0.2">
      <c r="B185" s="49">
        <v>43524</v>
      </c>
      <c r="D185" s="121">
        <v>3.1040000000000001</v>
      </c>
      <c r="F185" s="50">
        <f t="shared" si="28"/>
        <v>3.1174999999999997</v>
      </c>
      <c r="G185" s="50"/>
      <c r="H185" s="50">
        <f t="shared" si="29"/>
        <v>3.1853333333333338</v>
      </c>
      <c r="J185" s="55">
        <f t="shared" si="30"/>
        <v>3.359</v>
      </c>
      <c r="M185" s="49">
        <v>43524</v>
      </c>
      <c r="O185" s="44">
        <f t="shared" si="27"/>
        <v>3.1040000000000001</v>
      </c>
      <c r="Q185" s="53">
        <f t="shared" si="31"/>
        <v>3.1174999999999997</v>
      </c>
      <c r="R185" s="53"/>
      <c r="S185" s="53">
        <f t="shared" si="32"/>
        <v>3.1853333333333338</v>
      </c>
      <c r="T185" s="53"/>
      <c r="U185" s="53">
        <f t="shared" si="33"/>
        <v>3.359</v>
      </c>
    </row>
    <row r="186" spans="2:21" x14ac:dyDescent="0.2">
      <c r="B186" s="49">
        <v>43555</v>
      </c>
      <c r="D186" s="121">
        <v>3.153</v>
      </c>
      <c r="F186" s="50">
        <f t="shared" si="28"/>
        <v>3.1284999999999998</v>
      </c>
      <c r="G186" s="50"/>
      <c r="H186" s="50">
        <f t="shared" si="29"/>
        <v>3.1293333333333333</v>
      </c>
      <c r="J186" s="55">
        <f t="shared" si="30"/>
        <v>3.3649999999999998</v>
      </c>
      <c r="M186" s="49">
        <v>43555</v>
      </c>
      <c r="O186" s="44">
        <f t="shared" si="27"/>
        <v>3.153</v>
      </c>
      <c r="Q186" s="53">
        <f t="shared" si="31"/>
        <v>3.1284999999999998</v>
      </c>
      <c r="R186" s="53"/>
      <c r="S186" s="53">
        <f t="shared" si="32"/>
        <v>3.1293333333333333</v>
      </c>
      <c r="T186" s="53"/>
      <c r="U186" s="53">
        <f t="shared" si="33"/>
        <v>3.3649999999999998</v>
      </c>
    </row>
    <row r="187" spans="2:21" x14ac:dyDescent="0.2">
      <c r="B187" s="49">
        <v>43585</v>
      </c>
      <c r="D187" s="121">
        <v>3.25</v>
      </c>
      <c r="F187" s="50">
        <f t="shared" si="28"/>
        <v>3.2015000000000002</v>
      </c>
      <c r="G187" s="50"/>
      <c r="H187" s="50">
        <f t="shared" si="29"/>
        <v>3.169</v>
      </c>
      <c r="J187" s="55">
        <f t="shared" si="30"/>
        <v>3.360583333333333</v>
      </c>
      <c r="M187" s="49">
        <v>43585</v>
      </c>
      <c r="O187" s="44">
        <f t="shared" si="27"/>
        <v>3.25</v>
      </c>
      <c r="Q187" s="53">
        <f t="shared" si="31"/>
        <v>3.2015000000000002</v>
      </c>
      <c r="R187" s="53"/>
      <c r="S187" s="53">
        <f t="shared" si="32"/>
        <v>3.169</v>
      </c>
      <c r="T187" s="53"/>
      <c r="U187" s="53">
        <f t="shared" si="33"/>
        <v>3.360583333333333</v>
      </c>
    </row>
    <row r="188" spans="2:21" x14ac:dyDescent="0.2">
      <c r="B188" s="49">
        <v>43616</v>
      </c>
      <c r="D188" s="121">
        <v>3.3479999999999999</v>
      </c>
      <c r="F188" s="50">
        <f t="shared" si="28"/>
        <v>3.2989999999999999</v>
      </c>
      <c r="G188" s="50"/>
      <c r="H188" s="50">
        <f t="shared" si="29"/>
        <v>3.2503333333333337</v>
      </c>
      <c r="J188" s="55">
        <f t="shared" si="30"/>
        <v>3.3498333333333332</v>
      </c>
      <c r="M188" s="49">
        <v>43616</v>
      </c>
      <c r="O188" s="44">
        <f t="shared" si="27"/>
        <v>3.3479999999999999</v>
      </c>
      <c r="Q188" s="53">
        <f t="shared" si="31"/>
        <v>3.2989999999999999</v>
      </c>
      <c r="R188" s="53"/>
      <c r="S188" s="53">
        <f t="shared" si="32"/>
        <v>3.2503333333333337</v>
      </c>
      <c r="T188" s="53"/>
      <c r="U188" s="53">
        <f t="shared" si="33"/>
        <v>3.3498333333333332</v>
      </c>
    </row>
    <row r="189" spans="2:21" x14ac:dyDescent="0.2">
      <c r="B189" s="49">
        <v>43646</v>
      </c>
      <c r="D189" s="121">
        <v>3.262</v>
      </c>
      <c r="F189" s="50">
        <f t="shared" si="28"/>
        <v>3.3049999999999997</v>
      </c>
      <c r="G189" s="50"/>
      <c r="H189" s="50">
        <f t="shared" si="29"/>
        <v>3.2866666666666666</v>
      </c>
      <c r="J189" s="55">
        <f t="shared" si="30"/>
        <v>3.3315833333333331</v>
      </c>
      <c r="M189" s="49">
        <v>43646</v>
      </c>
      <c r="O189" s="44">
        <f t="shared" si="27"/>
        <v>3.262</v>
      </c>
      <c r="Q189" s="53">
        <f t="shared" si="31"/>
        <v>3.3049999999999997</v>
      </c>
      <c r="R189" s="53"/>
      <c r="S189" s="53">
        <f t="shared" si="32"/>
        <v>3.2866666666666666</v>
      </c>
      <c r="T189" s="53"/>
      <c r="U189" s="53">
        <f t="shared" si="33"/>
        <v>3.3315833333333331</v>
      </c>
    </row>
    <row r="190" spans="2:21" x14ac:dyDescent="0.2">
      <c r="B190" s="49">
        <v>43677</v>
      </c>
      <c r="D190" s="121">
        <v>3.2010000000000001</v>
      </c>
      <c r="F190" s="50">
        <f t="shared" si="28"/>
        <v>3.2315</v>
      </c>
      <c r="G190" s="50"/>
      <c r="H190" s="50">
        <f t="shared" si="29"/>
        <v>3.2703333333333333</v>
      </c>
      <c r="J190" s="55">
        <f t="shared" si="30"/>
        <v>3.3104166666666668</v>
      </c>
      <c r="M190" s="49">
        <v>43677</v>
      </c>
      <c r="O190" s="44">
        <f t="shared" si="27"/>
        <v>3.2010000000000001</v>
      </c>
      <c r="Q190" s="53">
        <f t="shared" si="31"/>
        <v>3.2315</v>
      </c>
      <c r="R190" s="53"/>
      <c r="S190" s="53">
        <f t="shared" si="32"/>
        <v>3.2703333333333333</v>
      </c>
      <c r="T190" s="53"/>
      <c r="U190" s="53">
        <f t="shared" si="33"/>
        <v>3.3104166666666668</v>
      </c>
    </row>
    <row r="191" spans="2:21" x14ac:dyDescent="0.2">
      <c r="B191" s="49">
        <v>43708</v>
      </c>
      <c r="D191" s="121">
        <v>3.161</v>
      </c>
      <c r="F191" s="50">
        <f t="shared" si="28"/>
        <v>3.181</v>
      </c>
      <c r="G191" s="50"/>
      <c r="H191" s="50">
        <f t="shared" si="29"/>
        <v>3.2080000000000002</v>
      </c>
      <c r="J191" s="55">
        <f t="shared" si="30"/>
        <v>3.2881666666666667</v>
      </c>
      <c r="M191" s="49">
        <v>43708</v>
      </c>
      <c r="O191" s="44">
        <f t="shared" si="27"/>
        <v>3.161</v>
      </c>
      <c r="Q191" s="53">
        <f t="shared" si="31"/>
        <v>3.181</v>
      </c>
      <c r="R191" s="53"/>
      <c r="S191" s="53">
        <f t="shared" si="32"/>
        <v>3.2080000000000002</v>
      </c>
      <c r="T191" s="53"/>
      <c r="U191" s="53">
        <f t="shared" si="33"/>
        <v>3.2881666666666667</v>
      </c>
    </row>
    <row r="192" spans="2:21" x14ac:dyDescent="0.2">
      <c r="B192" s="49">
        <v>43738</v>
      </c>
      <c r="D192" s="121">
        <v>3.1789999999999998</v>
      </c>
      <c r="F192" s="50">
        <f t="shared" si="28"/>
        <v>3.17</v>
      </c>
      <c r="G192" s="50"/>
      <c r="H192" s="50">
        <f t="shared" si="29"/>
        <v>3.1803333333333335</v>
      </c>
      <c r="J192" s="55">
        <f t="shared" si="30"/>
        <v>3.2639166666666668</v>
      </c>
      <c r="M192" s="49">
        <v>43738</v>
      </c>
      <c r="O192" s="44">
        <f t="shared" si="27"/>
        <v>3.1789999999999998</v>
      </c>
      <c r="Q192" s="53">
        <f t="shared" si="31"/>
        <v>3.17</v>
      </c>
      <c r="R192" s="53"/>
      <c r="S192" s="53">
        <f t="shared" si="32"/>
        <v>3.1803333333333335</v>
      </c>
      <c r="T192" s="53"/>
      <c r="U192" s="53">
        <f t="shared" si="33"/>
        <v>3.2639166666666668</v>
      </c>
    </row>
    <row r="193" spans="2:21" x14ac:dyDescent="0.2">
      <c r="B193" s="49">
        <v>43769</v>
      </c>
      <c r="D193" s="121">
        <v>3.2810000000000001</v>
      </c>
      <c r="F193" s="50">
        <f t="shared" si="28"/>
        <v>3.23</v>
      </c>
      <c r="G193" s="50"/>
      <c r="H193" s="50">
        <f t="shared" si="29"/>
        <v>3.2070000000000003</v>
      </c>
      <c r="J193" s="55">
        <f t="shared" si="30"/>
        <v>3.2405833333333334</v>
      </c>
      <c r="M193" s="49">
        <v>43769</v>
      </c>
      <c r="O193" s="44">
        <f t="shared" si="27"/>
        <v>3.2810000000000001</v>
      </c>
      <c r="Q193" s="53">
        <f t="shared" si="31"/>
        <v>3.23</v>
      </c>
      <c r="R193" s="53"/>
      <c r="S193" s="53">
        <f t="shared" si="32"/>
        <v>3.2070000000000003</v>
      </c>
      <c r="T193" s="53"/>
      <c r="U193" s="53">
        <f t="shared" si="33"/>
        <v>3.2405833333333334</v>
      </c>
    </row>
    <row r="194" spans="2:21" x14ac:dyDescent="0.2">
      <c r="B194" s="49">
        <v>43799</v>
      </c>
      <c r="D194" s="121">
        <v>3.42</v>
      </c>
      <c r="F194" s="50">
        <f t="shared" si="28"/>
        <v>3.3505000000000003</v>
      </c>
      <c r="G194" s="50"/>
      <c r="H194" s="50">
        <f t="shared" si="29"/>
        <v>3.293333333333333</v>
      </c>
      <c r="J194" s="55">
        <f t="shared" si="30"/>
        <v>3.2342500000000007</v>
      </c>
      <c r="M194" s="49">
        <v>43799</v>
      </c>
      <c r="O194" s="44">
        <f t="shared" si="27"/>
        <v>3.42</v>
      </c>
      <c r="Q194" s="53">
        <f t="shared" si="31"/>
        <v>3.3505000000000003</v>
      </c>
      <c r="R194" s="53"/>
      <c r="S194" s="53">
        <f t="shared" si="32"/>
        <v>3.293333333333333</v>
      </c>
      <c r="T194" s="53"/>
      <c r="U194" s="53">
        <f t="shared" si="33"/>
        <v>3.2342500000000007</v>
      </c>
    </row>
    <row r="195" spans="2:21" x14ac:dyDescent="0.2">
      <c r="B195" s="49">
        <v>43830</v>
      </c>
      <c r="D195" s="121">
        <v>3.302</v>
      </c>
      <c r="F195" s="50">
        <f t="shared" si="28"/>
        <v>3.3609999999999998</v>
      </c>
      <c r="G195" s="50"/>
      <c r="H195" s="50">
        <f t="shared" si="29"/>
        <v>3.3343333333333334</v>
      </c>
      <c r="J195" s="55">
        <f t="shared" si="30"/>
        <v>3.2326666666666668</v>
      </c>
      <c r="M195" s="49">
        <v>43830</v>
      </c>
      <c r="O195" s="44">
        <f t="shared" si="27"/>
        <v>3.302</v>
      </c>
      <c r="Q195" s="53">
        <f t="shared" si="31"/>
        <v>3.3609999999999998</v>
      </c>
      <c r="R195" s="53"/>
      <c r="S195" s="53">
        <f t="shared" si="32"/>
        <v>3.3343333333333334</v>
      </c>
      <c r="T195" s="53"/>
      <c r="U195" s="53">
        <f t="shared" si="33"/>
        <v>3.2326666666666668</v>
      </c>
    </row>
    <row r="196" spans="2:21" x14ac:dyDescent="0.2">
      <c r="B196" s="49">
        <v>43861</v>
      </c>
      <c r="D196" s="121">
        <v>3.2269999999999999</v>
      </c>
      <c r="F196" s="50">
        <f t="shared" si="28"/>
        <v>3.2645</v>
      </c>
      <c r="G196" s="50"/>
      <c r="H196" s="50">
        <f t="shared" si="29"/>
        <v>3.3163333333333331</v>
      </c>
      <c r="J196" s="55">
        <f t="shared" si="30"/>
        <v>3.2406666666666664</v>
      </c>
      <c r="M196" s="49">
        <v>43861</v>
      </c>
      <c r="O196" s="44">
        <f t="shared" si="27"/>
        <v>3.2269999999999999</v>
      </c>
      <c r="Q196" s="53">
        <f t="shared" si="31"/>
        <v>3.2645</v>
      </c>
      <c r="R196" s="53"/>
      <c r="S196" s="53">
        <f t="shared" si="32"/>
        <v>3.3163333333333331</v>
      </c>
      <c r="T196" s="53"/>
      <c r="U196" s="53">
        <f t="shared" si="33"/>
        <v>3.2406666666666664</v>
      </c>
    </row>
    <row r="197" spans="2:21" x14ac:dyDescent="0.2">
      <c r="B197" s="49">
        <v>43890</v>
      </c>
      <c r="D197" s="121">
        <v>3.0990000000000002</v>
      </c>
      <c r="F197" s="50">
        <f t="shared" si="28"/>
        <v>3.1630000000000003</v>
      </c>
      <c r="G197" s="50"/>
      <c r="H197" s="50">
        <f t="shared" si="29"/>
        <v>3.2093333333333334</v>
      </c>
      <c r="J197" s="55">
        <f t="shared" si="30"/>
        <v>3.2402499999999996</v>
      </c>
      <c r="M197" s="49">
        <v>43890</v>
      </c>
      <c r="O197" s="44">
        <f t="shared" si="27"/>
        <v>3.0990000000000002</v>
      </c>
      <c r="Q197" s="53">
        <f t="shared" si="31"/>
        <v>3.1630000000000003</v>
      </c>
      <c r="R197" s="53"/>
      <c r="S197" s="53">
        <f t="shared" si="32"/>
        <v>3.2093333333333334</v>
      </c>
      <c r="T197" s="53"/>
      <c r="U197" s="53">
        <f t="shared" si="33"/>
        <v>3.2402499999999996</v>
      </c>
    </row>
    <row r="198" spans="2:21" x14ac:dyDescent="0.2">
      <c r="B198" s="49">
        <v>43921</v>
      </c>
      <c r="D198" s="121">
        <v>2.9420000000000002</v>
      </c>
      <c r="F198" s="50">
        <f t="shared" si="28"/>
        <v>3.0205000000000002</v>
      </c>
      <c r="G198" s="50"/>
      <c r="H198" s="50">
        <f t="shared" si="29"/>
        <v>3.0893333333333337</v>
      </c>
      <c r="J198" s="55">
        <f t="shared" si="30"/>
        <v>3.2226666666666657</v>
      </c>
      <c r="M198" s="49">
        <v>43921</v>
      </c>
      <c r="O198" s="44">
        <f t="shared" si="27"/>
        <v>2.9420000000000002</v>
      </c>
      <c r="Q198" s="53">
        <f t="shared" si="31"/>
        <v>3.0205000000000002</v>
      </c>
      <c r="R198" s="53"/>
      <c r="S198" s="53">
        <f t="shared" si="32"/>
        <v>3.0893333333333337</v>
      </c>
      <c r="T198" s="53"/>
      <c r="U198" s="53">
        <f t="shared" si="33"/>
        <v>3.2226666666666657</v>
      </c>
    </row>
    <row r="199" spans="2:21" x14ac:dyDescent="0.2">
      <c r="B199" s="49">
        <v>43951</v>
      </c>
      <c r="D199" s="121">
        <v>2.6709999999999998</v>
      </c>
      <c r="F199" s="50">
        <f t="shared" si="28"/>
        <v>2.8064999999999998</v>
      </c>
      <c r="G199" s="50"/>
      <c r="H199" s="50">
        <f t="shared" si="29"/>
        <v>2.9039999999999999</v>
      </c>
      <c r="J199" s="55">
        <f t="shared" si="30"/>
        <v>3.1744166666666662</v>
      </c>
      <c r="M199" s="49">
        <v>43951</v>
      </c>
      <c r="O199" s="44">
        <f t="shared" si="27"/>
        <v>2.6709999999999998</v>
      </c>
      <c r="Q199" s="53">
        <f t="shared" si="31"/>
        <v>2.8064999999999998</v>
      </c>
      <c r="R199" s="53"/>
      <c r="S199" s="53">
        <f t="shared" si="32"/>
        <v>2.9039999999999999</v>
      </c>
      <c r="T199" s="53"/>
      <c r="U199" s="53">
        <f t="shared" si="33"/>
        <v>3.1744166666666662</v>
      </c>
    </row>
    <row r="200" spans="2:21" x14ac:dyDescent="0.2">
      <c r="B200" s="49">
        <v>43982</v>
      </c>
      <c r="D200" s="121">
        <v>2.552</v>
      </c>
      <c r="F200" s="50">
        <f t="shared" si="28"/>
        <v>2.6114999999999999</v>
      </c>
      <c r="G200" s="50"/>
      <c r="H200" s="50">
        <f t="shared" si="29"/>
        <v>2.7216666666666662</v>
      </c>
      <c r="J200" s="55">
        <f t="shared" si="30"/>
        <v>3.1080833333333331</v>
      </c>
      <c r="M200" s="49">
        <v>43982</v>
      </c>
      <c r="O200" s="44">
        <f t="shared" si="27"/>
        <v>2.552</v>
      </c>
      <c r="Q200" s="53">
        <f t="shared" si="31"/>
        <v>2.6114999999999999</v>
      </c>
      <c r="R200" s="53"/>
      <c r="S200" s="53">
        <f t="shared" si="32"/>
        <v>2.7216666666666662</v>
      </c>
      <c r="T200" s="53"/>
      <c r="U200" s="53">
        <f t="shared" si="33"/>
        <v>3.1080833333333331</v>
      </c>
    </row>
    <row r="201" spans="2:21" x14ac:dyDescent="0.2">
      <c r="B201" s="49">
        <v>44012</v>
      </c>
      <c r="D201" s="121">
        <v>2.5790000000000002</v>
      </c>
      <c r="F201" s="50">
        <f t="shared" si="28"/>
        <v>2.5655000000000001</v>
      </c>
      <c r="G201" s="50"/>
      <c r="H201" s="50">
        <f t="shared" si="29"/>
        <v>2.6006666666666667</v>
      </c>
      <c r="J201" s="55">
        <f t="shared" si="30"/>
        <v>3.051166666666667</v>
      </c>
      <c r="M201" s="49">
        <v>44012</v>
      </c>
      <c r="O201" s="44">
        <f t="shared" si="27"/>
        <v>2.5790000000000002</v>
      </c>
      <c r="Q201" s="53">
        <f t="shared" si="31"/>
        <v>2.5655000000000001</v>
      </c>
      <c r="R201" s="53"/>
      <c r="S201" s="53">
        <f t="shared" si="32"/>
        <v>2.6006666666666667</v>
      </c>
      <c r="T201" s="53"/>
      <c r="U201" s="53">
        <f t="shared" si="33"/>
        <v>3.051166666666667</v>
      </c>
    </row>
    <row r="202" spans="2:21" x14ac:dyDescent="0.2">
      <c r="B202" s="49">
        <v>44043</v>
      </c>
      <c r="D202" s="121">
        <v>2.593</v>
      </c>
      <c r="F202" s="50">
        <f t="shared" si="28"/>
        <v>2.5860000000000003</v>
      </c>
      <c r="G202" s="50"/>
      <c r="H202" s="50">
        <f t="shared" si="29"/>
        <v>2.5746666666666669</v>
      </c>
      <c r="J202" s="55">
        <f t="shared" si="30"/>
        <v>3.0005000000000002</v>
      </c>
      <c r="M202" s="49">
        <v>44043</v>
      </c>
      <c r="O202" s="44">
        <f t="shared" si="27"/>
        <v>2.593</v>
      </c>
      <c r="Q202" s="53">
        <f t="shared" si="31"/>
        <v>2.5860000000000003</v>
      </c>
      <c r="R202" s="53"/>
      <c r="S202" s="53">
        <f t="shared" si="32"/>
        <v>2.5746666666666669</v>
      </c>
      <c r="T202" s="53"/>
      <c r="U202" s="53">
        <f t="shared" si="33"/>
        <v>3.0005000000000002</v>
      </c>
    </row>
    <row r="203" spans="2:21" x14ac:dyDescent="0.2">
      <c r="B203" s="49">
        <v>44074</v>
      </c>
      <c r="D203" s="121">
        <v>2.5920000000000001</v>
      </c>
      <c r="F203" s="50">
        <f t="shared" si="28"/>
        <v>2.5925000000000002</v>
      </c>
      <c r="G203" s="50"/>
      <c r="H203" s="50">
        <f t="shared" si="29"/>
        <v>2.5880000000000005</v>
      </c>
      <c r="J203" s="55">
        <f t="shared" si="30"/>
        <v>2.9530833333333333</v>
      </c>
      <c r="M203" s="49">
        <v>44074</v>
      </c>
      <c r="O203" s="44">
        <f t="shared" si="27"/>
        <v>2.5920000000000001</v>
      </c>
      <c r="Q203" s="53">
        <f t="shared" si="31"/>
        <v>2.5925000000000002</v>
      </c>
      <c r="R203" s="53"/>
      <c r="S203" s="53">
        <f t="shared" si="32"/>
        <v>2.5880000000000005</v>
      </c>
      <c r="T203" s="53"/>
      <c r="U203" s="53">
        <f t="shared" si="33"/>
        <v>2.9530833333333333</v>
      </c>
    </row>
    <row r="204" spans="2:21" x14ac:dyDescent="0.2">
      <c r="B204" s="49">
        <v>44104</v>
      </c>
      <c r="D204" s="121">
        <v>2.5680000000000001</v>
      </c>
      <c r="F204" s="50">
        <f t="shared" si="28"/>
        <v>2.58</v>
      </c>
      <c r="G204" s="50"/>
      <c r="H204" s="50">
        <f t="shared" si="29"/>
        <v>2.5843333333333334</v>
      </c>
      <c r="J204" s="55">
        <f t="shared" si="30"/>
        <v>2.9021666666666666</v>
      </c>
      <c r="M204" s="49">
        <v>44104</v>
      </c>
      <c r="O204" s="44">
        <f t="shared" si="27"/>
        <v>2.5680000000000001</v>
      </c>
      <c r="Q204" s="53">
        <f t="shared" si="31"/>
        <v>2.58</v>
      </c>
      <c r="R204" s="53"/>
      <c r="S204" s="53">
        <f t="shared" si="32"/>
        <v>2.5843333333333334</v>
      </c>
      <c r="T204" s="53"/>
      <c r="U204" s="53">
        <f t="shared" si="33"/>
        <v>2.9021666666666666</v>
      </c>
    </row>
    <row r="205" spans="2:21" x14ac:dyDescent="0.2">
      <c r="B205" s="49">
        <v>44135</v>
      </c>
      <c r="D205" s="121">
        <v>2.5379999999999998</v>
      </c>
      <c r="F205" s="50">
        <f t="shared" si="28"/>
        <v>2.5529999999999999</v>
      </c>
      <c r="G205" s="50"/>
      <c r="H205" s="50">
        <f t="shared" si="29"/>
        <v>2.5660000000000003</v>
      </c>
      <c r="J205" s="55">
        <f t="shared" si="30"/>
        <v>2.8402499999999997</v>
      </c>
      <c r="M205" s="49">
        <v>44135</v>
      </c>
      <c r="O205" s="44">
        <f t="shared" si="27"/>
        <v>2.5379999999999998</v>
      </c>
      <c r="Q205" s="53">
        <f t="shared" si="31"/>
        <v>2.5529999999999999</v>
      </c>
      <c r="R205" s="53"/>
      <c r="S205" s="53">
        <f t="shared" si="32"/>
        <v>2.5660000000000003</v>
      </c>
      <c r="T205" s="53"/>
      <c r="U205" s="53">
        <f t="shared" si="33"/>
        <v>2.8402499999999997</v>
      </c>
    </row>
    <row r="206" spans="2:21" x14ac:dyDescent="0.2">
      <c r="B206" s="49">
        <v>44165</v>
      </c>
      <c r="D206" s="121">
        <v>2.6509999999999998</v>
      </c>
      <c r="F206" s="50">
        <f t="shared" si="28"/>
        <v>2.5945</v>
      </c>
      <c r="G206" s="50"/>
      <c r="H206" s="50">
        <f t="shared" si="29"/>
        <v>2.5856666666666666</v>
      </c>
      <c r="J206" s="55">
        <f t="shared" si="30"/>
        <v>2.7761666666666667</v>
      </c>
      <c r="M206" s="49">
        <v>44165</v>
      </c>
      <c r="O206" s="44">
        <f t="shared" si="27"/>
        <v>2.6509999999999998</v>
      </c>
      <c r="Q206" s="53">
        <f t="shared" si="31"/>
        <v>2.5945</v>
      </c>
      <c r="R206" s="53"/>
      <c r="S206" s="53">
        <f t="shared" si="32"/>
        <v>2.5856666666666666</v>
      </c>
      <c r="T206" s="53"/>
      <c r="U206" s="53">
        <f t="shared" si="33"/>
        <v>2.7761666666666667</v>
      </c>
    </row>
    <row r="207" spans="2:21" x14ac:dyDescent="0.2">
      <c r="B207" s="49">
        <v>44196</v>
      </c>
      <c r="D207" s="121">
        <v>2.7530000000000001</v>
      </c>
      <c r="F207" s="50">
        <f t="shared" si="28"/>
        <v>2.702</v>
      </c>
      <c r="G207" s="50"/>
      <c r="H207" s="50">
        <f t="shared" si="29"/>
        <v>2.6473333333333335</v>
      </c>
      <c r="J207" s="55">
        <f t="shared" si="30"/>
        <v>2.7304166666666667</v>
      </c>
      <c r="M207" s="49">
        <v>44196</v>
      </c>
      <c r="O207" s="44">
        <f t="shared" si="27"/>
        <v>2.7530000000000001</v>
      </c>
      <c r="Q207" s="53">
        <f t="shared" si="31"/>
        <v>2.702</v>
      </c>
      <c r="R207" s="53"/>
      <c r="S207" s="53">
        <f t="shared" si="32"/>
        <v>2.6473333333333335</v>
      </c>
      <c r="T207" s="53"/>
      <c r="U207" s="53">
        <f t="shared" si="33"/>
        <v>2.7304166666666667</v>
      </c>
    </row>
    <row r="208" spans="2:21" x14ac:dyDescent="0.2">
      <c r="B208" s="49">
        <v>44227</v>
      </c>
      <c r="D208" s="121">
        <v>2.7959999999999998</v>
      </c>
      <c r="F208" s="50">
        <f t="shared" si="28"/>
        <v>2.7744999999999997</v>
      </c>
      <c r="G208" s="50"/>
      <c r="H208" s="50">
        <f t="shared" si="29"/>
        <v>2.7333333333333329</v>
      </c>
      <c r="J208" s="55">
        <f t="shared" si="30"/>
        <v>2.6945000000000001</v>
      </c>
      <c r="M208" s="49">
        <v>44227</v>
      </c>
      <c r="O208" s="44">
        <f t="shared" si="27"/>
        <v>2.7959999999999998</v>
      </c>
      <c r="Q208" s="53">
        <f t="shared" si="31"/>
        <v>2.7744999999999997</v>
      </c>
      <c r="R208" s="53"/>
      <c r="S208" s="53">
        <f t="shared" si="32"/>
        <v>2.7333333333333329</v>
      </c>
      <c r="T208" s="53"/>
      <c r="U208" s="53">
        <f t="shared" si="33"/>
        <v>2.6945000000000001</v>
      </c>
    </row>
    <row r="209" spans="2:21" x14ac:dyDescent="0.2">
      <c r="B209" s="49">
        <v>44255</v>
      </c>
      <c r="D209" s="121">
        <v>2.94</v>
      </c>
      <c r="F209" s="50">
        <f t="shared" si="28"/>
        <v>2.8679999999999999</v>
      </c>
      <c r="G209" s="50"/>
      <c r="H209" s="50">
        <f t="shared" si="29"/>
        <v>2.8296666666666663</v>
      </c>
      <c r="J209" s="55">
        <f t="shared" si="30"/>
        <v>2.6812499999999999</v>
      </c>
      <c r="M209" s="49">
        <v>44255</v>
      </c>
      <c r="O209" s="44">
        <f t="shared" si="27"/>
        <v>2.94</v>
      </c>
      <c r="Q209" s="53">
        <f t="shared" si="31"/>
        <v>2.8679999999999999</v>
      </c>
      <c r="R209" s="53"/>
      <c r="S209" s="53">
        <f t="shared" si="32"/>
        <v>2.8296666666666663</v>
      </c>
      <c r="T209" s="53"/>
      <c r="U209" s="53">
        <f t="shared" si="33"/>
        <v>2.6812499999999999</v>
      </c>
    </row>
    <row r="210" spans="2:21" x14ac:dyDescent="0.2">
      <c r="B210" s="49">
        <v>44286</v>
      </c>
      <c r="D210" s="121">
        <v>3.2519999999999998</v>
      </c>
      <c r="F210" s="50">
        <f t="shared" si="28"/>
        <v>3.0960000000000001</v>
      </c>
      <c r="G210" s="50"/>
      <c r="H210" s="50">
        <f t="shared" si="29"/>
        <v>2.996</v>
      </c>
      <c r="J210" s="55">
        <f t="shared" si="30"/>
        <v>2.7070833333333333</v>
      </c>
      <c r="M210" s="49">
        <v>44286</v>
      </c>
      <c r="O210" s="44">
        <f t="shared" si="27"/>
        <v>3.2519999999999998</v>
      </c>
      <c r="Q210" s="53">
        <f t="shared" si="31"/>
        <v>3.0960000000000001</v>
      </c>
      <c r="R210" s="53"/>
      <c r="S210" s="53">
        <f t="shared" si="32"/>
        <v>2.996</v>
      </c>
      <c r="T210" s="53"/>
      <c r="U210" s="53">
        <f t="shared" si="33"/>
        <v>2.7070833333333333</v>
      </c>
    </row>
    <row r="211" spans="2:21" x14ac:dyDescent="0.2">
      <c r="B211" s="49">
        <v>44316</v>
      </c>
      <c r="D211" s="121">
        <v>3.2509999999999999</v>
      </c>
      <c r="F211" s="50">
        <f t="shared" si="28"/>
        <v>3.2515000000000001</v>
      </c>
      <c r="G211" s="50"/>
      <c r="H211" s="50">
        <f t="shared" si="29"/>
        <v>3.1476666666666664</v>
      </c>
      <c r="J211" s="55">
        <f t="shared" si="30"/>
        <v>2.7554166666666666</v>
      </c>
      <c r="M211" s="49">
        <v>44316</v>
      </c>
      <c r="O211" s="44">
        <f t="shared" si="27"/>
        <v>3.2509999999999999</v>
      </c>
      <c r="Q211" s="53">
        <f t="shared" si="31"/>
        <v>3.2515000000000001</v>
      </c>
      <c r="R211" s="53"/>
      <c r="S211" s="53">
        <f t="shared" si="32"/>
        <v>3.1476666666666664</v>
      </c>
      <c r="T211" s="53"/>
      <c r="U211" s="53">
        <f t="shared" si="33"/>
        <v>2.7554166666666666</v>
      </c>
    </row>
    <row r="212" spans="2:21" x14ac:dyDescent="0.2">
      <c r="B212" s="49">
        <v>44347</v>
      </c>
      <c r="D212" s="121">
        <v>3.3570000000000002</v>
      </c>
      <c r="F212" s="50">
        <f t="shared" si="28"/>
        <v>3.3040000000000003</v>
      </c>
      <c r="G212" s="50"/>
      <c r="H212" s="50">
        <f t="shared" si="29"/>
        <v>3.2866666666666666</v>
      </c>
      <c r="J212" s="55">
        <f t="shared" si="30"/>
        <v>2.8225000000000002</v>
      </c>
      <c r="M212" s="49">
        <v>44347</v>
      </c>
      <c r="O212" s="44">
        <f t="shared" si="27"/>
        <v>3.3570000000000002</v>
      </c>
      <c r="Q212" s="53">
        <f t="shared" si="31"/>
        <v>3.3040000000000003</v>
      </c>
      <c r="R212" s="53"/>
      <c r="S212" s="53">
        <f t="shared" si="32"/>
        <v>3.2866666666666666</v>
      </c>
      <c r="T212" s="53"/>
      <c r="U212" s="53">
        <f t="shared" si="33"/>
        <v>2.8225000000000002</v>
      </c>
    </row>
    <row r="213" spans="2:21" x14ac:dyDescent="0.2">
      <c r="B213" s="49">
        <v>44377</v>
      </c>
      <c r="D213" s="121">
        <v>3.4670000000000001</v>
      </c>
      <c r="F213" s="50">
        <f t="shared" si="28"/>
        <v>3.4119999999999999</v>
      </c>
      <c r="G213" s="50"/>
      <c r="H213" s="50">
        <f t="shared" si="29"/>
        <v>3.3583333333333338</v>
      </c>
      <c r="J213" s="55">
        <f t="shared" si="30"/>
        <v>2.8965000000000001</v>
      </c>
      <c r="M213" s="49">
        <v>44377</v>
      </c>
      <c r="O213" s="44">
        <f t="shared" ref="O213:O276" si="34">D213</f>
        <v>3.4670000000000001</v>
      </c>
      <c r="Q213" s="53">
        <f t="shared" si="31"/>
        <v>3.4119999999999999</v>
      </c>
      <c r="R213" s="53"/>
      <c r="S213" s="53">
        <f t="shared" si="32"/>
        <v>3.3583333333333338</v>
      </c>
      <c r="T213" s="53"/>
      <c r="U213" s="53">
        <f t="shared" si="33"/>
        <v>2.8965000000000001</v>
      </c>
    </row>
    <row r="214" spans="2:21" x14ac:dyDescent="0.2">
      <c r="B214" s="49">
        <v>44408</v>
      </c>
      <c r="D214" s="121">
        <v>3.5819999999999999</v>
      </c>
      <c r="F214" s="50">
        <f t="shared" si="28"/>
        <v>3.5244999999999997</v>
      </c>
      <c r="G214" s="50"/>
      <c r="H214" s="50">
        <f t="shared" si="29"/>
        <v>3.4686666666666661</v>
      </c>
      <c r="J214" s="55">
        <f t="shared" si="30"/>
        <v>2.9789166666666667</v>
      </c>
      <c r="M214" s="49">
        <v>44408</v>
      </c>
      <c r="O214" s="44">
        <f t="shared" si="34"/>
        <v>3.5819999999999999</v>
      </c>
      <c r="Q214" s="53">
        <f t="shared" si="31"/>
        <v>3.5244999999999997</v>
      </c>
      <c r="R214" s="53"/>
      <c r="S214" s="53">
        <f t="shared" si="32"/>
        <v>3.4686666666666661</v>
      </c>
      <c r="T214" s="53"/>
      <c r="U214" s="53">
        <f t="shared" si="33"/>
        <v>2.9789166666666667</v>
      </c>
    </row>
    <row r="215" spans="2:21" x14ac:dyDescent="0.2">
      <c r="B215" s="49">
        <v>44439</v>
      </c>
      <c r="D215" s="121">
        <v>3.661</v>
      </c>
      <c r="F215" s="50">
        <f t="shared" si="28"/>
        <v>3.6215000000000002</v>
      </c>
      <c r="G215" s="50"/>
      <c r="H215" s="50">
        <f t="shared" si="29"/>
        <v>3.57</v>
      </c>
      <c r="J215" s="55">
        <f t="shared" si="30"/>
        <v>3.0679999999999996</v>
      </c>
      <c r="M215" s="49">
        <v>44439</v>
      </c>
      <c r="O215" s="44">
        <f t="shared" si="34"/>
        <v>3.661</v>
      </c>
      <c r="Q215" s="53">
        <f t="shared" si="31"/>
        <v>3.6215000000000002</v>
      </c>
      <c r="R215" s="53"/>
      <c r="S215" s="53">
        <f t="shared" si="32"/>
        <v>3.57</v>
      </c>
      <c r="T215" s="53"/>
      <c r="U215" s="53">
        <f t="shared" si="33"/>
        <v>3.0679999999999996</v>
      </c>
    </row>
    <row r="216" spans="2:21" x14ac:dyDescent="0.2">
      <c r="B216" s="49">
        <v>44469</v>
      </c>
      <c r="D216" s="121">
        <v>3.6629999999999998</v>
      </c>
      <c r="F216" s="50">
        <f t="shared" si="28"/>
        <v>3.6619999999999999</v>
      </c>
      <c r="G216" s="50"/>
      <c r="H216" s="50">
        <f t="shared" si="29"/>
        <v>3.6353333333333335</v>
      </c>
      <c r="J216" s="55">
        <f t="shared" si="30"/>
        <v>3.1592499999999997</v>
      </c>
      <c r="M216" s="49">
        <v>44469</v>
      </c>
      <c r="O216" s="44">
        <f t="shared" si="34"/>
        <v>3.6629999999999998</v>
      </c>
      <c r="Q216" s="53">
        <f t="shared" si="31"/>
        <v>3.6619999999999999</v>
      </c>
      <c r="R216" s="53"/>
      <c r="S216" s="53">
        <f t="shared" si="32"/>
        <v>3.6353333333333335</v>
      </c>
      <c r="T216" s="53"/>
      <c r="U216" s="53">
        <f t="shared" si="33"/>
        <v>3.1592499999999997</v>
      </c>
    </row>
    <row r="217" spans="2:21" x14ac:dyDescent="0.2">
      <c r="B217" s="49">
        <v>44500</v>
      </c>
      <c r="D217" s="121">
        <v>3.8130000000000002</v>
      </c>
      <c r="F217" s="50">
        <f t="shared" ref="F217:F280" si="35">+IF(D217&gt;0,+AVERAGE(D216:D217),"NA")</f>
        <v>3.738</v>
      </c>
      <c r="G217" s="50"/>
      <c r="H217" s="50">
        <f t="shared" ref="H217:H280" si="36">+IF(D217&gt;0,+AVERAGE(D215:D217),"NA")</f>
        <v>3.7123333333333335</v>
      </c>
      <c r="J217" s="55">
        <f t="shared" ref="J217:J280" si="37">+IF(D217&gt;0,+AVERAGE(D206:D217),"NA")</f>
        <v>3.2654999999999998</v>
      </c>
      <c r="M217" s="49">
        <v>44500</v>
      </c>
      <c r="O217" s="44">
        <f t="shared" si="34"/>
        <v>3.8130000000000002</v>
      </c>
      <c r="Q217" s="53">
        <f t="shared" ref="Q217:Q280" si="38">+IF(O217&gt;0,+AVERAGE(O216:O217),"NA")</f>
        <v>3.738</v>
      </c>
      <c r="R217" s="53"/>
      <c r="S217" s="53">
        <f t="shared" ref="S217:S280" si="39">+IF(O217&gt;0,+AVERAGE(O215:O217),"NA")</f>
        <v>3.7123333333333335</v>
      </c>
      <c r="T217" s="53"/>
      <c r="U217" s="53">
        <f t="shared" ref="U217:U280" si="40">+IF(O217&gt;0,+AVERAGE(O206:O217),"NA")</f>
        <v>3.2654999999999998</v>
      </c>
    </row>
    <row r="218" spans="2:21" x14ac:dyDescent="0.2">
      <c r="B218" s="49">
        <v>44530</v>
      </c>
      <c r="D218" s="123">
        <v>3.9910000000000001</v>
      </c>
      <c r="F218" s="50">
        <f t="shared" si="35"/>
        <v>3.9020000000000001</v>
      </c>
      <c r="G218" s="50"/>
      <c r="H218" s="50">
        <f t="shared" si="36"/>
        <v>3.8223333333333334</v>
      </c>
      <c r="J218" s="55">
        <f t="shared" si="37"/>
        <v>3.3771666666666671</v>
      </c>
      <c r="M218" s="49">
        <v>44530</v>
      </c>
      <c r="O218" s="44">
        <f t="shared" si="34"/>
        <v>3.9910000000000001</v>
      </c>
      <c r="Q218" s="53">
        <f t="shared" si="38"/>
        <v>3.9020000000000001</v>
      </c>
      <c r="R218" s="53"/>
      <c r="S218" s="53">
        <f t="shared" si="39"/>
        <v>3.8223333333333334</v>
      </c>
      <c r="T218" s="53"/>
      <c r="U218" s="53">
        <f t="shared" si="40"/>
        <v>3.3771666666666671</v>
      </c>
    </row>
    <row r="219" spans="2:21" x14ac:dyDescent="0.2">
      <c r="B219" s="49">
        <v>44561</v>
      </c>
      <c r="D219">
        <v>3.9550000000000001</v>
      </c>
      <c r="F219" s="50">
        <f t="shared" si="35"/>
        <v>3.9729999999999999</v>
      </c>
      <c r="G219" s="50"/>
      <c r="H219" s="50">
        <f t="shared" si="36"/>
        <v>3.9196666666666666</v>
      </c>
      <c r="J219" s="55">
        <f t="shared" si="37"/>
        <v>3.4773333333333336</v>
      </c>
      <c r="M219" s="49">
        <v>44561</v>
      </c>
      <c r="O219" s="44">
        <f t="shared" si="34"/>
        <v>3.9550000000000001</v>
      </c>
      <c r="Q219" s="53">
        <f t="shared" si="38"/>
        <v>3.9729999999999999</v>
      </c>
      <c r="R219" s="53"/>
      <c r="S219" s="53">
        <f t="shared" si="39"/>
        <v>3.9196666666666666</v>
      </c>
      <c r="T219" s="53"/>
      <c r="U219" s="53">
        <f t="shared" si="40"/>
        <v>3.4773333333333336</v>
      </c>
    </row>
    <row r="220" spans="2:21" x14ac:dyDescent="0.2">
      <c r="B220" s="49">
        <v>44592</v>
      </c>
      <c r="D220">
        <v>4.0579999999999998</v>
      </c>
      <c r="F220" s="50">
        <f t="shared" si="35"/>
        <v>4.0065</v>
      </c>
      <c r="G220" s="50"/>
      <c r="H220" s="50">
        <f t="shared" si="36"/>
        <v>4.0013333333333332</v>
      </c>
      <c r="J220" s="55">
        <f t="shared" si="37"/>
        <v>3.5825</v>
      </c>
      <c r="M220" s="49">
        <v>44592</v>
      </c>
      <c r="O220" s="44">
        <f t="shared" si="34"/>
        <v>4.0579999999999998</v>
      </c>
      <c r="Q220" s="53">
        <f t="shared" si="38"/>
        <v>4.0065</v>
      </c>
      <c r="R220" s="53"/>
      <c r="S220" s="53">
        <f t="shared" si="39"/>
        <v>4.0013333333333332</v>
      </c>
      <c r="T220" s="53"/>
      <c r="U220" s="53">
        <f t="shared" si="40"/>
        <v>3.5825</v>
      </c>
    </row>
    <row r="221" spans="2:21" x14ac:dyDescent="0.2">
      <c r="B221" s="49">
        <v>44620</v>
      </c>
      <c r="D221" s="127">
        <v>4.266</v>
      </c>
      <c r="F221" s="128">
        <f t="shared" si="35"/>
        <v>4.1619999999999999</v>
      </c>
      <c r="G221" s="128"/>
      <c r="H221" s="128">
        <f t="shared" si="36"/>
        <v>4.093</v>
      </c>
      <c r="I221" s="128"/>
      <c r="J221" s="128">
        <f t="shared" si="37"/>
        <v>3.6929999999999996</v>
      </c>
      <c r="K221" s="124"/>
      <c r="L221" s="125"/>
      <c r="M221" s="216">
        <v>44620</v>
      </c>
      <c r="N221" s="124"/>
      <c r="O221" s="126">
        <f t="shared" si="34"/>
        <v>4.266</v>
      </c>
      <c r="P221" s="124"/>
      <c r="Q221" s="124">
        <f t="shared" si="38"/>
        <v>4.1619999999999999</v>
      </c>
      <c r="R221" s="124"/>
      <c r="S221" s="124">
        <f t="shared" si="39"/>
        <v>4.093</v>
      </c>
      <c r="T221" s="124"/>
      <c r="U221" s="124">
        <f t="shared" si="40"/>
        <v>3.6929999999999996</v>
      </c>
    </row>
    <row r="222" spans="2:21" x14ac:dyDescent="0.2">
      <c r="B222" s="49">
        <v>44651</v>
      </c>
      <c r="D222" s="204">
        <v>5.2789999999999999</v>
      </c>
      <c r="F222" s="128">
        <f t="shared" si="35"/>
        <v>4.7725</v>
      </c>
      <c r="G222" s="128"/>
      <c r="H222" s="128">
        <f t="shared" si="36"/>
        <v>4.5343333333333335</v>
      </c>
      <c r="I222" s="128"/>
      <c r="J222" s="128">
        <f t="shared" si="37"/>
        <v>3.8619166666666671</v>
      </c>
      <c r="K222" s="124"/>
      <c r="L222" s="125"/>
      <c r="M222" s="216">
        <v>44651</v>
      </c>
      <c r="N222" s="124"/>
      <c r="O222" s="126">
        <f t="shared" si="34"/>
        <v>5.2789999999999999</v>
      </c>
      <c r="P222" s="124"/>
      <c r="Q222" s="124">
        <f t="shared" si="38"/>
        <v>4.7725</v>
      </c>
      <c r="R222" s="124"/>
      <c r="S222" s="124">
        <f t="shared" si="39"/>
        <v>4.5343333333333335</v>
      </c>
      <c r="T222" s="124"/>
      <c r="U222" s="124">
        <f t="shared" si="40"/>
        <v>3.8619166666666671</v>
      </c>
    </row>
    <row r="223" spans="2:21" x14ac:dyDescent="0.2">
      <c r="B223" s="49">
        <v>44681</v>
      </c>
      <c r="D223" s="204">
        <v>5.2930000000000001</v>
      </c>
      <c r="F223" s="128">
        <f t="shared" si="35"/>
        <v>5.2859999999999996</v>
      </c>
      <c r="G223" s="128"/>
      <c r="H223" s="128">
        <f t="shared" si="36"/>
        <v>4.9460000000000006</v>
      </c>
      <c r="I223" s="128"/>
      <c r="J223" s="128">
        <f t="shared" si="37"/>
        <v>4.0320833333333335</v>
      </c>
      <c r="K223" s="124"/>
      <c r="L223" s="125"/>
      <c r="M223" s="216">
        <v>44681</v>
      </c>
      <c r="N223" s="124"/>
      <c r="O223" s="126">
        <f t="shared" si="34"/>
        <v>5.2930000000000001</v>
      </c>
      <c r="P223" s="124"/>
      <c r="Q223" s="124">
        <f t="shared" si="38"/>
        <v>5.2859999999999996</v>
      </c>
      <c r="R223" s="124"/>
      <c r="S223" s="124">
        <f t="shared" si="39"/>
        <v>4.9460000000000006</v>
      </c>
      <c r="T223" s="124"/>
      <c r="U223" s="124">
        <f t="shared" si="40"/>
        <v>4.0320833333333335</v>
      </c>
    </row>
    <row r="224" spans="2:21" x14ac:dyDescent="0.2">
      <c r="B224" s="49">
        <v>44712</v>
      </c>
      <c r="D224" s="204">
        <v>5.6189999999999998</v>
      </c>
      <c r="F224" s="128">
        <f t="shared" si="35"/>
        <v>5.4559999999999995</v>
      </c>
      <c r="G224" s="128"/>
      <c r="H224" s="128">
        <f t="shared" si="36"/>
        <v>5.3969999999999994</v>
      </c>
      <c r="I224" s="128"/>
      <c r="J224" s="128">
        <f t="shared" si="37"/>
        <v>4.2205833333333329</v>
      </c>
      <c r="K224" s="124"/>
      <c r="L224" s="125"/>
      <c r="M224" s="216">
        <v>44712</v>
      </c>
      <c r="N224" s="124"/>
      <c r="O224" s="126">
        <f t="shared" si="34"/>
        <v>5.6189999999999998</v>
      </c>
      <c r="P224" s="124"/>
      <c r="Q224" s="124">
        <f t="shared" si="38"/>
        <v>5.4559999999999995</v>
      </c>
      <c r="R224" s="124"/>
      <c r="S224" s="124">
        <f t="shared" si="39"/>
        <v>5.3969999999999994</v>
      </c>
      <c r="T224" s="124"/>
      <c r="U224" s="124">
        <f t="shared" si="40"/>
        <v>4.2205833333333329</v>
      </c>
    </row>
    <row r="225" spans="2:21" x14ac:dyDescent="0.2">
      <c r="B225" s="49">
        <v>44742</v>
      </c>
      <c r="D225" s="204">
        <v>6.0220000000000002</v>
      </c>
      <c r="F225" s="128">
        <f t="shared" si="35"/>
        <v>5.8205</v>
      </c>
      <c r="G225" s="128"/>
      <c r="H225" s="128">
        <f t="shared" si="36"/>
        <v>5.6446666666666658</v>
      </c>
      <c r="I225" s="128"/>
      <c r="J225" s="128">
        <f t="shared" si="37"/>
        <v>4.4334999999999996</v>
      </c>
      <c r="K225" s="124"/>
      <c r="L225" s="125"/>
      <c r="M225" s="216">
        <v>44742</v>
      </c>
      <c r="N225" s="124"/>
      <c r="O225" s="126">
        <f t="shared" si="34"/>
        <v>6.0220000000000002</v>
      </c>
      <c r="P225" s="124"/>
      <c r="Q225" s="124">
        <f t="shared" si="38"/>
        <v>5.8205</v>
      </c>
      <c r="R225" s="124"/>
      <c r="S225" s="124">
        <f t="shared" si="39"/>
        <v>5.6446666666666658</v>
      </c>
      <c r="T225" s="124"/>
      <c r="U225" s="124">
        <f t="shared" si="40"/>
        <v>4.4334999999999996</v>
      </c>
    </row>
    <row r="226" spans="2:21" x14ac:dyDescent="0.2">
      <c r="B226" s="49">
        <v>44773</v>
      </c>
      <c r="D226" s="204">
        <v>5.84</v>
      </c>
      <c r="F226" s="128">
        <f t="shared" si="35"/>
        <v>5.931</v>
      </c>
      <c r="G226" s="128"/>
      <c r="H226" s="128">
        <f t="shared" si="36"/>
        <v>5.8270000000000008</v>
      </c>
      <c r="I226" s="128"/>
      <c r="J226" s="128">
        <f t="shared" si="37"/>
        <v>4.6216666666666661</v>
      </c>
      <c r="K226" s="124"/>
      <c r="L226" s="125"/>
      <c r="M226" s="216">
        <v>44773</v>
      </c>
      <c r="N226" s="124"/>
      <c r="O226" s="126">
        <f t="shared" si="34"/>
        <v>5.84</v>
      </c>
      <c r="P226" s="124"/>
      <c r="Q226" s="124">
        <f t="shared" si="38"/>
        <v>5.931</v>
      </c>
      <c r="R226" s="124"/>
      <c r="S226" s="124">
        <f t="shared" si="39"/>
        <v>5.8270000000000008</v>
      </c>
      <c r="T226" s="124"/>
      <c r="U226" s="124">
        <f t="shared" si="40"/>
        <v>4.6216666666666661</v>
      </c>
    </row>
    <row r="227" spans="2:21" x14ac:dyDescent="0.2">
      <c r="B227" s="49">
        <v>44804</v>
      </c>
      <c r="D227" s="204">
        <v>5.2350000000000003</v>
      </c>
      <c r="F227" s="128">
        <f t="shared" si="35"/>
        <v>5.5374999999999996</v>
      </c>
      <c r="G227" s="128"/>
      <c r="H227" s="128">
        <f t="shared" si="36"/>
        <v>5.6990000000000007</v>
      </c>
      <c r="I227" s="128"/>
      <c r="J227" s="128">
        <f t="shared" si="37"/>
        <v>4.7528333333333341</v>
      </c>
      <c r="K227" s="124"/>
      <c r="L227" s="125"/>
      <c r="M227" s="216">
        <v>44804</v>
      </c>
      <c r="N227" s="124"/>
      <c r="O227" s="126">
        <f t="shared" si="34"/>
        <v>5.2350000000000003</v>
      </c>
      <c r="P227" s="124"/>
      <c r="Q227" s="124">
        <f t="shared" si="38"/>
        <v>5.5374999999999996</v>
      </c>
      <c r="R227" s="124"/>
      <c r="S227" s="124">
        <f t="shared" si="39"/>
        <v>5.6990000000000007</v>
      </c>
      <c r="T227" s="124"/>
      <c r="U227" s="124">
        <f t="shared" si="40"/>
        <v>4.7528333333333341</v>
      </c>
    </row>
    <row r="228" spans="2:21" x14ac:dyDescent="0.2">
      <c r="B228" s="49">
        <v>44834</v>
      </c>
      <c r="D228" s="204">
        <v>5.1829999999999998</v>
      </c>
      <c r="F228" s="128">
        <f t="shared" si="35"/>
        <v>5.2089999999999996</v>
      </c>
      <c r="G228" s="128"/>
      <c r="H228" s="128">
        <f t="shared" si="36"/>
        <v>5.4193333333333333</v>
      </c>
      <c r="I228" s="128"/>
      <c r="J228" s="128">
        <f t="shared" si="37"/>
        <v>4.8794999999999993</v>
      </c>
      <c r="K228" s="124"/>
      <c r="L228" s="125"/>
      <c r="M228" s="216">
        <v>44834</v>
      </c>
      <c r="N228" s="124"/>
      <c r="O228" s="126">
        <f t="shared" si="34"/>
        <v>5.1829999999999998</v>
      </c>
      <c r="P228" s="124"/>
      <c r="Q228" s="124">
        <f t="shared" si="38"/>
        <v>5.2089999999999996</v>
      </c>
      <c r="R228" s="124"/>
      <c r="S228" s="124">
        <f t="shared" si="39"/>
        <v>5.4193333333333333</v>
      </c>
      <c r="T228" s="124"/>
      <c r="U228" s="124">
        <f t="shared" si="40"/>
        <v>4.8794999999999993</v>
      </c>
    </row>
    <row r="229" spans="2:21" x14ac:dyDescent="0.2">
      <c r="B229" s="49">
        <v>44865</v>
      </c>
      <c r="D229" s="204">
        <v>5.4119999999999999</v>
      </c>
      <c r="F229" s="128">
        <f t="shared" si="35"/>
        <v>5.2974999999999994</v>
      </c>
      <c r="G229" s="128"/>
      <c r="H229" s="128">
        <f t="shared" si="36"/>
        <v>5.2766666666666664</v>
      </c>
      <c r="I229" s="128"/>
      <c r="J229" s="128">
        <f t="shared" si="37"/>
        <v>5.0127499999999996</v>
      </c>
      <c r="K229" s="124"/>
      <c r="L229" s="125"/>
      <c r="M229" s="216">
        <v>44865</v>
      </c>
      <c r="N229" s="124"/>
      <c r="O229" s="126">
        <f t="shared" si="34"/>
        <v>5.4119999999999999</v>
      </c>
      <c r="P229" s="124"/>
      <c r="Q229" s="124">
        <f t="shared" si="38"/>
        <v>5.2974999999999994</v>
      </c>
      <c r="R229" s="124"/>
      <c r="S229" s="124">
        <f t="shared" si="39"/>
        <v>5.2766666666666664</v>
      </c>
      <c r="T229" s="124"/>
      <c r="U229" s="124">
        <f t="shared" si="40"/>
        <v>5.0127499999999996</v>
      </c>
    </row>
    <row r="230" spans="2:21" x14ac:dyDescent="0.2">
      <c r="B230" s="49">
        <v>44895</v>
      </c>
      <c r="D230" s="204">
        <v>5.4009999999999998</v>
      </c>
      <c r="F230" s="128">
        <f t="shared" si="35"/>
        <v>5.4064999999999994</v>
      </c>
      <c r="G230" s="128"/>
      <c r="H230" s="128">
        <f t="shared" si="36"/>
        <v>5.3319999999999999</v>
      </c>
      <c r="I230" s="128"/>
      <c r="J230" s="128">
        <f t="shared" si="37"/>
        <v>5.1302499999999993</v>
      </c>
      <c r="K230" s="124"/>
      <c r="L230" s="125"/>
      <c r="M230" s="216">
        <v>44895</v>
      </c>
      <c r="N230" s="124"/>
      <c r="O230" s="126">
        <f t="shared" si="34"/>
        <v>5.4009999999999998</v>
      </c>
      <c r="P230" s="124"/>
      <c r="Q230" s="124">
        <f t="shared" si="38"/>
        <v>5.4064999999999994</v>
      </c>
      <c r="R230" s="124"/>
      <c r="S230" s="124">
        <f t="shared" si="39"/>
        <v>5.3319999999999999</v>
      </c>
      <c r="T230" s="124"/>
      <c r="U230" s="124">
        <f t="shared" si="40"/>
        <v>5.1302499999999993</v>
      </c>
    </row>
    <row r="231" spans="2:21" x14ac:dyDescent="0.2">
      <c r="B231" s="49">
        <v>44926</v>
      </c>
      <c r="D231" s="204">
        <v>4.9800000000000004</v>
      </c>
      <c r="F231" s="128">
        <f t="shared" si="35"/>
        <v>5.1905000000000001</v>
      </c>
      <c r="G231" s="128"/>
      <c r="H231" s="128">
        <f t="shared" si="36"/>
        <v>5.2643333333333331</v>
      </c>
      <c r="I231" s="128"/>
      <c r="J231" s="128">
        <f t="shared" si="37"/>
        <v>5.2156666666666665</v>
      </c>
      <c r="K231" s="124"/>
      <c r="L231" s="125"/>
      <c r="M231" s="216">
        <v>44926</v>
      </c>
      <c r="N231" s="124"/>
      <c r="O231" s="126">
        <f t="shared" si="34"/>
        <v>4.9800000000000004</v>
      </c>
      <c r="P231" s="124"/>
      <c r="Q231" s="124">
        <f t="shared" si="38"/>
        <v>5.1905000000000001</v>
      </c>
      <c r="R231" s="124"/>
      <c r="S231" s="124">
        <f t="shared" si="39"/>
        <v>5.2643333333333331</v>
      </c>
      <c r="T231" s="124"/>
      <c r="U231" s="124">
        <f t="shared" si="40"/>
        <v>5.2156666666666665</v>
      </c>
    </row>
    <row r="232" spans="2:21" x14ac:dyDescent="0.2">
      <c r="B232" s="49">
        <v>44957</v>
      </c>
      <c r="D232" s="204">
        <v>4.7530000000000001</v>
      </c>
      <c r="F232" s="128">
        <f t="shared" si="35"/>
        <v>4.8665000000000003</v>
      </c>
      <c r="G232" s="128"/>
      <c r="H232" s="128">
        <f t="shared" si="36"/>
        <v>5.0446666666666671</v>
      </c>
      <c r="I232" s="128"/>
      <c r="J232" s="128">
        <f t="shared" si="37"/>
        <v>5.2735833333333337</v>
      </c>
      <c r="K232" s="124"/>
      <c r="L232" s="125"/>
      <c r="M232" s="216">
        <v>44957</v>
      </c>
      <c r="N232" s="124"/>
      <c r="O232" s="126">
        <f t="shared" si="34"/>
        <v>4.7530000000000001</v>
      </c>
      <c r="P232" s="124"/>
      <c r="Q232" s="124">
        <f t="shared" si="38"/>
        <v>4.8665000000000003</v>
      </c>
      <c r="R232" s="124"/>
      <c r="S232" s="124">
        <f t="shared" si="39"/>
        <v>5.0446666666666671</v>
      </c>
      <c r="T232" s="124"/>
      <c r="U232" s="124">
        <f t="shared" si="40"/>
        <v>5.2735833333333337</v>
      </c>
    </row>
    <row r="233" spans="2:21" x14ac:dyDescent="0.2">
      <c r="B233" s="49">
        <v>44985</v>
      </c>
      <c r="D233" s="204">
        <v>4.6429999999999998</v>
      </c>
      <c r="F233" s="128">
        <f t="shared" si="35"/>
        <v>4.6980000000000004</v>
      </c>
      <c r="G233" s="128"/>
      <c r="H233" s="128">
        <f t="shared" si="36"/>
        <v>4.7920000000000007</v>
      </c>
      <c r="I233" s="128"/>
      <c r="J233" s="128">
        <f t="shared" si="37"/>
        <v>5.3050000000000006</v>
      </c>
      <c r="K233" s="124"/>
      <c r="L233" s="125"/>
      <c r="M233" s="216">
        <v>44985</v>
      </c>
      <c r="N233" s="124"/>
      <c r="O233" s="126">
        <f t="shared" si="34"/>
        <v>4.6429999999999998</v>
      </c>
      <c r="P233" s="124"/>
      <c r="Q233" s="124">
        <f t="shared" si="38"/>
        <v>4.6980000000000004</v>
      </c>
      <c r="R233" s="124"/>
      <c r="S233" s="124">
        <f t="shared" si="39"/>
        <v>4.7920000000000007</v>
      </c>
      <c r="T233" s="124"/>
      <c r="U233" s="124">
        <f t="shared" si="40"/>
        <v>5.3050000000000006</v>
      </c>
    </row>
    <row r="234" spans="2:21" x14ac:dyDescent="0.2">
      <c r="B234" s="49">
        <v>45016</v>
      </c>
      <c r="D234" s="212">
        <v>4.4880000000000004</v>
      </c>
      <c r="F234" s="128">
        <f t="shared" si="35"/>
        <v>4.5655000000000001</v>
      </c>
      <c r="G234" s="128"/>
      <c r="H234" s="128">
        <f t="shared" si="36"/>
        <v>4.6280000000000001</v>
      </c>
      <c r="I234" s="128"/>
      <c r="J234" s="128">
        <f t="shared" si="37"/>
        <v>5.2390833333333333</v>
      </c>
      <c r="K234" s="124"/>
      <c r="L234" s="125"/>
      <c r="M234" s="216">
        <v>45016</v>
      </c>
      <c r="N234" s="124"/>
      <c r="O234" s="126">
        <f t="shared" si="34"/>
        <v>4.4880000000000004</v>
      </c>
      <c r="P234" s="124"/>
      <c r="Q234" s="124">
        <f t="shared" si="38"/>
        <v>4.5655000000000001</v>
      </c>
      <c r="R234" s="124"/>
      <c r="S234" s="124">
        <f t="shared" si="39"/>
        <v>4.6280000000000001</v>
      </c>
      <c r="T234" s="124"/>
      <c r="U234" s="124">
        <f t="shared" si="40"/>
        <v>5.2390833333333333</v>
      </c>
    </row>
    <row r="235" spans="2:21" x14ac:dyDescent="0.2">
      <c r="B235" s="49">
        <v>45046</v>
      </c>
      <c r="D235" s="204">
        <v>4.4589999999999996</v>
      </c>
      <c r="F235" s="128">
        <f t="shared" si="35"/>
        <v>4.4734999999999996</v>
      </c>
      <c r="G235" s="128"/>
      <c r="H235" s="128">
        <f t="shared" si="36"/>
        <v>4.53</v>
      </c>
      <c r="I235" s="128"/>
      <c r="J235" s="128">
        <f t="shared" si="37"/>
        <v>5.1695833333333345</v>
      </c>
      <c r="K235" s="124"/>
      <c r="L235" s="125"/>
      <c r="M235" s="216">
        <v>45046</v>
      </c>
      <c r="N235" s="124"/>
      <c r="O235" s="126">
        <f t="shared" si="34"/>
        <v>4.4589999999999996</v>
      </c>
      <c r="P235" s="124"/>
      <c r="Q235" s="124">
        <f t="shared" si="38"/>
        <v>4.4734999999999996</v>
      </c>
      <c r="R235" s="124"/>
      <c r="S235" s="124">
        <f t="shared" si="39"/>
        <v>4.53</v>
      </c>
      <c r="T235" s="124"/>
      <c r="U235" s="124">
        <f t="shared" si="40"/>
        <v>5.1695833333333345</v>
      </c>
    </row>
    <row r="236" spans="2:21" x14ac:dyDescent="0.2">
      <c r="B236" s="49">
        <v>45077</v>
      </c>
      <c r="D236" s="204">
        <v>4.3049999999999997</v>
      </c>
      <c r="F236" s="128">
        <f t="shared" si="35"/>
        <v>4.3819999999999997</v>
      </c>
      <c r="G236" s="128"/>
      <c r="H236" s="128">
        <f t="shared" si="36"/>
        <v>4.4173333333333327</v>
      </c>
      <c r="I236" s="128"/>
      <c r="J236" s="128">
        <f t="shared" si="37"/>
        <v>5.0600833333333339</v>
      </c>
      <c r="K236" s="124"/>
      <c r="L236" s="125"/>
      <c r="M236" s="216">
        <v>45077</v>
      </c>
      <c r="N236" s="124"/>
      <c r="O236" s="126">
        <f t="shared" si="34"/>
        <v>4.3049999999999997</v>
      </c>
      <c r="P236" s="124"/>
      <c r="Q236" s="124">
        <f t="shared" si="38"/>
        <v>4.3819999999999997</v>
      </c>
      <c r="R236" s="124"/>
      <c r="S236" s="124">
        <f t="shared" si="39"/>
        <v>4.4173333333333327</v>
      </c>
      <c r="T236" s="124"/>
      <c r="U236" s="124">
        <f t="shared" si="40"/>
        <v>5.0600833333333339</v>
      </c>
    </row>
    <row r="237" spans="2:21" x14ac:dyDescent="0.2">
      <c r="B237" s="49">
        <v>45107</v>
      </c>
      <c r="D237" s="204">
        <v>4.109</v>
      </c>
      <c r="F237" s="128">
        <f t="shared" si="35"/>
        <v>4.2069999999999999</v>
      </c>
      <c r="G237" s="128"/>
      <c r="H237" s="128">
        <f t="shared" si="36"/>
        <v>4.2909999999999995</v>
      </c>
      <c r="I237" s="128"/>
      <c r="J237" s="128">
        <f t="shared" si="37"/>
        <v>4.9006666666666669</v>
      </c>
      <c r="K237" s="124"/>
      <c r="L237" s="125"/>
      <c r="M237" s="216">
        <v>45107</v>
      </c>
      <c r="N237" s="124"/>
      <c r="O237" s="126">
        <f t="shared" si="34"/>
        <v>4.109</v>
      </c>
      <c r="P237" s="124"/>
      <c r="Q237" s="124">
        <f t="shared" si="38"/>
        <v>4.2069999999999999</v>
      </c>
      <c r="R237" s="124"/>
      <c r="S237" s="124">
        <f t="shared" si="39"/>
        <v>4.2909999999999995</v>
      </c>
      <c r="T237" s="124"/>
      <c r="U237" s="124">
        <f t="shared" si="40"/>
        <v>4.9006666666666669</v>
      </c>
    </row>
    <row r="238" spans="2:21" x14ac:dyDescent="0.2">
      <c r="B238" s="49">
        <v>45138</v>
      </c>
      <c r="D238" s="204">
        <v>4.4009999999999998</v>
      </c>
      <c r="F238" s="128">
        <f t="shared" si="35"/>
        <v>4.2549999999999999</v>
      </c>
      <c r="G238" s="128"/>
      <c r="H238" s="128">
        <f t="shared" si="36"/>
        <v>4.2716666666666665</v>
      </c>
      <c r="I238" s="128"/>
      <c r="J238" s="128">
        <f t="shared" si="37"/>
        <v>4.7807500000000003</v>
      </c>
      <c r="K238" s="124"/>
      <c r="L238" s="125"/>
      <c r="M238" s="216">
        <v>45138</v>
      </c>
      <c r="N238" s="124"/>
      <c r="O238" s="126">
        <f t="shared" si="34"/>
        <v>4.4009999999999998</v>
      </c>
      <c r="P238" s="124"/>
      <c r="Q238" s="124">
        <f t="shared" si="38"/>
        <v>4.2549999999999999</v>
      </c>
      <c r="R238" s="124"/>
      <c r="S238" s="124">
        <f t="shared" si="39"/>
        <v>4.2716666666666665</v>
      </c>
      <c r="T238" s="124"/>
      <c r="U238" s="124">
        <f t="shared" si="40"/>
        <v>4.7807500000000003</v>
      </c>
    </row>
    <row r="239" spans="2:21" x14ac:dyDescent="0.2">
      <c r="B239" s="49">
        <v>45169</v>
      </c>
      <c r="D239" s="204">
        <v>5.0279999999999996</v>
      </c>
      <c r="F239" s="128">
        <f t="shared" si="35"/>
        <v>4.7144999999999992</v>
      </c>
      <c r="G239" s="128"/>
      <c r="H239" s="128">
        <f t="shared" si="36"/>
        <v>4.512666666666667</v>
      </c>
      <c r="I239" s="128"/>
      <c r="J239" s="128">
        <f t="shared" si="37"/>
        <v>4.7634999999999996</v>
      </c>
      <c r="K239" s="124"/>
      <c r="L239" s="125"/>
      <c r="M239" s="216">
        <v>45169</v>
      </c>
      <c r="N239" s="124"/>
      <c r="O239" s="126">
        <f t="shared" si="34"/>
        <v>5.0279999999999996</v>
      </c>
      <c r="P239" s="124"/>
      <c r="Q239" s="124">
        <f t="shared" si="38"/>
        <v>4.7144999999999992</v>
      </c>
      <c r="R239" s="124"/>
      <c r="S239" s="124">
        <f t="shared" si="39"/>
        <v>4.512666666666667</v>
      </c>
      <c r="T239" s="124"/>
      <c r="U239" s="124">
        <f t="shared" si="40"/>
        <v>4.7634999999999996</v>
      </c>
    </row>
    <row r="240" spans="2:21" x14ac:dyDescent="0.2">
      <c r="B240" s="49">
        <v>45199</v>
      </c>
      <c r="D240" s="204">
        <v>5.19</v>
      </c>
      <c r="F240" s="128">
        <f t="shared" si="35"/>
        <v>5.109</v>
      </c>
      <c r="G240" s="128"/>
      <c r="H240" s="128">
        <f t="shared" si="36"/>
        <v>4.8730000000000002</v>
      </c>
      <c r="I240" s="128"/>
      <c r="J240" s="128">
        <f t="shared" si="37"/>
        <v>4.7640833333333328</v>
      </c>
      <c r="K240" s="124"/>
      <c r="L240" s="125"/>
      <c r="M240" s="216">
        <v>45199</v>
      </c>
      <c r="N240" s="124"/>
      <c r="O240" s="126">
        <f t="shared" si="34"/>
        <v>5.19</v>
      </c>
      <c r="P240" s="124"/>
      <c r="Q240" s="124">
        <f t="shared" si="38"/>
        <v>5.109</v>
      </c>
      <c r="R240" s="124"/>
      <c r="S240" s="124">
        <f t="shared" si="39"/>
        <v>4.8730000000000002</v>
      </c>
      <c r="T240" s="124"/>
      <c r="U240" s="124">
        <f t="shared" si="40"/>
        <v>4.7640833333333328</v>
      </c>
    </row>
    <row r="241" spans="2:21" x14ac:dyDescent="0.2">
      <c r="B241" s="49">
        <v>45230</v>
      </c>
      <c r="D241" s="204">
        <v>4.8730000000000002</v>
      </c>
      <c r="F241" s="128">
        <f t="shared" si="35"/>
        <v>5.0315000000000003</v>
      </c>
      <c r="G241" s="128"/>
      <c r="H241" s="128">
        <f t="shared" si="36"/>
        <v>5.030333333333334</v>
      </c>
      <c r="I241" s="128"/>
      <c r="J241" s="128">
        <f t="shared" si="37"/>
        <v>4.7191666666666663</v>
      </c>
      <c r="K241" s="124"/>
      <c r="L241" s="125"/>
      <c r="M241" s="216">
        <v>45230</v>
      </c>
      <c r="N241" s="124"/>
      <c r="O241" s="126">
        <f t="shared" si="34"/>
        <v>4.8730000000000002</v>
      </c>
      <c r="P241" s="124"/>
      <c r="Q241" s="124">
        <f t="shared" si="38"/>
        <v>5.0315000000000003</v>
      </c>
      <c r="R241" s="124"/>
      <c r="S241" s="124">
        <f t="shared" si="39"/>
        <v>5.030333333333334</v>
      </c>
      <c r="T241" s="124"/>
      <c r="U241" s="124">
        <f t="shared" si="40"/>
        <v>4.7191666666666663</v>
      </c>
    </row>
    <row r="242" spans="2:21" x14ac:dyDescent="0.2">
      <c r="B242" s="49">
        <v>45260</v>
      </c>
      <c r="D242" s="204">
        <v>4.49</v>
      </c>
      <c r="F242" s="128">
        <f t="shared" si="35"/>
        <v>4.6814999999999998</v>
      </c>
      <c r="G242" s="128"/>
      <c r="H242" s="128">
        <f t="shared" si="36"/>
        <v>4.851</v>
      </c>
      <c r="I242" s="128"/>
      <c r="J242" s="128">
        <f t="shared" si="37"/>
        <v>4.6432500000000001</v>
      </c>
      <c r="K242" s="124"/>
      <c r="L242" s="125"/>
      <c r="M242" s="216">
        <v>45260</v>
      </c>
      <c r="N242" s="124"/>
      <c r="O242" s="126">
        <f t="shared" si="34"/>
        <v>4.49</v>
      </c>
      <c r="P242" s="124"/>
      <c r="Q242" s="124">
        <f t="shared" si="38"/>
        <v>4.6814999999999998</v>
      </c>
      <c r="R242" s="124"/>
      <c r="S242" s="124">
        <f t="shared" si="39"/>
        <v>4.851</v>
      </c>
      <c r="T242" s="124"/>
      <c r="U242" s="124">
        <f t="shared" si="40"/>
        <v>4.6432500000000001</v>
      </c>
    </row>
    <row r="243" spans="2:21" x14ac:dyDescent="0.2">
      <c r="B243" s="49">
        <v>45291</v>
      </c>
      <c r="D243" s="204">
        <v>4.1260000000000003</v>
      </c>
      <c r="F243" s="128">
        <f t="shared" si="35"/>
        <v>4.3079999999999998</v>
      </c>
      <c r="G243" s="128"/>
      <c r="H243" s="128">
        <f t="shared" si="36"/>
        <v>4.4963333333333333</v>
      </c>
      <c r="I243" s="128"/>
      <c r="J243" s="128">
        <f t="shared" si="37"/>
        <v>4.5720833333333326</v>
      </c>
      <c r="K243" s="124"/>
      <c r="L243" s="125"/>
      <c r="M243" s="216">
        <v>45291</v>
      </c>
      <c r="N243" s="124"/>
      <c r="O243" s="126">
        <f t="shared" si="34"/>
        <v>4.1260000000000003</v>
      </c>
      <c r="P243" s="124"/>
      <c r="Q243" s="124">
        <f t="shared" si="38"/>
        <v>4.3079999999999998</v>
      </c>
      <c r="R243" s="124"/>
      <c r="S243" s="124">
        <f t="shared" si="39"/>
        <v>4.4963333333333333</v>
      </c>
      <c r="T243" s="124"/>
      <c r="U243" s="124">
        <f t="shared" si="40"/>
        <v>4.5720833333333326</v>
      </c>
    </row>
    <row r="244" spans="2:21" x14ac:dyDescent="0.2">
      <c r="B244" s="49">
        <v>45322</v>
      </c>
      <c r="D244" s="204">
        <v>4.0110000000000001</v>
      </c>
      <c r="F244" s="128">
        <f t="shared" si="35"/>
        <v>4.0685000000000002</v>
      </c>
      <c r="G244" s="128"/>
      <c r="H244" s="128">
        <f t="shared" si="36"/>
        <v>4.2089999999999996</v>
      </c>
      <c r="I244" s="128"/>
      <c r="J244" s="128">
        <f t="shared" si="37"/>
        <v>4.5102500000000001</v>
      </c>
      <c r="K244" s="124"/>
      <c r="L244" s="125"/>
      <c r="M244" s="216">
        <v>45322</v>
      </c>
      <c r="N244" s="124"/>
      <c r="O244" s="126">
        <f t="shared" si="34"/>
        <v>4.0110000000000001</v>
      </c>
      <c r="P244" s="124"/>
      <c r="Q244" s="124">
        <f t="shared" si="38"/>
        <v>4.0685000000000002</v>
      </c>
      <c r="R244" s="124"/>
      <c r="S244" s="124">
        <f t="shared" si="39"/>
        <v>4.2089999999999996</v>
      </c>
      <c r="T244" s="124"/>
      <c r="U244" s="124">
        <f t="shared" si="40"/>
        <v>4.5102500000000001</v>
      </c>
    </row>
    <row r="245" spans="2:21" x14ac:dyDescent="0.2">
      <c r="B245" s="49">
        <v>45351</v>
      </c>
      <c r="D245" s="204">
        <v>4.1520000000000001</v>
      </c>
      <c r="F245" s="128">
        <f t="shared" si="35"/>
        <v>4.0815000000000001</v>
      </c>
      <c r="G245" s="128"/>
      <c r="H245" s="128">
        <f t="shared" si="36"/>
        <v>4.0963333333333338</v>
      </c>
      <c r="I245" s="128"/>
      <c r="J245" s="128">
        <f t="shared" si="37"/>
        <v>4.4693333333333332</v>
      </c>
      <c r="K245" s="124"/>
      <c r="L245" s="125"/>
      <c r="M245" s="216">
        <v>45351</v>
      </c>
      <c r="N245" s="124"/>
      <c r="O245" s="126">
        <f t="shared" si="34"/>
        <v>4.1520000000000001</v>
      </c>
      <c r="P245" s="124"/>
      <c r="Q245" s="124">
        <f t="shared" si="38"/>
        <v>4.0815000000000001</v>
      </c>
      <c r="R245" s="124"/>
      <c r="S245" s="124">
        <f t="shared" si="39"/>
        <v>4.0963333333333338</v>
      </c>
      <c r="T245" s="124"/>
      <c r="U245" s="124">
        <f t="shared" si="40"/>
        <v>4.4693333333333332</v>
      </c>
    </row>
    <row r="246" spans="2:21" x14ac:dyDescent="0.2">
      <c r="B246" s="49">
        <v>45382</v>
      </c>
      <c r="D246" s="204">
        <v>4.1769999999999996</v>
      </c>
      <c r="F246" s="128">
        <f t="shared" si="35"/>
        <v>4.1645000000000003</v>
      </c>
      <c r="G246" s="128"/>
      <c r="H246" s="128">
        <f t="shared" si="36"/>
        <v>4.1133333333333333</v>
      </c>
      <c r="I246" s="128"/>
      <c r="J246" s="128">
        <f t="shared" si="37"/>
        <v>4.4434166666666668</v>
      </c>
      <c r="K246" s="124"/>
      <c r="L246" s="125"/>
      <c r="M246" s="216">
        <v>45382</v>
      </c>
      <c r="N246" s="124"/>
      <c r="O246" s="126">
        <f t="shared" si="34"/>
        <v>4.1769999999999996</v>
      </c>
      <c r="P246" s="124"/>
      <c r="Q246" s="124">
        <f t="shared" si="38"/>
        <v>4.1645000000000003</v>
      </c>
      <c r="R246" s="124"/>
      <c r="S246" s="124">
        <f t="shared" si="39"/>
        <v>4.1133333333333333</v>
      </c>
      <c r="T246" s="124"/>
      <c r="U246" s="124">
        <f t="shared" si="40"/>
        <v>4.4434166666666668</v>
      </c>
    </row>
    <row r="247" spans="2:21" x14ac:dyDescent="0.2">
      <c r="B247" s="49">
        <v>45412</v>
      </c>
      <c r="D247" s="204">
        <v>4.1100000000000003</v>
      </c>
      <c r="F247" s="128">
        <f t="shared" si="35"/>
        <v>4.1434999999999995</v>
      </c>
      <c r="G247" s="128"/>
      <c r="H247" s="128">
        <f t="shared" si="36"/>
        <v>4.1463333333333336</v>
      </c>
      <c r="I247" s="128"/>
      <c r="J247" s="128">
        <f t="shared" si="37"/>
        <v>4.4143333333333334</v>
      </c>
      <c r="K247" s="124"/>
      <c r="L247" s="125"/>
      <c r="M247" s="216">
        <v>45412</v>
      </c>
      <c r="N247" s="124"/>
      <c r="O247" s="126">
        <f t="shared" si="34"/>
        <v>4.1100000000000003</v>
      </c>
      <c r="P247" s="124"/>
      <c r="Q247" s="124">
        <f t="shared" si="38"/>
        <v>4.1434999999999995</v>
      </c>
      <c r="R247" s="124"/>
      <c r="S247" s="124">
        <f t="shared" si="39"/>
        <v>4.1463333333333336</v>
      </c>
      <c r="T247" s="124"/>
      <c r="U247" s="124">
        <f t="shared" si="40"/>
        <v>4.4143333333333334</v>
      </c>
    </row>
    <row r="248" spans="2:21" x14ac:dyDescent="0.2">
      <c r="B248" s="49">
        <v>45443</v>
      </c>
      <c r="D248" s="204">
        <v>3.96</v>
      </c>
      <c r="F248" s="128">
        <f t="shared" si="35"/>
        <v>4.0350000000000001</v>
      </c>
      <c r="G248" s="128"/>
      <c r="H248" s="128">
        <f t="shared" si="36"/>
        <v>4.0823333333333336</v>
      </c>
      <c r="I248" s="128"/>
      <c r="J248" s="128">
        <f t="shared" si="37"/>
        <v>4.3855833333333338</v>
      </c>
      <c r="K248" s="124"/>
      <c r="L248" s="125"/>
      <c r="M248" s="216">
        <v>45443</v>
      </c>
      <c r="N248" s="124"/>
      <c r="O248" s="126">
        <f t="shared" si="34"/>
        <v>3.96</v>
      </c>
      <c r="P248" s="124"/>
      <c r="Q248" s="124">
        <f t="shared" si="38"/>
        <v>4.0350000000000001</v>
      </c>
      <c r="R248" s="124"/>
      <c r="S248" s="124">
        <f t="shared" si="39"/>
        <v>4.0823333333333336</v>
      </c>
      <c r="T248" s="124"/>
      <c r="U248" s="124">
        <f t="shared" si="40"/>
        <v>4.3855833333333338</v>
      </c>
    </row>
    <row r="249" spans="2:21" x14ac:dyDescent="0.2">
      <c r="B249" s="49">
        <v>45473</v>
      </c>
      <c r="D249" s="204">
        <v>4.0389999999999997</v>
      </c>
      <c r="F249" s="128">
        <f t="shared" si="35"/>
        <v>3.9994999999999998</v>
      </c>
      <c r="G249" s="128"/>
      <c r="H249" s="128">
        <f t="shared" si="36"/>
        <v>4.0363333333333333</v>
      </c>
      <c r="I249" s="128"/>
      <c r="J249" s="128">
        <f t="shared" si="37"/>
        <v>4.3797500000000005</v>
      </c>
      <c r="K249" s="124"/>
      <c r="L249" s="125"/>
      <c r="M249" s="216">
        <v>45473</v>
      </c>
      <c r="N249" s="124"/>
      <c r="O249" s="126">
        <f t="shared" si="34"/>
        <v>4.0389999999999997</v>
      </c>
      <c r="P249" s="124"/>
      <c r="Q249" s="124">
        <f t="shared" si="38"/>
        <v>3.9994999999999998</v>
      </c>
      <c r="R249" s="124"/>
      <c r="S249" s="124">
        <f t="shared" si="39"/>
        <v>4.0363333333333333</v>
      </c>
      <c r="T249" s="124"/>
      <c r="U249" s="124">
        <f t="shared" si="40"/>
        <v>4.3797500000000005</v>
      </c>
    </row>
    <row r="250" spans="2:21" x14ac:dyDescent="0.2">
      <c r="B250" s="49">
        <v>45504</v>
      </c>
      <c r="D250" s="122"/>
      <c r="F250" s="128" t="str">
        <f t="shared" si="35"/>
        <v>NA</v>
      </c>
      <c r="G250" s="128"/>
      <c r="H250" s="128" t="str">
        <f t="shared" si="36"/>
        <v>NA</v>
      </c>
      <c r="I250" s="128"/>
      <c r="J250" s="128" t="str">
        <f t="shared" si="37"/>
        <v>NA</v>
      </c>
      <c r="K250" s="124"/>
      <c r="L250" s="125"/>
      <c r="M250" s="216">
        <v>45504</v>
      </c>
      <c r="N250" s="124"/>
      <c r="O250" s="126">
        <f t="shared" si="34"/>
        <v>0</v>
      </c>
      <c r="P250" s="124"/>
      <c r="Q250" s="124" t="str">
        <f t="shared" si="38"/>
        <v>NA</v>
      </c>
      <c r="R250" s="124"/>
      <c r="S250" s="124" t="str">
        <f t="shared" si="39"/>
        <v>NA</v>
      </c>
      <c r="T250" s="124"/>
      <c r="U250" s="124" t="str">
        <f t="shared" si="40"/>
        <v>NA</v>
      </c>
    </row>
    <row r="251" spans="2:21" x14ac:dyDescent="0.2">
      <c r="B251" s="49">
        <v>45535</v>
      </c>
      <c r="D251" s="122"/>
      <c r="F251" s="128" t="str">
        <f t="shared" si="35"/>
        <v>NA</v>
      </c>
      <c r="G251" s="128"/>
      <c r="H251" s="128" t="str">
        <f t="shared" si="36"/>
        <v>NA</v>
      </c>
      <c r="I251" s="128"/>
      <c r="J251" s="128" t="str">
        <f t="shared" si="37"/>
        <v>NA</v>
      </c>
      <c r="K251" s="124"/>
      <c r="L251" s="125"/>
      <c r="M251" s="216">
        <v>45535</v>
      </c>
      <c r="N251" s="124"/>
      <c r="O251" s="126">
        <f t="shared" si="34"/>
        <v>0</v>
      </c>
      <c r="P251" s="124"/>
      <c r="Q251" s="124" t="str">
        <f t="shared" si="38"/>
        <v>NA</v>
      </c>
      <c r="R251" s="124"/>
      <c r="S251" s="124" t="str">
        <f t="shared" si="39"/>
        <v>NA</v>
      </c>
      <c r="T251" s="124"/>
      <c r="U251" s="124" t="str">
        <f t="shared" si="40"/>
        <v>NA</v>
      </c>
    </row>
    <row r="252" spans="2:21" x14ac:dyDescent="0.2">
      <c r="B252" s="49">
        <v>45565</v>
      </c>
      <c r="D252" s="122"/>
      <c r="F252" s="128" t="str">
        <f t="shared" si="35"/>
        <v>NA</v>
      </c>
      <c r="G252" s="128"/>
      <c r="H252" s="128" t="str">
        <f t="shared" si="36"/>
        <v>NA</v>
      </c>
      <c r="I252" s="128"/>
      <c r="J252" s="128" t="str">
        <f t="shared" si="37"/>
        <v>NA</v>
      </c>
      <c r="K252" s="124"/>
      <c r="L252" s="125"/>
      <c r="M252" s="216">
        <v>45565</v>
      </c>
      <c r="N252" s="124"/>
      <c r="O252" s="126">
        <f t="shared" si="34"/>
        <v>0</v>
      </c>
      <c r="P252" s="124"/>
      <c r="Q252" s="124" t="str">
        <f t="shared" si="38"/>
        <v>NA</v>
      </c>
      <c r="R252" s="124"/>
      <c r="S252" s="124" t="str">
        <f t="shared" si="39"/>
        <v>NA</v>
      </c>
      <c r="T252" s="124"/>
      <c r="U252" s="124" t="str">
        <f t="shared" si="40"/>
        <v>NA</v>
      </c>
    </row>
    <row r="253" spans="2:21" x14ac:dyDescent="0.2">
      <c r="B253" s="49">
        <v>45596</v>
      </c>
      <c r="D253" s="122"/>
      <c r="F253" s="128" t="str">
        <f t="shared" si="35"/>
        <v>NA</v>
      </c>
      <c r="G253" s="128"/>
      <c r="H253" s="128" t="str">
        <f t="shared" si="36"/>
        <v>NA</v>
      </c>
      <c r="I253" s="128"/>
      <c r="J253" s="128" t="str">
        <f t="shared" si="37"/>
        <v>NA</v>
      </c>
      <c r="K253" s="124"/>
      <c r="L253" s="125"/>
      <c r="M253" s="216">
        <v>45596</v>
      </c>
      <c r="N253" s="124"/>
      <c r="O253" s="126">
        <f t="shared" si="34"/>
        <v>0</v>
      </c>
      <c r="P253" s="124"/>
      <c r="Q253" s="124" t="str">
        <f t="shared" si="38"/>
        <v>NA</v>
      </c>
      <c r="R253" s="124"/>
      <c r="S253" s="124" t="str">
        <f t="shared" si="39"/>
        <v>NA</v>
      </c>
      <c r="T253" s="124"/>
      <c r="U253" s="124" t="str">
        <f t="shared" si="40"/>
        <v>NA</v>
      </c>
    </row>
    <row r="254" spans="2:21" x14ac:dyDescent="0.2">
      <c r="B254" s="49">
        <v>45626</v>
      </c>
      <c r="D254" s="122"/>
      <c r="F254" s="128" t="str">
        <f t="shared" si="35"/>
        <v>NA</v>
      </c>
      <c r="G254" s="128"/>
      <c r="H254" s="128" t="str">
        <f t="shared" si="36"/>
        <v>NA</v>
      </c>
      <c r="I254" s="128"/>
      <c r="J254" s="128" t="str">
        <f t="shared" si="37"/>
        <v>NA</v>
      </c>
      <c r="K254" s="124"/>
      <c r="L254" s="125"/>
      <c r="M254" s="216">
        <v>45626</v>
      </c>
      <c r="N254" s="124"/>
      <c r="O254" s="126">
        <f t="shared" si="34"/>
        <v>0</v>
      </c>
      <c r="P254" s="124"/>
      <c r="Q254" s="124" t="str">
        <f t="shared" si="38"/>
        <v>NA</v>
      </c>
      <c r="R254" s="124"/>
      <c r="S254" s="124" t="str">
        <f t="shared" si="39"/>
        <v>NA</v>
      </c>
      <c r="T254" s="124"/>
      <c r="U254" s="124" t="str">
        <f t="shared" si="40"/>
        <v>NA</v>
      </c>
    </row>
    <row r="255" spans="2:21" x14ac:dyDescent="0.2">
      <c r="B255" s="49">
        <v>45657</v>
      </c>
      <c r="D255" s="122"/>
      <c r="F255" s="128" t="str">
        <f t="shared" si="35"/>
        <v>NA</v>
      </c>
      <c r="G255" s="128"/>
      <c r="H255" s="128" t="str">
        <f t="shared" si="36"/>
        <v>NA</v>
      </c>
      <c r="I255" s="128"/>
      <c r="J255" s="128" t="str">
        <f t="shared" si="37"/>
        <v>NA</v>
      </c>
      <c r="K255" s="124"/>
      <c r="L255" s="125"/>
      <c r="M255" s="216">
        <v>45657</v>
      </c>
      <c r="N255" s="124"/>
      <c r="O255" s="126">
        <f t="shared" si="34"/>
        <v>0</v>
      </c>
      <c r="P255" s="124"/>
      <c r="Q255" s="124" t="str">
        <f t="shared" si="38"/>
        <v>NA</v>
      </c>
      <c r="R255" s="124"/>
      <c r="S255" s="124" t="str">
        <f t="shared" si="39"/>
        <v>NA</v>
      </c>
      <c r="T255" s="124"/>
      <c r="U255" s="124" t="str">
        <f t="shared" si="40"/>
        <v>NA</v>
      </c>
    </row>
    <row r="256" spans="2:21" x14ac:dyDescent="0.2">
      <c r="B256" s="49">
        <v>45688</v>
      </c>
      <c r="D256" s="122"/>
      <c r="F256" s="128" t="str">
        <f t="shared" si="35"/>
        <v>NA</v>
      </c>
      <c r="G256" s="128"/>
      <c r="H256" s="128" t="str">
        <f t="shared" si="36"/>
        <v>NA</v>
      </c>
      <c r="I256" s="128"/>
      <c r="J256" s="128" t="str">
        <f t="shared" si="37"/>
        <v>NA</v>
      </c>
      <c r="K256" s="124"/>
      <c r="L256" s="125"/>
      <c r="M256" s="216">
        <v>45688</v>
      </c>
      <c r="N256" s="124"/>
      <c r="O256" s="126">
        <f t="shared" si="34"/>
        <v>0</v>
      </c>
      <c r="P256" s="124"/>
      <c r="Q256" s="124" t="str">
        <f t="shared" si="38"/>
        <v>NA</v>
      </c>
      <c r="R256" s="124"/>
      <c r="S256" s="124" t="str">
        <f t="shared" si="39"/>
        <v>NA</v>
      </c>
      <c r="T256" s="124"/>
      <c r="U256" s="124" t="str">
        <f t="shared" si="40"/>
        <v>NA</v>
      </c>
    </row>
    <row r="257" spans="2:21" x14ac:dyDescent="0.2">
      <c r="B257" s="49">
        <v>45716</v>
      </c>
      <c r="D257" s="122"/>
      <c r="F257" s="128" t="str">
        <f t="shared" si="35"/>
        <v>NA</v>
      </c>
      <c r="G257" s="128"/>
      <c r="H257" s="128" t="str">
        <f t="shared" si="36"/>
        <v>NA</v>
      </c>
      <c r="I257" s="128"/>
      <c r="J257" s="128" t="str">
        <f t="shared" si="37"/>
        <v>NA</v>
      </c>
      <c r="K257" s="124"/>
      <c r="L257" s="125"/>
      <c r="M257" s="216">
        <v>45716</v>
      </c>
      <c r="N257" s="124"/>
      <c r="O257" s="126">
        <f t="shared" si="34"/>
        <v>0</v>
      </c>
      <c r="P257" s="124"/>
      <c r="Q257" s="124" t="str">
        <f t="shared" si="38"/>
        <v>NA</v>
      </c>
      <c r="R257" s="124"/>
      <c r="S257" s="124" t="str">
        <f t="shared" si="39"/>
        <v>NA</v>
      </c>
      <c r="T257" s="124"/>
      <c r="U257" s="124" t="str">
        <f t="shared" si="40"/>
        <v>NA</v>
      </c>
    </row>
    <row r="258" spans="2:21" x14ac:dyDescent="0.2">
      <c r="B258" s="49">
        <v>45747</v>
      </c>
      <c r="D258" s="122"/>
      <c r="F258" s="128" t="str">
        <f t="shared" si="35"/>
        <v>NA</v>
      </c>
      <c r="G258" s="128"/>
      <c r="H258" s="128" t="str">
        <f t="shared" si="36"/>
        <v>NA</v>
      </c>
      <c r="I258" s="128"/>
      <c r="J258" s="128" t="str">
        <f t="shared" si="37"/>
        <v>NA</v>
      </c>
      <c r="K258" s="124"/>
      <c r="L258" s="125"/>
      <c r="M258" s="216">
        <v>45747</v>
      </c>
      <c r="N258" s="124"/>
      <c r="O258" s="126">
        <f t="shared" si="34"/>
        <v>0</v>
      </c>
      <c r="P258" s="124"/>
      <c r="Q258" s="124" t="str">
        <f t="shared" si="38"/>
        <v>NA</v>
      </c>
      <c r="R258" s="124"/>
      <c r="S258" s="124" t="str">
        <f t="shared" si="39"/>
        <v>NA</v>
      </c>
      <c r="T258" s="124"/>
      <c r="U258" s="124" t="str">
        <f t="shared" si="40"/>
        <v>NA</v>
      </c>
    </row>
    <row r="259" spans="2:21" x14ac:dyDescent="0.2">
      <c r="B259" s="49">
        <v>45777</v>
      </c>
      <c r="D259" s="122"/>
      <c r="F259" s="128" t="str">
        <f t="shared" si="35"/>
        <v>NA</v>
      </c>
      <c r="G259" s="128"/>
      <c r="H259" s="128" t="str">
        <f t="shared" si="36"/>
        <v>NA</v>
      </c>
      <c r="I259" s="128"/>
      <c r="J259" s="128" t="str">
        <f t="shared" si="37"/>
        <v>NA</v>
      </c>
      <c r="K259" s="124"/>
      <c r="L259" s="125"/>
      <c r="M259" s="216">
        <v>45777</v>
      </c>
      <c r="N259" s="124"/>
      <c r="O259" s="126">
        <f t="shared" si="34"/>
        <v>0</v>
      </c>
      <c r="P259" s="124"/>
      <c r="Q259" s="124" t="str">
        <f t="shared" si="38"/>
        <v>NA</v>
      </c>
      <c r="R259" s="124"/>
      <c r="S259" s="124" t="str">
        <f t="shared" si="39"/>
        <v>NA</v>
      </c>
      <c r="T259" s="124"/>
      <c r="U259" s="124" t="str">
        <f t="shared" si="40"/>
        <v>NA</v>
      </c>
    </row>
    <row r="260" spans="2:21" x14ac:dyDescent="0.2">
      <c r="B260" s="49">
        <v>45808</v>
      </c>
      <c r="D260" s="122"/>
      <c r="F260" s="128" t="str">
        <f t="shared" si="35"/>
        <v>NA</v>
      </c>
      <c r="G260" s="128"/>
      <c r="H260" s="128" t="str">
        <f t="shared" si="36"/>
        <v>NA</v>
      </c>
      <c r="I260" s="128"/>
      <c r="J260" s="128" t="str">
        <f t="shared" si="37"/>
        <v>NA</v>
      </c>
      <c r="K260" s="124"/>
      <c r="L260" s="125"/>
      <c r="M260" s="216">
        <v>45808</v>
      </c>
      <c r="N260" s="124"/>
      <c r="O260" s="126">
        <f t="shared" si="34"/>
        <v>0</v>
      </c>
      <c r="P260" s="124"/>
      <c r="Q260" s="124" t="str">
        <f t="shared" si="38"/>
        <v>NA</v>
      </c>
      <c r="R260" s="124"/>
      <c r="S260" s="124" t="str">
        <f t="shared" si="39"/>
        <v>NA</v>
      </c>
      <c r="T260" s="124"/>
      <c r="U260" s="124" t="str">
        <f t="shared" si="40"/>
        <v>NA</v>
      </c>
    </row>
    <row r="261" spans="2:21" x14ac:dyDescent="0.2">
      <c r="B261" s="49">
        <v>45838</v>
      </c>
      <c r="D261" s="122"/>
      <c r="F261" s="128" t="str">
        <f t="shared" si="35"/>
        <v>NA</v>
      </c>
      <c r="G261" s="128"/>
      <c r="H261" s="128" t="str">
        <f t="shared" si="36"/>
        <v>NA</v>
      </c>
      <c r="I261" s="128"/>
      <c r="J261" s="128" t="str">
        <f t="shared" si="37"/>
        <v>NA</v>
      </c>
      <c r="K261" s="124"/>
      <c r="L261" s="125"/>
      <c r="M261" s="216">
        <v>45838</v>
      </c>
      <c r="N261" s="124"/>
      <c r="O261" s="126">
        <f t="shared" si="34"/>
        <v>0</v>
      </c>
      <c r="P261" s="124"/>
      <c r="Q261" s="124" t="str">
        <f t="shared" si="38"/>
        <v>NA</v>
      </c>
      <c r="R261" s="124"/>
      <c r="S261" s="124" t="str">
        <f t="shared" si="39"/>
        <v>NA</v>
      </c>
      <c r="T261" s="124"/>
      <c r="U261" s="124" t="str">
        <f t="shared" si="40"/>
        <v>NA</v>
      </c>
    </row>
    <row r="262" spans="2:21" x14ac:dyDescent="0.2">
      <c r="B262" s="49">
        <v>45869</v>
      </c>
      <c r="D262" s="122"/>
      <c r="F262" s="128" t="str">
        <f t="shared" si="35"/>
        <v>NA</v>
      </c>
      <c r="G262" s="128"/>
      <c r="H262" s="128" t="str">
        <f t="shared" si="36"/>
        <v>NA</v>
      </c>
      <c r="I262" s="128"/>
      <c r="J262" s="128" t="str">
        <f t="shared" si="37"/>
        <v>NA</v>
      </c>
      <c r="K262" s="124"/>
      <c r="L262" s="125"/>
      <c r="M262" s="216">
        <v>45869</v>
      </c>
      <c r="N262" s="124"/>
      <c r="O262" s="126">
        <f t="shared" si="34"/>
        <v>0</v>
      </c>
      <c r="P262" s="124"/>
      <c r="Q262" s="124" t="str">
        <f t="shared" si="38"/>
        <v>NA</v>
      </c>
      <c r="R262" s="124"/>
      <c r="S262" s="124" t="str">
        <f t="shared" si="39"/>
        <v>NA</v>
      </c>
      <c r="T262" s="124"/>
      <c r="U262" s="124" t="str">
        <f t="shared" si="40"/>
        <v>NA</v>
      </c>
    </row>
    <row r="263" spans="2:21" x14ac:dyDescent="0.2">
      <c r="B263" s="49">
        <v>45900</v>
      </c>
      <c r="D263" s="122"/>
      <c r="F263" s="128" t="str">
        <f t="shared" si="35"/>
        <v>NA</v>
      </c>
      <c r="G263" s="128"/>
      <c r="H263" s="128" t="str">
        <f t="shared" si="36"/>
        <v>NA</v>
      </c>
      <c r="I263" s="128"/>
      <c r="J263" s="128" t="str">
        <f t="shared" si="37"/>
        <v>NA</v>
      </c>
      <c r="K263" s="124"/>
      <c r="L263" s="125"/>
      <c r="M263" s="216">
        <v>45900</v>
      </c>
      <c r="N263" s="124"/>
      <c r="O263" s="126">
        <f t="shared" si="34"/>
        <v>0</v>
      </c>
      <c r="P263" s="124"/>
      <c r="Q263" s="124" t="str">
        <f t="shared" si="38"/>
        <v>NA</v>
      </c>
      <c r="R263" s="124"/>
      <c r="S263" s="124" t="str">
        <f t="shared" si="39"/>
        <v>NA</v>
      </c>
      <c r="T263" s="124"/>
      <c r="U263" s="124" t="str">
        <f t="shared" si="40"/>
        <v>NA</v>
      </c>
    </row>
    <row r="264" spans="2:21" x14ac:dyDescent="0.2">
      <c r="B264" s="49">
        <v>45930</v>
      </c>
      <c r="D264" s="122"/>
      <c r="F264" s="128" t="str">
        <f t="shared" si="35"/>
        <v>NA</v>
      </c>
      <c r="G264" s="128"/>
      <c r="H264" s="128" t="str">
        <f t="shared" si="36"/>
        <v>NA</v>
      </c>
      <c r="I264" s="128"/>
      <c r="J264" s="128" t="str">
        <f t="shared" si="37"/>
        <v>NA</v>
      </c>
      <c r="K264" s="124"/>
      <c r="L264" s="125"/>
      <c r="M264" s="216">
        <v>45930</v>
      </c>
      <c r="N264" s="124"/>
      <c r="O264" s="126">
        <f t="shared" si="34"/>
        <v>0</v>
      </c>
      <c r="P264" s="124"/>
      <c r="Q264" s="124" t="str">
        <f t="shared" si="38"/>
        <v>NA</v>
      </c>
      <c r="R264" s="124"/>
      <c r="S264" s="124" t="str">
        <f t="shared" si="39"/>
        <v>NA</v>
      </c>
      <c r="T264" s="124"/>
      <c r="U264" s="124" t="str">
        <f t="shared" si="40"/>
        <v>NA</v>
      </c>
    </row>
    <row r="265" spans="2:21" x14ac:dyDescent="0.2">
      <c r="B265" s="49">
        <v>45961</v>
      </c>
      <c r="D265" s="122"/>
      <c r="F265" s="128" t="str">
        <f t="shared" si="35"/>
        <v>NA</v>
      </c>
      <c r="G265" s="128"/>
      <c r="H265" s="128" t="str">
        <f t="shared" si="36"/>
        <v>NA</v>
      </c>
      <c r="I265" s="128"/>
      <c r="J265" s="128" t="str">
        <f t="shared" si="37"/>
        <v>NA</v>
      </c>
      <c r="K265" s="124"/>
      <c r="L265" s="125"/>
      <c r="M265" s="216">
        <v>45961</v>
      </c>
      <c r="N265" s="124"/>
      <c r="O265" s="126">
        <f t="shared" si="34"/>
        <v>0</v>
      </c>
      <c r="P265" s="124"/>
      <c r="Q265" s="124" t="str">
        <f t="shared" si="38"/>
        <v>NA</v>
      </c>
      <c r="R265" s="124"/>
      <c r="S265" s="124" t="str">
        <f t="shared" si="39"/>
        <v>NA</v>
      </c>
      <c r="T265" s="124"/>
      <c r="U265" s="124" t="str">
        <f t="shared" si="40"/>
        <v>NA</v>
      </c>
    </row>
    <row r="266" spans="2:21" x14ac:dyDescent="0.2">
      <c r="B266" s="49">
        <v>45991</v>
      </c>
      <c r="D266" s="122"/>
      <c r="F266" s="128" t="str">
        <f t="shared" si="35"/>
        <v>NA</v>
      </c>
      <c r="G266" s="128"/>
      <c r="H266" s="128" t="str">
        <f t="shared" si="36"/>
        <v>NA</v>
      </c>
      <c r="I266" s="128"/>
      <c r="J266" s="128" t="str">
        <f t="shared" si="37"/>
        <v>NA</v>
      </c>
      <c r="K266" s="124"/>
      <c r="L266" s="125"/>
      <c r="M266" s="216">
        <v>45991</v>
      </c>
      <c r="N266" s="124"/>
      <c r="O266" s="126">
        <f t="shared" si="34"/>
        <v>0</v>
      </c>
      <c r="P266" s="124"/>
      <c r="Q266" s="124" t="str">
        <f t="shared" si="38"/>
        <v>NA</v>
      </c>
      <c r="R266" s="124"/>
      <c r="S266" s="124" t="str">
        <f t="shared" si="39"/>
        <v>NA</v>
      </c>
      <c r="T266" s="124"/>
      <c r="U266" s="124" t="str">
        <f t="shared" si="40"/>
        <v>NA</v>
      </c>
    </row>
    <row r="267" spans="2:21" x14ac:dyDescent="0.2">
      <c r="B267" s="49">
        <v>46022</v>
      </c>
      <c r="D267" s="122"/>
      <c r="F267" s="128" t="str">
        <f t="shared" si="35"/>
        <v>NA</v>
      </c>
      <c r="G267" s="128"/>
      <c r="H267" s="128" t="str">
        <f t="shared" si="36"/>
        <v>NA</v>
      </c>
      <c r="I267" s="128"/>
      <c r="J267" s="128" t="str">
        <f t="shared" si="37"/>
        <v>NA</v>
      </c>
      <c r="K267" s="124"/>
      <c r="L267" s="125"/>
      <c r="M267" s="216">
        <v>46022</v>
      </c>
      <c r="N267" s="124"/>
      <c r="O267" s="126">
        <f t="shared" si="34"/>
        <v>0</v>
      </c>
      <c r="P267" s="124"/>
      <c r="Q267" s="124" t="str">
        <f t="shared" si="38"/>
        <v>NA</v>
      </c>
      <c r="R267" s="124"/>
      <c r="S267" s="124" t="str">
        <f t="shared" si="39"/>
        <v>NA</v>
      </c>
      <c r="T267" s="124"/>
      <c r="U267" s="124" t="str">
        <f t="shared" si="40"/>
        <v>NA</v>
      </c>
    </row>
    <row r="268" spans="2:21" x14ac:dyDescent="0.2">
      <c r="B268" s="49">
        <v>46053</v>
      </c>
      <c r="D268" s="122"/>
      <c r="F268" s="128" t="str">
        <f t="shared" si="35"/>
        <v>NA</v>
      </c>
      <c r="G268" s="128"/>
      <c r="H268" s="128" t="str">
        <f t="shared" si="36"/>
        <v>NA</v>
      </c>
      <c r="I268" s="128"/>
      <c r="J268" s="128" t="str">
        <f t="shared" si="37"/>
        <v>NA</v>
      </c>
      <c r="K268" s="124"/>
      <c r="L268" s="125"/>
      <c r="M268" s="216">
        <v>46053</v>
      </c>
      <c r="N268" s="124"/>
      <c r="O268" s="126">
        <f t="shared" si="34"/>
        <v>0</v>
      </c>
      <c r="P268" s="124"/>
      <c r="Q268" s="124" t="str">
        <f t="shared" si="38"/>
        <v>NA</v>
      </c>
      <c r="R268" s="124"/>
      <c r="S268" s="124" t="str">
        <f t="shared" si="39"/>
        <v>NA</v>
      </c>
      <c r="T268" s="124"/>
      <c r="U268" s="124" t="str">
        <f t="shared" si="40"/>
        <v>NA</v>
      </c>
    </row>
    <row r="269" spans="2:21" x14ac:dyDescent="0.2">
      <c r="B269" s="49">
        <v>46081</v>
      </c>
      <c r="D269" s="122"/>
      <c r="F269" s="128" t="str">
        <f t="shared" si="35"/>
        <v>NA</v>
      </c>
      <c r="G269" s="128"/>
      <c r="H269" s="128" t="str">
        <f t="shared" si="36"/>
        <v>NA</v>
      </c>
      <c r="I269" s="128"/>
      <c r="J269" s="128" t="str">
        <f t="shared" si="37"/>
        <v>NA</v>
      </c>
      <c r="K269" s="124"/>
      <c r="L269" s="125"/>
      <c r="M269" s="216">
        <v>46081</v>
      </c>
      <c r="N269" s="124"/>
      <c r="O269" s="126">
        <f t="shared" si="34"/>
        <v>0</v>
      </c>
      <c r="P269" s="124"/>
      <c r="Q269" s="124" t="str">
        <f t="shared" si="38"/>
        <v>NA</v>
      </c>
      <c r="R269" s="124"/>
      <c r="S269" s="124" t="str">
        <f t="shared" si="39"/>
        <v>NA</v>
      </c>
      <c r="T269" s="124"/>
      <c r="U269" s="124" t="str">
        <f t="shared" si="40"/>
        <v>NA</v>
      </c>
    </row>
    <row r="270" spans="2:21" x14ac:dyDescent="0.2">
      <c r="B270" s="49">
        <v>46112</v>
      </c>
      <c r="D270" s="122"/>
      <c r="F270" s="128" t="str">
        <f t="shared" si="35"/>
        <v>NA</v>
      </c>
      <c r="G270" s="128"/>
      <c r="H270" s="128" t="str">
        <f t="shared" si="36"/>
        <v>NA</v>
      </c>
      <c r="I270" s="128"/>
      <c r="J270" s="128" t="str">
        <f t="shared" si="37"/>
        <v>NA</v>
      </c>
      <c r="K270" s="124"/>
      <c r="L270" s="125"/>
      <c r="M270" s="216">
        <v>46112</v>
      </c>
      <c r="N270" s="124"/>
      <c r="O270" s="126">
        <f t="shared" si="34"/>
        <v>0</v>
      </c>
      <c r="P270" s="124"/>
      <c r="Q270" s="124" t="str">
        <f t="shared" si="38"/>
        <v>NA</v>
      </c>
      <c r="R270" s="124"/>
      <c r="S270" s="124" t="str">
        <f t="shared" si="39"/>
        <v>NA</v>
      </c>
      <c r="T270" s="124"/>
      <c r="U270" s="124" t="str">
        <f t="shared" si="40"/>
        <v>NA</v>
      </c>
    </row>
    <row r="271" spans="2:21" x14ac:dyDescent="0.2">
      <c r="B271" s="49">
        <v>46142</v>
      </c>
      <c r="D271" s="122"/>
      <c r="F271" s="128" t="str">
        <f t="shared" si="35"/>
        <v>NA</v>
      </c>
      <c r="G271" s="128"/>
      <c r="H271" s="128" t="str">
        <f t="shared" si="36"/>
        <v>NA</v>
      </c>
      <c r="I271" s="128"/>
      <c r="J271" s="128" t="str">
        <f t="shared" si="37"/>
        <v>NA</v>
      </c>
      <c r="K271" s="124"/>
      <c r="L271" s="125"/>
      <c r="M271" s="216">
        <v>46142</v>
      </c>
      <c r="N271" s="124"/>
      <c r="O271" s="126">
        <f t="shared" si="34"/>
        <v>0</v>
      </c>
      <c r="P271" s="124"/>
      <c r="Q271" s="124" t="str">
        <f t="shared" si="38"/>
        <v>NA</v>
      </c>
      <c r="R271" s="124"/>
      <c r="S271" s="124" t="str">
        <f t="shared" si="39"/>
        <v>NA</v>
      </c>
      <c r="T271" s="124"/>
      <c r="U271" s="124" t="str">
        <f t="shared" si="40"/>
        <v>NA</v>
      </c>
    </row>
    <row r="272" spans="2:21" x14ac:dyDescent="0.2">
      <c r="B272" s="49">
        <v>46173</v>
      </c>
      <c r="D272" s="122"/>
      <c r="F272" s="128" t="str">
        <f t="shared" si="35"/>
        <v>NA</v>
      </c>
      <c r="G272" s="128"/>
      <c r="H272" s="128" t="str">
        <f t="shared" si="36"/>
        <v>NA</v>
      </c>
      <c r="I272" s="128"/>
      <c r="J272" s="128" t="str">
        <f t="shared" si="37"/>
        <v>NA</v>
      </c>
      <c r="K272" s="124"/>
      <c r="L272" s="125"/>
      <c r="M272" s="216">
        <v>46173</v>
      </c>
      <c r="N272" s="124"/>
      <c r="O272" s="126">
        <f t="shared" si="34"/>
        <v>0</v>
      </c>
      <c r="P272" s="124"/>
      <c r="Q272" s="124" t="str">
        <f t="shared" si="38"/>
        <v>NA</v>
      </c>
      <c r="R272" s="124"/>
      <c r="S272" s="124" t="str">
        <f t="shared" si="39"/>
        <v>NA</v>
      </c>
      <c r="T272" s="124"/>
      <c r="U272" s="124" t="str">
        <f t="shared" si="40"/>
        <v>NA</v>
      </c>
    </row>
    <row r="273" spans="2:21" x14ac:dyDescent="0.2">
      <c r="B273" s="49">
        <v>46203</v>
      </c>
      <c r="D273" s="122"/>
      <c r="F273" s="128" t="str">
        <f t="shared" si="35"/>
        <v>NA</v>
      </c>
      <c r="G273" s="128"/>
      <c r="H273" s="128" t="str">
        <f t="shared" si="36"/>
        <v>NA</v>
      </c>
      <c r="I273" s="128"/>
      <c r="J273" s="128" t="str">
        <f t="shared" si="37"/>
        <v>NA</v>
      </c>
      <c r="K273" s="124"/>
      <c r="L273" s="125"/>
      <c r="M273" s="216">
        <v>46203</v>
      </c>
      <c r="N273" s="124"/>
      <c r="O273" s="126">
        <f t="shared" si="34"/>
        <v>0</v>
      </c>
      <c r="P273" s="124"/>
      <c r="Q273" s="124" t="str">
        <f t="shared" si="38"/>
        <v>NA</v>
      </c>
      <c r="R273" s="124"/>
      <c r="S273" s="124" t="str">
        <f t="shared" si="39"/>
        <v>NA</v>
      </c>
      <c r="T273" s="124"/>
      <c r="U273" s="124" t="str">
        <f t="shared" si="40"/>
        <v>NA</v>
      </c>
    </row>
    <row r="274" spans="2:21" x14ac:dyDescent="0.2">
      <c r="B274" s="49">
        <v>46234</v>
      </c>
      <c r="D274" s="122"/>
      <c r="F274" s="128" t="str">
        <f t="shared" si="35"/>
        <v>NA</v>
      </c>
      <c r="G274" s="128"/>
      <c r="H274" s="128" t="str">
        <f t="shared" si="36"/>
        <v>NA</v>
      </c>
      <c r="I274" s="128"/>
      <c r="J274" s="128" t="str">
        <f t="shared" si="37"/>
        <v>NA</v>
      </c>
      <c r="K274" s="124"/>
      <c r="L274" s="125"/>
      <c r="M274" s="216">
        <v>46234</v>
      </c>
      <c r="N274" s="124"/>
      <c r="O274" s="126">
        <f t="shared" si="34"/>
        <v>0</v>
      </c>
      <c r="P274" s="124"/>
      <c r="Q274" s="124" t="str">
        <f t="shared" si="38"/>
        <v>NA</v>
      </c>
      <c r="R274" s="124"/>
      <c r="S274" s="124" t="str">
        <f t="shared" si="39"/>
        <v>NA</v>
      </c>
      <c r="T274" s="124"/>
      <c r="U274" s="124" t="str">
        <f t="shared" si="40"/>
        <v>NA</v>
      </c>
    </row>
    <row r="275" spans="2:21" x14ac:dyDescent="0.2">
      <c r="B275" s="49">
        <v>46265</v>
      </c>
      <c r="D275" s="122"/>
      <c r="F275" s="128" t="str">
        <f t="shared" si="35"/>
        <v>NA</v>
      </c>
      <c r="G275" s="128"/>
      <c r="H275" s="128" t="str">
        <f t="shared" si="36"/>
        <v>NA</v>
      </c>
      <c r="I275" s="128"/>
      <c r="J275" s="128" t="str">
        <f t="shared" si="37"/>
        <v>NA</v>
      </c>
      <c r="K275" s="124"/>
      <c r="L275" s="125"/>
      <c r="M275" s="216">
        <v>46265</v>
      </c>
      <c r="N275" s="124"/>
      <c r="O275" s="126">
        <f t="shared" si="34"/>
        <v>0</v>
      </c>
      <c r="P275" s="124"/>
      <c r="Q275" s="124" t="str">
        <f t="shared" si="38"/>
        <v>NA</v>
      </c>
      <c r="R275" s="124"/>
      <c r="S275" s="124" t="str">
        <f t="shared" si="39"/>
        <v>NA</v>
      </c>
      <c r="T275" s="124"/>
      <c r="U275" s="124" t="str">
        <f t="shared" si="40"/>
        <v>NA</v>
      </c>
    </row>
    <row r="276" spans="2:21" x14ac:dyDescent="0.2">
      <c r="B276" s="49">
        <v>46295</v>
      </c>
      <c r="D276" s="122"/>
      <c r="F276" s="128" t="str">
        <f t="shared" si="35"/>
        <v>NA</v>
      </c>
      <c r="G276" s="128"/>
      <c r="H276" s="128" t="str">
        <f t="shared" si="36"/>
        <v>NA</v>
      </c>
      <c r="I276" s="128"/>
      <c r="J276" s="128" t="str">
        <f t="shared" si="37"/>
        <v>NA</v>
      </c>
      <c r="K276" s="124"/>
      <c r="L276" s="125"/>
      <c r="M276" s="216">
        <v>46295</v>
      </c>
      <c r="N276" s="124"/>
      <c r="O276" s="126">
        <f t="shared" si="34"/>
        <v>0</v>
      </c>
      <c r="P276" s="124"/>
      <c r="Q276" s="124" t="str">
        <f t="shared" si="38"/>
        <v>NA</v>
      </c>
      <c r="R276" s="124"/>
      <c r="S276" s="124" t="str">
        <f t="shared" si="39"/>
        <v>NA</v>
      </c>
      <c r="T276" s="124"/>
      <c r="U276" s="124" t="str">
        <f t="shared" si="40"/>
        <v>NA</v>
      </c>
    </row>
    <row r="277" spans="2:21" x14ac:dyDescent="0.2">
      <c r="B277" s="49">
        <v>46326</v>
      </c>
      <c r="D277" s="122"/>
      <c r="F277" s="128" t="str">
        <f t="shared" si="35"/>
        <v>NA</v>
      </c>
      <c r="G277" s="128"/>
      <c r="H277" s="128" t="str">
        <f t="shared" si="36"/>
        <v>NA</v>
      </c>
      <c r="I277" s="128"/>
      <c r="J277" s="128" t="str">
        <f t="shared" si="37"/>
        <v>NA</v>
      </c>
      <c r="K277" s="124"/>
      <c r="L277" s="125"/>
      <c r="M277" s="216">
        <v>46326</v>
      </c>
      <c r="N277" s="124"/>
      <c r="O277" s="126">
        <f t="shared" ref="O277:O323" si="41">D277</f>
        <v>0</v>
      </c>
      <c r="P277" s="124"/>
      <c r="Q277" s="124" t="str">
        <f t="shared" si="38"/>
        <v>NA</v>
      </c>
      <c r="R277" s="124"/>
      <c r="S277" s="124" t="str">
        <f t="shared" si="39"/>
        <v>NA</v>
      </c>
      <c r="T277" s="124"/>
      <c r="U277" s="124" t="str">
        <f t="shared" si="40"/>
        <v>NA</v>
      </c>
    </row>
    <row r="278" spans="2:21" x14ac:dyDescent="0.2">
      <c r="B278" s="49">
        <v>46356</v>
      </c>
      <c r="D278" s="122"/>
      <c r="F278" s="128" t="str">
        <f t="shared" si="35"/>
        <v>NA</v>
      </c>
      <c r="G278" s="128"/>
      <c r="H278" s="128" t="str">
        <f t="shared" si="36"/>
        <v>NA</v>
      </c>
      <c r="I278" s="128"/>
      <c r="J278" s="128" t="str">
        <f t="shared" si="37"/>
        <v>NA</v>
      </c>
      <c r="K278" s="124"/>
      <c r="L278" s="125"/>
      <c r="M278" s="216">
        <v>46356</v>
      </c>
      <c r="N278" s="124"/>
      <c r="O278" s="126">
        <f t="shared" si="41"/>
        <v>0</v>
      </c>
      <c r="P278" s="124"/>
      <c r="Q278" s="124" t="str">
        <f t="shared" si="38"/>
        <v>NA</v>
      </c>
      <c r="R278" s="124"/>
      <c r="S278" s="124" t="str">
        <f t="shared" si="39"/>
        <v>NA</v>
      </c>
      <c r="T278" s="124"/>
      <c r="U278" s="124" t="str">
        <f t="shared" si="40"/>
        <v>NA</v>
      </c>
    </row>
    <row r="279" spans="2:21" x14ac:dyDescent="0.2">
      <c r="B279" s="49">
        <v>46387</v>
      </c>
      <c r="D279" s="122"/>
      <c r="F279" s="128" t="str">
        <f t="shared" si="35"/>
        <v>NA</v>
      </c>
      <c r="G279" s="128"/>
      <c r="H279" s="128" t="str">
        <f t="shared" si="36"/>
        <v>NA</v>
      </c>
      <c r="I279" s="128"/>
      <c r="J279" s="128" t="str">
        <f t="shared" si="37"/>
        <v>NA</v>
      </c>
      <c r="K279" s="124"/>
      <c r="L279" s="125"/>
      <c r="M279" s="216">
        <v>46387</v>
      </c>
      <c r="N279" s="124"/>
      <c r="O279" s="126">
        <f t="shared" si="41"/>
        <v>0</v>
      </c>
      <c r="P279" s="124"/>
      <c r="Q279" s="124" t="str">
        <f t="shared" si="38"/>
        <v>NA</v>
      </c>
      <c r="R279" s="124"/>
      <c r="S279" s="124" t="str">
        <f t="shared" si="39"/>
        <v>NA</v>
      </c>
      <c r="T279" s="124"/>
      <c r="U279" s="124" t="str">
        <f t="shared" si="40"/>
        <v>NA</v>
      </c>
    </row>
    <row r="280" spans="2:21" x14ac:dyDescent="0.2">
      <c r="B280" s="49">
        <v>46418</v>
      </c>
      <c r="D280" s="122"/>
      <c r="F280" s="128" t="str">
        <f t="shared" si="35"/>
        <v>NA</v>
      </c>
      <c r="G280" s="128"/>
      <c r="H280" s="128" t="str">
        <f t="shared" si="36"/>
        <v>NA</v>
      </c>
      <c r="I280" s="128"/>
      <c r="J280" s="128" t="str">
        <f t="shared" si="37"/>
        <v>NA</v>
      </c>
      <c r="K280" s="124"/>
      <c r="L280" s="125"/>
      <c r="M280" s="216">
        <v>46418</v>
      </c>
      <c r="N280" s="124"/>
      <c r="O280" s="126">
        <f t="shared" si="41"/>
        <v>0</v>
      </c>
      <c r="P280" s="124"/>
      <c r="Q280" s="124" t="str">
        <f t="shared" si="38"/>
        <v>NA</v>
      </c>
      <c r="R280" s="124"/>
      <c r="S280" s="124" t="str">
        <f t="shared" si="39"/>
        <v>NA</v>
      </c>
      <c r="T280" s="124"/>
      <c r="U280" s="124" t="str">
        <f t="shared" si="40"/>
        <v>NA</v>
      </c>
    </row>
    <row r="281" spans="2:21" x14ac:dyDescent="0.2">
      <c r="B281" s="49">
        <v>46446</v>
      </c>
      <c r="D281" s="122"/>
      <c r="F281" s="128" t="str">
        <f t="shared" ref="F281:F323" si="42">+IF(D281&gt;0,+AVERAGE(D280:D281),"NA")</f>
        <v>NA</v>
      </c>
      <c r="G281" s="128"/>
      <c r="H281" s="128" t="str">
        <f t="shared" ref="H281:H323" si="43">+IF(D281&gt;0,+AVERAGE(D279:D281),"NA")</f>
        <v>NA</v>
      </c>
      <c r="I281" s="128"/>
      <c r="J281" s="128" t="str">
        <f t="shared" ref="J281:J323" si="44">+IF(D281&gt;0,+AVERAGE(D270:D281),"NA")</f>
        <v>NA</v>
      </c>
      <c r="K281" s="124"/>
      <c r="L281" s="125"/>
      <c r="M281" s="216">
        <v>46446</v>
      </c>
      <c r="N281" s="124"/>
      <c r="O281" s="126">
        <f t="shared" si="41"/>
        <v>0</v>
      </c>
      <c r="P281" s="124"/>
      <c r="Q281" s="124" t="str">
        <f t="shared" ref="Q281:Q323" si="45">+IF(O281&gt;0,+AVERAGE(O280:O281),"NA")</f>
        <v>NA</v>
      </c>
      <c r="R281" s="124"/>
      <c r="S281" s="124" t="str">
        <f t="shared" ref="S281:S323" si="46">+IF(O281&gt;0,+AVERAGE(O279:O281),"NA")</f>
        <v>NA</v>
      </c>
      <c r="T281" s="124"/>
      <c r="U281" s="124" t="str">
        <f t="shared" ref="U281:U323" si="47">+IF(O281&gt;0,+AVERAGE(O270:O281),"NA")</f>
        <v>NA</v>
      </c>
    </row>
    <row r="282" spans="2:21" x14ac:dyDescent="0.2">
      <c r="B282" s="49">
        <v>46477</v>
      </c>
      <c r="D282" s="122"/>
      <c r="F282" s="128" t="str">
        <f t="shared" si="42"/>
        <v>NA</v>
      </c>
      <c r="G282" s="128"/>
      <c r="H282" s="128" t="str">
        <f t="shared" si="43"/>
        <v>NA</v>
      </c>
      <c r="I282" s="128"/>
      <c r="J282" s="128" t="str">
        <f t="shared" si="44"/>
        <v>NA</v>
      </c>
      <c r="K282" s="124"/>
      <c r="L282" s="125"/>
      <c r="M282" s="216">
        <v>46477</v>
      </c>
      <c r="N282" s="124"/>
      <c r="O282" s="126">
        <f t="shared" si="41"/>
        <v>0</v>
      </c>
      <c r="P282" s="124"/>
      <c r="Q282" s="124" t="str">
        <f t="shared" si="45"/>
        <v>NA</v>
      </c>
      <c r="R282" s="124"/>
      <c r="S282" s="124" t="str">
        <f t="shared" si="46"/>
        <v>NA</v>
      </c>
      <c r="T282" s="124"/>
      <c r="U282" s="124" t="str">
        <f t="shared" si="47"/>
        <v>NA</v>
      </c>
    </row>
    <row r="283" spans="2:21" x14ac:dyDescent="0.2">
      <c r="B283" s="49">
        <v>46507</v>
      </c>
      <c r="D283" s="122"/>
      <c r="F283" s="128" t="str">
        <f t="shared" si="42"/>
        <v>NA</v>
      </c>
      <c r="G283" s="128"/>
      <c r="H283" s="128" t="str">
        <f t="shared" si="43"/>
        <v>NA</v>
      </c>
      <c r="I283" s="128"/>
      <c r="J283" s="128" t="str">
        <f t="shared" si="44"/>
        <v>NA</v>
      </c>
      <c r="K283" s="124"/>
      <c r="L283" s="125"/>
      <c r="M283" s="216">
        <v>46507</v>
      </c>
      <c r="N283" s="124"/>
      <c r="O283" s="126">
        <f t="shared" si="41"/>
        <v>0</v>
      </c>
      <c r="P283" s="124"/>
      <c r="Q283" s="124" t="str">
        <f t="shared" si="45"/>
        <v>NA</v>
      </c>
      <c r="R283" s="124"/>
      <c r="S283" s="124" t="str">
        <f t="shared" si="46"/>
        <v>NA</v>
      </c>
      <c r="T283" s="124"/>
      <c r="U283" s="124" t="str">
        <f t="shared" si="47"/>
        <v>NA</v>
      </c>
    </row>
    <row r="284" spans="2:21" x14ac:dyDescent="0.2">
      <c r="B284" s="49">
        <v>46538</v>
      </c>
      <c r="D284" s="122"/>
      <c r="F284" s="128" t="str">
        <f t="shared" si="42"/>
        <v>NA</v>
      </c>
      <c r="G284" s="128"/>
      <c r="H284" s="128" t="str">
        <f t="shared" si="43"/>
        <v>NA</v>
      </c>
      <c r="I284" s="128"/>
      <c r="J284" s="128" t="str">
        <f t="shared" si="44"/>
        <v>NA</v>
      </c>
      <c r="K284" s="124"/>
      <c r="L284" s="125"/>
      <c r="M284" s="216">
        <v>46538</v>
      </c>
      <c r="N284" s="124"/>
      <c r="O284" s="126">
        <f t="shared" si="41"/>
        <v>0</v>
      </c>
      <c r="P284" s="124"/>
      <c r="Q284" s="124" t="str">
        <f t="shared" si="45"/>
        <v>NA</v>
      </c>
      <c r="R284" s="124"/>
      <c r="S284" s="124" t="str">
        <f t="shared" si="46"/>
        <v>NA</v>
      </c>
      <c r="T284" s="124"/>
      <c r="U284" s="124" t="str">
        <f t="shared" si="47"/>
        <v>NA</v>
      </c>
    </row>
    <row r="285" spans="2:21" x14ac:dyDescent="0.2">
      <c r="B285" s="49">
        <v>46568</v>
      </c>
      <c r="D285" s="122"/>
      <c r="F285" s="128" t="str">
        <f t="shared" si="42"/>
        <v>NA</v>
      </c>
      <c r="G285" s="128"/>
      <c r="H285" s="128" t="str">
        <f t="shared" si="43"/>
        <v>NA</v>
      </c>
      <c r="I285" s="128"/>
      <c r="J285" s="128" t="str">
        <f t="shared" si="44"/>
        <v>NA</v>
      </c>
      <c r="K285" s="124"/>
      <c r="L285" s="125"/>
      <c r="M285" s="216">
        <v>46568</v>
      </c>
      <c r="N285" s="124"/>
      <c r="O285" s="126">
        <f t="shared" si="41"/>
        <v>0</v>
      </c>
      <c r="P285" s="124"/>
      <c r="Q285" s="124" t="str">
        <f t="shared" si="45"/>
        <v>NA</v>
      </c>
      <c r="R285" s="124"/>
      <c r="S285" s="124" t="str">
        <f t="shared" si="46"/>
        <v>NA</v>
      </c>
      <c r="T285" s="124"/>
      <c r="U285" s="124" t="str">
        <f t="shared" si="47"/>
        <v>NA</v>
      </c>
    </row>
    <row r="286" spans="2:21" x14ac:dyDescent="0.2">
      <c r="B286" s="49">
        <v>46599</v>
      </c>
      <c r="D286" s="122"/>
      <c r="F286" s="128" t="str">
        <f t="shared" si="42"/>
        <v>NA</v>
      </c>
      <c r="G286" s="128"/>
      <c r="H286" s="128" t="str">
        <f t="shared" si="43"/>
        <v>NA</v>
      </c>
      <c r="I286" s="128"/>
      <c r="J286" s="128" t="str">
        <f t="shared" si="44"/>
        <v>NA</v>
      </c>
      <c r="K286" s="124"/>
      <c r="L286" s="125"/>
      <c r="M286" s="216">
        <v>46599</v>
      </c>
      <c r="N286" s="124"/>
      <c r="O286" s="126">
        <f t="shared" si="41"/>
        <v>0</v>
      </c>
      <c r="P286" s="124"/>
      <c r="Q286" s="124" t="str">
        <f t="shared" si="45"/>
        <v>NA</v>
      </c>
      <c r="R286" s="124"/>
      <c r="S286" s="124" t="str">
        <f t="shared" si="46"/>
        <v>NA</v>
      </c>
      <c r="T286" s="124"/>
      <c r="U286" s="124" t="str">
        <f t="shared" si="47"/>
        <v>NA</v>
      </c>
    </row>
    <row r="287" spans="2:21" x14ac:dyDescent="0.2">
      <c r="B287" s="49">
        <v>46630</v>
      </c>
      <c r="D287" s="122"/>
      <c r="F287" s="128" t="str">
        <f t="shared" si="42"/>
        <v>NA</v>
      </c>
      <c r="G287" s="128"/>
      <c r="H287" s="128" t="str">
        <f t="shared" si="43"/>
        <v>NA</v>
      </c>
      <c r="I287" s="128"/>
      <c r="J287" s="128" t="str">
        <f t="shared" si="44"/>
        <v>NA</v>
      </c>
      <c r="K287" s="124"/>
      <c r="L287" s="125"/>
      <c r="M287" s="216">
        <v>46630</v>
      </c>
      <c r="N287" s="124"/>
      <c r="O287" s="126">
        <f t="shared" si="41"/>
        <v>0</v>
      </c>
      <c r="P287" s="124"/>
      <c r="Q287" s="124" t="str">
        <f t="shared" si="45"/>
        <v>NA</v>
      </c>
      <c r="R287" s="124"/>
      <c r="S287" s="124" t="str">
        <f t="shared" si="46"/>
        <v>NA</v>
      </c>
      <c r="T287" s="124"/>
      <c r="U287" s="124" t="str">
        <f t="shared" si="47"/>
        <v>NA</v>
      </c>
    </row>
    <row r="288" spans="2:21" x14ac:dyDescent="0.2">
      <c r="B288" s="49">
        <v>46660</v>
      </c>
      <c r="D288" s="122"/>
      <c r="F288" s="128" t="str">
        <f t="shared" si="42"/>
        <v>NA</v>
      </c>
      <c r="G288" s="128"/>
      <c r="H288" s="128" t="str">
        <f t="shared" si="43"/>
        <v>NA</v>
      </c>
      <c r="I288" s="128"/>
      <c r="J288" s="128" t="str">
        <f t="shared" si="44"/>
        <v>NA</v>
      </c>
      <c r="K288" s="124"/>
      <c r="L288" s="125"/>
      <c r="M288" s="216">
        <v>46660</v>
      </c>
      <c r="N288" s="124"/>
      <c r="O288" s="126">
        <f t="shared" si="41"/>
        <v>0</v>
      </c>
      <c r="P288" s="124"/>
      <c r="Q288" s="124" t="str">
        <f t="shared" si="45"/>
        <v>NA</v>
      </c>
      <c r="R288" s="124"/>
      <c r="S288" s="124" t="str">
        <f t="shared" si="46"/>
        <v>NA</v>
      </c>
      <c r="T288" s="124"/>
      <c r="U288" s="124" t="str">
        <f t="shared" si="47"/>
        <v>NA</v>
      </c>
    </row>
    <row r="289" spans="2:21" x14ac:dyDescent="0.2">
      <c r="B289" s="49">
        <v>46691</v>
      </c>
      <c r="D289" s="122"/>
      <c r="F289" s="128" t="str">
        <f t="shared" si="42"/>
        <v>NA</v>
      </c>
      <c r="G289" s="128"/>
      <c r="H289" s="128" t="str">
        <f t="shared" si="43"/>
        <v>NA</v>
      </c>
      <c r="I289" s="128"/>
      <c r="J289" s="128" t="str">
        <f t="shared" si="44"/>
        <v>NA</v>
      </c>
      <c r="K289" s="124"/>
      <c r="L289" s="125"/>
      <c r="M289" s="216">
        <v>46691</v>
      </c>
      <c r="N289" s="124"/>
      <c r="O289" s="126">
        <f t="shared" si="41"/>
        <v>0</v>
      </c>
      <c r="P289" s="124"/>
      <c r="Q289" s="124" t="str">
        <f t="shared" si="45"/>
        <v>NA</v>
      </c>
      <c r="R289" s="124"/>
      <c r="S289" s="124" t="str">
        <f t="shared" si="46"/>
        <v>NA</v>
      </c>
      <c r="T289" s="124"/>
      <c r="U289" s="124" t="str">
        <f t="shared" si="47"/>
        <v>NA</v>
      </c>
    </row>
    <row r="290" spans="2:21" x14ac:dyDescent="0.2">
      <c r="B290" s="49">
        <v>46721</v>
      </c>
      <c r="D290" s="122"/>
      <c r="F290" s="128" t="str">
        <f t="shared" si="42"/>
        <v>NA</v>
      </c>
      <c r="G290" s="128"/>
      <c r="H290" s="128" t="str">
        <f t="shared" si="43"/>
        <v>NA</v>
      </c>
      <c r="I290" s="128"/>
      <c r="J290" s="128" t="str">
        <f t="shared" si="44"/>
        <v>NA</v>
      </c>
      <c r="K290" s="124"/>
      <c r="L290" s="125"/>
      <c r="M290" s="216">
        <v>46721</v>
      </c>
      <c r="N290" s="124"/>
      <c r="O290" s="126">
        <f t="shared" si="41"/>
        <v>0</v>
      </c>
      <c r="P290" s="124"/>
      <c r="Q290" s="124" t="str">
        <f t="shared" si="45"/>
        <v>NA</v>
      </c>
      <c r="R290" s="124"/>
      <c r="S290" s="124" t="str">
        <f t="shared" si="46"/>
        <v>NA</v>
      </c>
      <c r="T290" s="124"/>
      <c r="U290" s="124" t="str">
        <f t="shared" si="47"/>
        <v>NA</v>
      </c>
    </row>
    <row r="291" spans="2:21" x14ac:dyDescent="0.2">
      <c r="B291" s="49">
        <v>46752</v>
      </c>
      <c r="D291" s="122"/>
      <c r="F291" s="128" t="str">
        <f t="shared" si="42"/>
        <v>NA</v>
      </c>
      <c r="G291" s="128"/>
      <c r="H291" s="128" t="str">
        <f t="shared" si="43"/>
        <v>NA</v>
      </c>
      <c r="I291" s="128"/>
      <c r="J291" s="128" t="str">
        <f t="shared" si="44"/>
        <v>NA</v>
      </c>
      <c r="K291" s="124"/>
      <c r="L291" s="125"/>
      <c r="M291" s="216">
        <v>46752</v>
      </c>
      <c r="N291" s="124"/>
      <c r="O291" s="126">
        <f t="shared" si="41"/>
        <v>0</v>
      </c>
      <c r="P291" s="124"/>
      <c r="Q291" s="124" t="str">
        <f t="shared" si="45"/>
        <v>NA</v>
      </c>
      <c r="R291" s="124"/>
      <c r="S291" s="124" t="str">
        <f t="shared" si="46"/>
        <v>NA</v>
      </c>
      <c r="T291" s="124"/>
      <c r="U291" s="124" t="str">
        <f t="shared" si="47"/>
        <v>NA</v>
      </c>
    </row>
    <row r="292" spans="2:21" x14ac:dyDescent="0.2">
      <c r="B292" s="49">
        <v>46783</v>
      </c>
      <c r="D292" s="122"/>
      <c r="F292" s="128" t="str">
        <f t="shared" si="42"/>
        <v>NA</v>
      </c>
      <c r="G292" s="128"/>
      <c r="H292" s="128" t="str">
        <f t="shared" si="43"/>
        <v>NA</v>
      </c>
      <c r="I292" s="128"/>
      <c r="J292" s="128" t="str">
        <f t="shared" si="44"/>
        <v>NA</v>
      </c>
      <c r="K292" s="124"/>
      <c r="L292" s="125"/>
      <c r="M292" s="216">
        <v>46783</v>
      </c>
      <c r="N292" s="124"/>
      <c r="O292" s="126">
        <f t="shared" si="41"/>
        <v>0</v>
      </c>
      <c r="P292" s="124"/>
      <c r="Q292" s="124" t="str">
        <f t="shared" si="45"/>
        <v>NA</v>
      </c>
      <c r="R292" s="124"/>
      <c r="S292" s="124" t="str">
        <f t="shared" si="46"/>
        <v>NA</v>
      </c>
      <c r="T292" s="124"/>
      <c r="U292" s="124" t="str">
        <f t="shared" si="47"/>
        <v>NA</v>
      </c>
    </row>
    <row r="293" spans="2:21" x14ac:dyDescent="0.2">
      <c r="B293" s="49">
        <v>46812</v>
      </c>
      <c r="D293" s="122"/>
      <c r="F293" s="128" t="str">
        <f t="shared" si="42"/>
        <v>NA</v>
      </c>
      <c r="G293" s="128"/>
      <c r="H293" s="128" t="str">
        <f t="shared" si="43"/>
        <v>NA</v>
      </c>
      <c r="I293" s="128"/>
      <c r="J293" s="128" t="str">
        <f t="shared" si="44"/>
        <v>NA</v>
      </c>
      <c r="K293" s="124"/>
      <c r="L293" s="125"/>
      <c r="M293" s="216">
        <v>46812</v>
      </c>
      <c r="N293" s="124"/>
      <c r="O293" s="126">
        <f t="shared" si="41"/>
        <v>0</v>
      </c>
      <c r="P293" s="124"/>
      <c r="Q293" s="124" t="str">
        <f t="shared" si="45"/>
        <v>NA</v>
      </c>
      <c r="R293" s="124"/>
      <c r="S293" s="124" t="str">
        <f t="shared" si="46"/>
        <v>NA</v>
      </c>
      <c r="T293" s="124"/>
      <c r="U293" s="124" t="str">
        <f t="shared" si="47"/>
        <v>NA</v>
      </c>
    </row>
    <row r="294" spans="2:21" x14ac:dyDescent="0.2">
      <c r="B294" s="49">
        <v>46843</v>
      </c>
      <c r="D294" s="122"/>
      <c r="F294" s="128" t="str">
        <f t="shared" si="42"/>
        <v>NA</v>
      </c>
      <c r="G294" s="128"/>
      <c r="H294" s="128" t="str">
        <f t="shared" si="43"/>
        <v>NA</v>
      </c>
      <c r="I294" s="128"/>
      <c r="J294" s="128" t="str">
        <f t="shared" si="44"/>
        <v>NA</v>
      </c>
      <c r="K294" s="124"/>
      <c r="L294" s="125"/>
      <c r="M294" s="216">
        <v>46843</v>
      </c>
      <c r="N294" s="124"/>
      <c r="O294" s="126">
        <f t="shared" si="41"/>
        <v>0</v>
      </c>
      <c r="P294" s="124"/>
      <c r="Q294" s="124" t="str">
        <f t="shared" si="45"/>
        <v>NA</v>
      </c>
      <c r="R294" s="124"/>
      <c r="S294" s="124" t="str">
        <f t="shared" si="46"/>
        <v>NA</v>
      </c>
      <c r="T294" s="124"/>
      <c r="U294" s="124" t="str">
        <f t="shared" si="47"/>
        <v>NA</v>
      </c>
    </row>
    <row r="295" spans="2:21" x14ac:dyDescent="0.2">
      <c r="B295" s="49">
        <v>46873</v>
      </c>
      <c r="D295" s="122"/>
      <c r="F295" s="128" t="str">
        <f t="shared" si="42"/>
        <v>NA</v>
      </c>
      <c r="G295" s="128"/>
      <c r="H295" s="128" t="str">
        <f t="shared" si="43"/>
        <v>NA</v>
      </c>
      <c r="I295" s="128"/>
      <c r="J295" s="128" t="str">
        <f t="shared" si="44"/>
        <v>NA</v>
      </c>
      <c r="K295" s="124"/>
      <c r="L295" s="125"/>
      <c r="M295" s="216">
        <v>46873</v>
      </c>
      <c r="N295" s="124"/>
      <c r="O295" s="126">
        <f t="shared" si="41"/>
        <v>0</v>
      </c>
      <c r="P295" s="124"/>
      <c r="Q295" s="124" t="str">
        <f t="shared" si="45"/>
        <v>NA</v>
      </c>
      <c r="R295" s="124"/>
      <c r="S295" s="124" t="str">
        <f t="shared" si="46"/>
        <v>NA</v>
      </c>
      <c r="T295" s="124"/>
      <c r="U295" s="124" t="str">
        <f t="shared" si="47"/>
        <v>NA</v>
      </c>
    </row>
    <row r="296" spans="2:21" x14ac:dyDescent="0.2">
      <c r="B296" s="49">
        <v>46904</v>
      </c>
      <c r="D296" s="122"/>
      <c r="F296" s="128" t="str">
        <f t="shared" si="42"/>
        <v>NA</v>
      </c>
      <c r="G296" s="128"/>
      <c r="H296" s="128" t="str">
        <f t="shared" si="43"/>
        <v>NA</v>
      </c>
      <c r="I296" s="128"/>
      <c r="J296" s="128" t="str">
        <f t="shared" si="44"/>
        <v>NA</v>
      </c>
      <c r="K296" s="124"/>
      <c r="L296" s="125"/>
      <c r="M296" s="216">
        <v>46904</v>
      </c>
      <c r="N296" s="124"/>
      <c r="O296" s="126">
        <f t="shared" si="41"/>
        <v>0</v>
      </c>
      <c r="P296" s="124"/>
      <c r="Q296" s="124" t="str">
        <f t="shared" si="45"/>
        <v>NA</v>
      </c>
      <c r="R296" s="124"/>
      <c r="S296" s="124" t="str">
        <f t="shared" si="46"/>
        <v>NA</v>
      </c>
      <c r="T296" s="124"/>
      <c r="U296" s="124" t="str">
        <f t="shared" si="47"/>
        <v>NA</v>
      </c>
    </row>
    <row r="297" spans="2:21" x14ac:dyDescent="0.2">
      <c r="B297" s="49">
        <v>46934</v>
      </c>
      <c r="D297" s="122"/>
      <c r="F297" s="128" t="str">
        <f t="shared" si="42"/>
        <v>NA</v>
      </c>
      <c r="G297" s="128"/>
      <c r="H297" s="128" t="str">
        <f t="shared" si="43"/>
        <v>NA</v>
      </c>
      <c r="I297" s="128"/>
      <c r="J297" s="128" t="str">
        <f t="shared" si="44"/>
        <v>NA</v>
      </c>
      <c r="K297" s="124"/>
      <c r="L297" s="125"/>
      <c r="M297" s="216">
        <v>46934</v>
      </c>
      <c r="N297" s="124"/>
      <c r="O297" s="126">
        <f t="shared" si="41"/>
        <v>0</v>
      </c>
      <c r="P297" s="124"/>
      <c r="Q297" s="124" t="str">
        <f t="shared" si="45"/>
        <v>NA</v>
      </c>
      <c r="R297" s="124"/>
      <c r="S297" s="124" t="str">
        <f t="shared" si="46"/>
        <v>NA</v>
      </c>
      <c r="T297" s="124"/>
      <c r="U297" s="124" t="str">
        <f t="shared" si="47"/>
        <v>NA</v>
      </c>
    </row>
    <row r="298" spans="2:21" x14ac:dyDescent="0.2">
      <c r="B298" s="49">
        <v>46965</v>
      </c>
      <c r="D298" s="122"/>
      <c r="F298" s="128" t="str">
        <f t="shared" si="42"/>
        <v>NA</v>
      </c>
      <c r="G298" s="128"/>
      <c r="H298" s="128" t="str">
        <f t="shared" si="43"/>
        <v>NA</v>
      </c>
      <c r="I298" s="128"/>
      <c r="J298" s="128" t="str">
        <f t="shared" si="44"/>
        <v>NA</v>
      </c>
      <c r="K298" s="124"/>
      <c r="L298" s="125"/>
      <c r="M298" s="216">
        <v>46965</v>
      </c>
      <c r="N298" s="124"/>
      <c r="O298" s="126">
        <f t="shared" si="41"/>
        <v>0</v>
      </c>
      <c r="P298" s="124"/>
      <c r="Q298" s="124" t="str">
        <f t="shared" si="45"/>
        <v>NA</v>
      </c>
      <c r="R298" s="124"/>
      <c r="S298" s="124" t="str">
        <f t="shared" si="46"/>
        <v>NA</v>
      </c>
      <c r="T298" s="124"/>
      <c r="U298" s="124" t="str">
        <f t="shared" si="47"/>
        <v>NA</v>
      </c>
    </row>
    <row r="299" spans="2:21" x14ac:dyDescent="0.2">
      <c r="B299" s="49">
        <v>46996</v>
      </c>
      <c r="D299" s="122"/>
      <c r="F299" s="128" t="str">
        <f t="shared" si="42"/>
        <v>NA</v>
      </c>
      <c r="G299" s="128"/>
      <c r="H299" s="128" t="str">
        <f t="shared" si="43"/>
        <v>NA</v>
      </c>
      <c r="I299" s="128"/>
      <c r="J299" s="128" t="str">
        <f t="shared" si="44"/>
        <v>NA</v>
      </c>
      <c r="K299" s="124"/>
      <c r="L299" s="125"/>
      <c r="M299" s="216">
        <v>46996</v>
      </c>
      <c r="N299" s="124"/>
      <c r="O299" s="126">
        <f t="shared" si="41"/>
        <v>0</v>
      </c>
      <c r="P299" s="124"/>
      <c r="Q299" s="124" t="str">
        <f t="shared" si="45"/>
        <v>NA</v>
      </c>
      <c r="R299" s="124"/>
      <c r="S299" s="124" t="str">
        <f t="shared" si="46"/>
        <v>NA</v>
      </c>
      <c r="T299" s="124"/>
      <c r="U299" s="124" t="str">
        <f t="shared" si="47"/>
        <v>NA</v>
      </c>
    </row>
    <row r="300" spans="2:21" x14ac:dyDescent="0.2">
      <c r="B300" s="49">
        <v>47026</v>
      </c>
      <c r="D300" s="122"/>
      <c r="F300" s="128" t="str">
        <f t="shared" si="42"/>
        <v>NA</v>
      </c>
      <c r="G300" s="128"/>
      <c r="H300" s="128" t="str">
        <f t="shared" si="43"/>
        <v>NA</v>
      </c>
      <c r="I300" s="128"/>
      <c r="J300" s="128" t="str">
        <f t="shared" si="44"/>
        <v>NA</v>
      </c>
      <c r="K300" s="124"/>
      <c r="L300" s="125"/>
      <c r="M300" s="216">
        <v>47026</v>
      </c>
      <c r="N300" s="124"/>
      <c r="O300" s="126">
        <f t="shared" si="41"/>
        <v>0</v>
      </c>
      <c r="P300" s="124"/>
      <c r="Q300" s="124" t="str">
        <f t="shared" si="45"/>
        <v>NA</v>
      </c>
      <c r="R300" s="124"/>
      <c r="S300" s="124" t="str">
        <f t="shared" si="46"/>
        <v>NA</v>
      </c>
      <c r="T300" s="124"/>
      <c r="U300" s="124" t="str">
        <f t="shared" si="47"/>
        <v>NA</v>
      </c>
    </row>
    <row r="301" spans="2:21" x14ac:dyDescent="0.2">
      <c r="B301" s="49">
        <v>47057</v>
      </c>
      <c r="D301" s="122"/>
      <c r="F301" s="128" t="str">
        <f t="shared" si="42"/>
        <v>NA</v>
      </c>
      <c r="G301" s="128"/>
      <c r="H301" s="128" t="str">
        <f t="shared" si="43"/>
        <v>NA</v>
      </c>
      <c r="I301" s="128"/>
      <c r="J301" s="128" t="str">
        <f t="shared" si="44"/>
        <v>NA</v>
      </c>
      <c r="K301" s="124"/>
      <c r="L301" s="125"/>
      <c r="M301" s="216">
        <v>47057</v>
      </c>
      <c r="N301" s="124"/>
      <c r="O301" s="126">
        <f t="shared" si="41"/>
        <v>0</v>
      </c>
      <c r="P301" s="124"/>
      <c r="Q301" s="124" t="str">
        <f t="shared" si="45"/>
        <v>NA</v>
      </c>
      <c r="R301" s="124"/>
      <c r="S301" s="124" t="str">
        <f t="shared" si="46"/>
        <v>NA</v>
      </c>
      <c r="T301" s="124"/>
      <c r="U301" s="124" t="str">
        <f t="shared" si="47"/>
        <v>NA</v>
      </c>
    </row>
    <row r="302" spans="2:21" x14ac:dyDescent="0.2">
      <c r="B302" s="49">
        <v>47087</v>
      </c>
      <c r="D302" s="122"/>
      <c r="F302" s="128" t="str">
        <f t="shared" si="42"/>
        <v>NA</v>
      </c>
      <c r="G302" s="128"/>
      <c r="H302" s="128" t="str">
        <f t="shared" si="43"/>
        <v>NA</v>
      </c>
      <c r="I302" s="128"/>
      <c r="J302" s="128" t="str">
        <f t="shared" si="44"/>
        <v>NA</v>
      </c>
      <c r="K302" s="124"/>
      <c r="L302" s="125"/>
      <c r="M302" s="216">
        <v>47087</v>
      </c>
      <c r="N302" s="124"/>
      <c r="O302" s="126">
        <f t="shared" si="41"/>
        <v>0</v>
      </c>
      <c r="P302" s="124"/>
      <c r="Q302" s="124" t="str">
        <f t="shared" si="45"/>
        <v>NA</v>
      </c>
      <c r="R302" s="124"/>
      <c r="S302" s="124" t="str">
        <f t="shared" si="46"/>
        <v>NA</v>
      </c>
      <c r="T302" s="124"/>
      <c r="U302" s="124" t="str">
        <f t="shared" si="47"/>
        <v>NA</v>
      </c>
    </row>
    <row r="303" spans="2:21" x14ac:dyDescent="0.2">
      <c r="B303" s="49">
        <v>47118</v>
      </c>
      <c r="D303" s="122"/>
      <c r="F303" s="128" t="str">
        <f t="shared" si="42"/>
        <v>NA</v>
      </c>
      <c r="G303" s="128"/>
      <c r="H303" s="128" t="str">
        <f t="shared" si="43"/>
        <v>NA</v>
      </c>
      <c r="I303" s="128"/>
      <c r="J303" s="128" t="str">
        <f t="shared" si="44"/>
        <v>NA</v>
      </c>
      <c r="K303" s="124"/>
      <c r="L303" s="125"/>
      <c r="M303" s="216">
        <v>47118</v>
      </c>
      <c r="N303" s="124"/>
      <c r="O303" s="126">
        <f t="shared" si="41"/>
        <v>0</v>
      </c>
      <c r="P303" s="124"/>
      <c r="Q303" s="124" t="str">
        <f t="shared" si="45"/>
        <v>NA</v>
      </c>
      <c r="R303" s="124"/>
      <c r="S303" s="124" t="str">
        <f t="shared" si="46"/>
        <v>NA</v>
      </c>
      <c r="T303" s="124"/>
      <c r="U303" s="124" t="str">
        <f t="shared" si="47"/>
        <v>NA</v>
      </c>
    </row>
    <row r="304" spans="2:21" x14ac:dyDescent="0.2">
      <c r="B304" s="49">
        <v>47149</v>
      </c>
      <c r="D304" s="122"/>
      <c r="F304" s="128" t="str">
        <f t="shared" si="42"/>
        <v>NA</v>
      </c>
      <c r="G304" s="128"/>
      <c r="H304" s="128" t="str">
        <f t="shared" si="43"/>
        <v>NA</v>
      </c>
      <c r="I304" s="128"/>
      <c r="J304" s="128" t="str">
        <f t="shared" si="44"/>
        <v>NA</v>
      </c>
      <c r="K304" s="124"/>
      <c r="L304" s="125"/>
      <c r="M304" s="216">
        <v>47149</v>
      </c>
      <c r="N304" s="124"/>
      <c r="O304" s="126">
        <f t="shared" si="41"/>
        <v>0</v>
      </c>
      <c r="P304" s="124"/>
      <c r="Q304" s="124" t="str">
        <f t="shared" si="45"/>
        <v>NA</v>
      </c>
      <c r="R304" s="124"/>
      <c r="S304" s="124" t="str">
        <f t="shared" si="46"/>
        <v>NA</v>
      </c>
      <c r="T304" s="124"/>
      <c r="U304" s="124" t="str">
        <f t="shared" si="47"/>
        <v>NA</v>
      </c>
    </row>
    <row r="305" spans="2:21" x14ac:dyDescent="0.2">
      <c r="B305" s="49">
        <v>47177</v>
      </c>
      <c r="D305" s="122"/>
      <c r="F305" s="128" t="str">
        <f t="shared" si="42"/>
        <v>NA</v>
      </c>
      <c r="G305" s="128"/>
      <c r="H305" s="128" t="str">
        <f t="shared" si="43"/>
        <v>NA</v>
      </c>
      <c r="I305" s="128"/>
      <c r="J305" s="128" t="str">
        <f t="shared" si="44"/>
        <v>NA</v>
      </c>
      <c r="K305" s="124"/>
      <c r="L305" s="125"/>
      <c r="M305" s="216">
        <v>47177</v>
      </c>
      <c r="N305" s="124"/>
      <c r="O305" s="126">
        <f t="shared" si="41"/>
        <v>0</v>
      </c>
      <c r="P305" s="124"/>
      <c r="Q305" s="124" t="str">
        <f t="shared" si="45"/>
        <v>NA</v>
      </c>
      <c r="R305" s="124"/>
      <c r="S305" s="124" t="str">
        <f t="shared" si="46"/>
        <v>NA</v>
      </c>
      <c r="T305" s="124"/>
      <c r="U305" s="124" t="str">
        <f t="shared" si="47"/>
        <v>NA</v>
      </c>
    </row>
    <row r="306" spans="2:21" x14ac:dyDescent="0.2">
      <c r="B306" s="49">
        <v>47208</v>
      </c>
      <c r="D306" s="122"/>
      <c r="F306" s="128" t="str">
        <f t="shared" si="42"/>
        <v>NA</v>
      </c>
      <c r="G306" s="128"/>
      <c r="H306" s="128" t="str">
        <f t="shared" si="43"/>
        <v>NA</v>
      </c>
      <c r="I306" s="128"/>
      <c r="J306" s="128" t="str">
        <f t="shared" si="44"/>
        <v>NA</v>
      </c>
      <c r="K306" s="124"/>
      <c r="L306" s="125"/>
      <c r="M306" s="216">
        <v>47208</v>
      </c>
      <c r="N306" s="124"/>
      <c r="O306" s="126">
        <f t="shared" si="41"/>
        <v>0</v>
      </c>
      <c r="P306" s="124"/>
      <c r="Q306" s="124" t="str">
        <f t="shared" si="45"/>
        <v>NA</v>
      </c>
      <c r="R306" s="124"/>
      <c r="S306" s="124" t="str">
        <f t="shared" si="46"/>
        <v>NA</v>
      </c>
      <c r="T306" s="124"/>
      <c r="U306" s="124" t="str">
        <f t="shared" si="47"/>
        <v>NA</v>
      </c>
    </row>
    <row r="307" spans="2:21" x14ac:dyDescent="0.2">
      <c r="B307" s="49">
        <v>47238</v>
      </c>
      <c r="D307" s="122"/>
      <c r="F307" s="128" t="str">
        <f t="shared" si="42"/>
        <v>NA</v>
      </c>
      <c r="G307" s="128"/>
      <c r="H307" s="128" t="str">
        <f t="shared" si="43"/>
        <v>NA</v>
      </c>
      <c r="I307" s="128"/>
      <c r="J307" s="128" t="str">
        <f t="shared" si="44"/>
        <v>NA</v>
      </c>
      <c r="K307" s="124"/>
      <c r="L307" s="125"/>
      <c r="M307" s="216">
        <v>47238</v>
      </c>
      <c r="N307" s="124"/>
      <c r="O307" s="126">
        <f t="shared" si="41"/>
        <v>0</v>
      </c>
      <c r="P307" s="124"/>
      <c r="Q307" s="124" t="str">
        <f t="shared" si="45"/>
        <v>NA</v>
      </c>
      <c r="R307" s="124"/>
      <c r="S307" s="124" t="str">
        <f t="shared" si="46"/>
        <v>NA</v>
      </c>
      <c r="T307" s="124"/>
      <c r="U307" s="124" t="str">
        <f t="shared" si="47"/>
        <v>NA</v>
      </c>
    </row>
    <row r="308" spans="2:21" x14ac:dyDescent="0.2">
      <c r="B308" s="49">
        <v>47269</v>
      </c>
      <c r="D308" s="122"/>
      <c r="F308" s="128" t="str">
        <f t="shared" si="42"/>
        <v>NA</v>
      </c>
      <c r="G308" s="128"/>
      <c r="H308" s="128" t="str">
        <f t="shared" si="43"/>
        <v>NA</v>
      </c>
      <c r="I308" s="128"/>
      <c r="J308" s="128" t="str">
        <f t="shared" si="44"/>
        <v>NA</v>
      </c>
      <c r="K308" s="124"/>
      <c r="L308" s="125"/>
      <c r="M308" s="216">
        <v>47269</v>
      </c>
      <c r="N308" s="124"/>
      <c r="O308" s="126">
        <f t="shared" si="41"/>
        <v>0</v>
      </c>
      <c r="P308" s="124"/>
      <c r="Q308" s="124" t="str">
        <f t="shared" si="45"/>
        <v>NA</v>
      </c>
      <c r="R308" s="124"/>
      <c r="S308" s="124" t="str">
        <f t="shared" si="46"/>
        <v>NA</v>
      </c>
      <c r="T308" s="124"/>
      <c r="U308" s="124" t="str">
        <f t="shared" si="47"/>
        <v>NA</v>
      </c>
    </row>
    <row r="309" spans="2:21" x14ac:dyDescent="0.2">
      <c r="B309" s="49">
        <v>47299</v>
      </c>
      <c r="D309" s="122"/>
      <c r="F309" s="128" t="str">
        <f t="shared" si="42"/>
        <v>NA</v>
      </c>
      <c r="G309" s="128"/>
      <c r="H309" s="128" t="str">
        <f t="shared" si="43"/>
        <v>NA</v>
      </c>
      <c r="I309" s="128"/>
      <c r="J309" s="128" t="str">
        <f t="shared" si="44"/>
        <v>NA</v>
      </c>
      <c r="K309" s="124"/>
      <c r="L309" s="125"/>
      <c r="M309" s="216">
        <v>47299</v>
      </c>
      <c r="N309" s="124"/>
      <c r="O309" s="126">
        <f t="shared" si="41"/>
        <v>0</v>
      </c>
      <c r="P309" s="124"/>
      <c r="Q309" s="124" t="str">
        <f t="shared" si="45"/>
        <v>NA</v>
      </c>
      <c r="R309" s="124"/>
      <c r="S309" s="124" t="str">
        <f t="shared" si="46"/>
        <v>NA</v>
      </c>
      <c r="T309" s="124"/>
      <c r="U309" s="124" t="str">
        <f t="shared" si="47"/>
        <v>NA</v>
      </c>
    </row>
    <row r="310" spans="2:21" x14ac:dyDescent="0.2">
      <c r="B310" s="49">
        <v>47330</v>
      </c>
      <c r="D310" s="122"/>
      <c r="F310" s="128" t="str">
        <f t="shared" si="42"/>
        <v>NA</v>
      </c>
      <c r="G310" s="128"/>
      <c r="H310" s="128" t="str">
        <f t="shared" si="43"/>
        <v>NA</v>
      </c>
      <c r="I310" s="128"/>
      <c r="J310" s="128" t="str">
        <f t="shared" si="44"/>
        <v>NA</v>
      </c>
      <c r="K310" s="124"/>
      <c r="L310" s="125"/>
      <c r="M310" s="216">
        <v>47330</v>
      </c>
      <c r="N310" s="124"/>
      <c r="O310" s="126">
        <f t="shared" si="41"/>
        <v>0</v>
      </c>
      <c r="P310" s="124"/>
      <c r="Q310" s="124" t="str">
        <f t="shared" si="45"/>
        <v>NA</v>
      </c>
      <c r="R310" s="124"/>
      <c r="S310" s="124" t="str">
        <f t="shared" si="46"/>
        <v>NA</v>
      </c>
      <c r="T310" s="124"/>
      <c r="U310" s="124" t="str">
        <f t="shared" si="47"/>
        <v>NA</v>
      </c>
    </row>
    <row r="311" spans="2:21" x14ac:dyDescent="0.2">
      <c r="B311" s="49">
        <v>47361</v>
      </c>
      <c r="D311" s="122"/>
      <c r="F311" s="128" t="str">
        <f t="shared" si="42"/>
        <v>NA</v>
      </c>
      <c r="G311" s="128"/>
      <c r="H311" s="128" t="str">
        <f t="shared" si="43"/>
        <v>NA</v>
      </c>
      <c r="I311" s="128"/>
      <c r="J311" s="128" t="str">
        <f t="shared" si="44"/>
        <v>NA</v>
      </c>
      <c r="K311" s="124"/>
      <c r="L311" s="125"/>
      <c r="M311" s="216">
        <v>47361</v>
      </c>
      <c r="N311" s="124"/>
      <c r="O311" s="126">
        <f t="shared" si="41"/>
        <v>0</v>
      </c>
      <c r="P311" s="124"/>
      <c r="Q311" s="124" t="str">
        <f t="shared" si="45"/>
        <v>NA</v>
      </c>
      <c r="R311" s="124"/>
      <c r="S311" s="124" t="str">
        <f t="shared" si="46"/>
        <v>NA</v>
      </c>
      <c r="T311" s="124"/>
      <c r="U311" s="124" t="str">
        <f t="shared" si="47"/>
        <v>NA</v>
      </c>
    </row>
    <row r="312" spans="2:21" x14ac:dyDescent="0.2">
      <c r="B312" s="49">
        <v>47391</v>
      </c>
      <c r="D312" s="122"/>
      <c r="F312" s="128" t="str">
        <f t="shared" si="42"/>
        <v>NA</v>
      </c>
      <c r="G312" s="128"/>
      <c r="H312" s="128" t="str">
        <f t="shared" si="43"/>
        <v>NA</v>
      </c>
      <c r="I312" s="128"/>
      <c r="J312" s="128" t="str">
        <f t="shared" si="44"/>
        <v>NA</v>
      </c>
      <c r="K312" s="124"/>
      <c r="L312" s="125"/>
      <c r="M312" s="216">
        <v>47391</v>
      </c>
      <c r="N312" s="124"/>
      <c r="O312" s="126">
        <f t="shared" si="41"/>
        <v>0</v>
      </c>
      <c r="P312" s="124"/>
      <c r="Q312" s="124" t="str">
        <f t="shared" si="45"/>
        <v>NA</v>
      </c>
      <c r="R312" s="124"/>
      <c r="S312" s="124" t="str">
        <f t="shared" si="46"/>
        <v>NA</v>
      </c>
      <c r="T312" s="124"/>
      <c r="U312" s="124" t="str">
        <f t="shared" si="47"/>
        <v>NA</v>
      </c>
    </row>
    <row r="313" spans="2:21" x14ac:dyDescent="0.2">
      <c r="B313" s="49">
        <v>47422</v>
      </c>
      <c r="D313" s="122"/>
      <c r="F313" s="128" t="str">
        <f t="shared" si="42"/>
        <v>NA</v>
      </c>
      <c r="G313" s="128"/>
      <c r="H313" s="128" t="str">
        <f t="shared" si="43"/>
        <v>NA</v>
      </c>
      <c r="I313" s="128"/>
      <c r="J313" s="128" t="str">
        <f t="shared" si="44"/>
        <v>NA</v>
      </c>
      <c r="K313" s="124"/>
      <c r="L313" s="125"/>
      <c r="M313" s="216">
        <v>47422</v>
      </c>
      <c r="N313" s="124"/>
      <c r="O313" s="126">
        <f t="shared" si="41"/>
        <v>0</v>
      </c>
      <c r="P313" s="124"/>
      <c r="Q313" s="124" t="str">
        <f t="shared" si="45"/>
        <v>NA</v>
      </c>
      <c r="R313" s="124"/>
      <c r="S313" s="124" t="str">
        <f t="shared" si="46"/>
        <v>NA</v>
      </c>
      <c r="T313" s="124"/>
      <c r="U313" s="124" t="str">
        <f t="shared" si="47"/>
        <v>NA</v>
      </c>
    </row>
    <row r="314" spans="2:21" x14ac:dyDescent="0.2">
      <c r="B314" s="49">
        <v>47452</v>
      </c>
      <c r="D314" s="122"/>
      <c r="F314" s="128" t="str">
        <f t="shared" si="42"/>
        <v>NA</v>
      </c>
      <c r="G314" s="128"/>
      <c r="H314" s="128" t="str">
        <f t="shared" si="43"/>
        <v>NA</v>
      </c>
      <c r="I314" s="128"/>
      <c r="J314" s="128" t="str">
        <f t="shared" si="44"/>
        <v>NA</v>
      </c>
      <c r="K314" s="124"/>
      <c r="L314" s="125"/>
      <c r="M314" s="216">
        <v>47452</v>
      </c>
      <c r="N314" s="124"/>
      <c r="O314" s="126">
        <f t="shared" si="41"/>
        <v>0</v>
      </c>
      <c r="P314" s="124"/>
      <c r="Q314" s="124" t="str">
        <f t="shared" si="45"/>
        <v>NA</v>
      </c>
      <c r="R314" s="124"/>
      <c r="S314" s="124" t="str">
        <f t="shared" si="46"/>
        <v>NA</v>
      </c>
      <c r="T314" s="124"/>
      <c r="U314" s="124" t="str">
        <f t="shared" si="47"/>
        <v>NA</v>
      </c>
    </row>
    <row r="315" spans="2:21" x14ac:dyDescent="0.2">
      <c r="B315" s="49">
        <v>47483</v>
      </c>
      <c r="D315" s="122"/>
      <c r="F315" s="128" t="str">
        <f t="shared" si="42"/>
        <v>NA</v>
      </c>
      <c r="G315" s="128"/>
      <c r="H315" s="128" t="str">
        <f t="shared" si="43"/>
        <v>NA</v>
      </c>
      <c r="I315" s="128"/>
      <c r="J315" s="128" t="str">
        <f t="shared" si="44"/>
        <v>NA</v>
      </c>
      <c r="K315" s="124"/>
      <c r="L315" s="125"/>
      <c r="M315" s="216">
        <v>47483</v>
      </c>
      <c r="N315" s="124"/>
      <c r="O315" s="126">
        <f t="shared" si="41"/>
        <v>0</v>
      </c>
      <c r="P315" s="124"/>
      <c r="Q315" s="124" t="str">
        <f t="shared" si="45"/>
        <v>NA</v>
      </c>
      <c r="R315" s="124"/>
      <c r="S315" s="124" t="str">
        <f t="shared" si="46"/>
        <v>NA</v>
      </c>
      <c r="T315" s="124"/>
      <c r="U315" s="124" t="str">
        <f t="shared" si="47"/>
        <v>NA</v>
      </c>
    </row>
    <row r="316" spans="2:21" x14ac:dyDescent="0.2">
      <c r="B316" s="49">
        <v>47514</v>
      </c>
      <c r="D316" s="122"/>
      <c r="F316" s="128" t="str">
        <f t="shared" si="42"/>
        <v>NA</v>
      </c>
      <c r="G316" s="128"/>
      <c r="H316" s="128" t="str">
        <f t="shared" si="43"/>
        <v>NA</v>
      </c>
      <c r="I316" s="128"/>
      <c r="J316" s="128" t="str">
        <f t="shared" si="44"/>
        <v>NA</v>
      </c>
      <c r="K316" s="124"/>
      <c r="L316" s="125"/>
      <c r="M316" s="216">
        <v>47514</v>
      </c>
      <c r="N316" s="124"/>
      <c r="O316" s="126">
        <f t="shared" si="41"/>
        <v>0</v>
      </c>
      <c r="P316" s="124"/>
      <c r="Q316" s="124" t="str">
        <f t="shared" si="45"/>
        <v>NA</v>
      </c>
      <c r="R316" s="124"/>
      <c r="S316" s="124" t="str">
        <f t="shared" si="46"/>
        <v>NA</v>
      </c>
      <c r="T316" s="124"/>
      <c r="U316" s="124" t="str">
        <f t="shared" si="47"/>
        <v>NA</v>
      </c>
    </row>
    <row r="317" spans="2:21" x14ac:dyDescent="0.2">
      <c r="B317" s="49">
        <v>47542</v>
      </c>
      <c r="D317" s="122"/>
      <c r="F317" s="128" t="str">
        <f t="shared" si="42"/>
        <v>NA</v>
      </c>
      <c r="G317" s="128"/>
      <c r="H317" s="128" t="str">
        <f t="shared" si="43"/>
        <v>NA</v>
      </c>
      <c r="I317" s="128"/>
      <c r="J317" s="128" t="str">
        <f t="shared" si="44"/>
        <v>NA</v>
      </c>
      <c r="K317" s="124"/>
      <c r="L317" s="125"/>
      <c r="M317" s="216">
        <v>47542</v>
      </c>
      <c r="N317" s="124"/>
      <c r="O317" s="126">
        <f t="shared" si="41"/>
        <v>0</v>
      </c>
      <c r="P317" s="124"/>
      <c r="Q317" s="124" t="str">
        <f t="shared" si="45"/>
        <v>NA</v>
      </c>
      <c r="R317" s="124"/>
      <c r="S317" s="124" t="str">
        <f t="shared" si="46"/>
        <v>NA</v>
      </c>
      <c r="T317" s="124"/>
      <c r="U317" s="124" t="str">
        <f t="shared" si="47"/>
        <v>NA</v>
      </c>
    </row>
    <row r="318" spans="2:21" x14ac:dyDescent="0.2">
      <c r="B318" s="49">
        <v>47573</v>
      </c>
      <c r="D318" s="122"/>
      <c r="F318" s="128" t="str">
        <f t="shared" si="42"/>
        <v>NA</v>
      </c>
      <c r="G318" s="128"/>
      <c r="H318" s="128" t="str">
        <f t="shared" si="43"/>
        <v>NA</v>
      </c>
      <c r="I318" s="128"/>
      <c r="J318" s="128" t="str">
        <f t="shared" si="44"/>
        <v>NA</v>
      </c>
      <c r="K318" s="124"/>
      <c r="L318" s="125"/>
      <c r="M318" s="216">
        <v>47573</v>
      </c>
      <c r="N318" s="124"/>
      <c r="O318" s="126">
        <f t="shared" si="41"/>
        <v>0</v>
      </c>
      <c r="P318" s="124"/>
      <c r="Q318" s="124" t="str">
        <f t="shared" si="45"/>
        <v>NA</v>
      </c>
      <c r="R318" s="124"/>
      <c r="S318" s="124" t="str">
        <f t="shared" si="46"/>
        <v>NA</v>
      </c>
      <c r="T318" s="124"/>
      <c r="U318" s="124" t="str">
        <f t="shared" si="47"/>
        <v>NA</v>
      </c>
    </row>
    <row r="319" spans="2:21" x14ac:dyDescent="0.2">
      <c r="B319" s="49">
        <v>47603</v>
      </c>
      <c r="D319" s="122"/>
      <c r="F319" s="128" t="str">
        <f t="shared" si="42"/>
        <v>NA</v>
      </c>
      <c r="G319" s="128"/>
      <c r="H319" s="128" t="str">
        <f t="shared" si="43"/>
        <v>NA</v>
      </c>
      <c r="I319" s="128"/>
      <c r="J319" s="128" t="str">
        <f t="shared" si="44"/>
        <v>NA</v>
      </c>
      <c r="K319" s="124"/>
      <c r="L319" s="125"/>
      <c r="M319" s="216">
        <v>47603</v>
      </c>
      <c r="N319" s="124"/>
      <c r="O319" s="126">
        <f t="shared" si="41"/>
        <v>0</v>
      </c>
      <c r="P319" s="124"/>
      <c r="Q319" s="124" t="str">
        <f t="shared" si="45"/>
        <v>NA</v>
      </c>
      <c r="R319" s="124"/>
      <c r="S319" s="124" t="str">
        <f t="shared" si="46"/>
        <v>NA</v>
      </c>
      <c r="T319" s="124"/>
      <c r="U319" s="124" t="str">
        <f t="shared" si="47"/>
        <v>NA</v>
      </c>
    </row>
    <row r="320" spans="2:21" x14ac:dyDescent="0.2">
      <c r="B320" s="49">
        <v>47634</v>
      </c>
      <c r="D320" s="122"/>
      <c r="F320" s="128" t="str">
        <f t="shared" si="42"/>
        <v>NA</v>
      </c>
      <c r="G320" s="128"/>
      <c r="H320" s="128" t="str">
        <f t="shared" si="43"/>
        <v>NA</v>
      </c>
      <c r="I320" s="128"/>
      <c r="J320" s="128" t="str">
        <f t="shared" si="44"/>
        <v>NA</v>
      </c>
      <c r="K320" s="124"/>
      <c r="L320" s="125"/>
      <c r="M320" s="216">
        <v>47634</v>
      </c>
      <c r="N320" s="124"/>
      <c r="O320" s="126">
        <f t="shared" si="41"/>
        <v>0</v>
      </c>
      <c r="P320" s="124"/>
      <c r="Q320" s="124" t="str">
        <f t="shared" si="45"/>
        <v>NA</v>
      </c>
      <c r="R320" s="124"/>
      <c r="S320" s="124" t="str">
        <f t="shared" si="46"/>
        <v>NA</v>
      </c>
      <c r="T320" s="124"/>
      <c r="U320" s="124" t="str">
        <f t="shared" si="47"/>
        <v>NA</v>
      </c>
    </row>
    <row r="321" spans="2:21" x14ac:dyDescent="0.2">
      <c r="B321" s="49">
        <v>47664</v>
      </c>
      <c r="D321" s="122"/>
      <c r="F321" s="128" t="str">
        <f t="shared" si="42"/>
        <v>NA</v>
      </c>
      <c r="G321" s="128"/>
      <c r="H321" s="128" t="str">
        <f t="shared" si="43"/>
        <v>NA</v>
      </c>
      <c r="I321" s="128"/>
      <c r="J321" s="128" t="str">
        <f t="shared" si="44"/>
        <v>NA</v>
      </c>
      <c r="K321" s="124"/>
      <c r="L321" s="125"/>
      <c r="M321" s="216">
        <v>47664</v>
      </c>
      <c r="N321" s="124"/>
      <c r="O321" s="126">
        <f t="shared" si="41"/>
        <v>0</v>
      </c>
      <c r="P321" s="124"/>
      <c r="Q321" s="124" t="str">
        <f t="shared" si="45"/>
        <v>NA</v>
      </c>
      <c r="R321" s="124"/>
      <c r="S321" s="124" t="str">
        <f t="shared" si="46"/>
        <v>NA</v>
      </c>
      <c r="T321" s="124"/>
      <c r="U321" s="124" t="str">
        <f t="shared" si="47"/>
        <v>NA</v>
      </c>
    </row>
    <row r="322" spans="2:21" x14ac:dyDescent="0.2">
      <c r="B322" s="49">
        <v>47695</v>
      </c>
      <c r="D322" s="122"/>
      <c r="F322" s="128" t="str">
        <f t="shared" si="42"/>
        <v>NA</v>
      </c>
      <c r="G322" s="128"/>
      <c r="H322" s="128" t="str">
        <f t="shared" si="43"/>
        <v>NA</v>
      </c>
      <c r="I322" s="128"/>
      <c r="J322" s="128" t="str">
        <f t="shared" si="44"/>
        <v>NA</v>
      </c>
      <c r="K322" s="124"/>
      <c r="L322" s="125"/>
      <c r="M322" s="216">
        <v>47695</v>
      </c>
      <c r="N322" s="124"/>
      <c r="O322" s="126">
        <f t="shared" si="41"/>
        <v>0</v>
      </c>
      <c r="P322" s="124"/>
      <c r="Q322" s="124" t="str">
        <f t="shared" si="45"/>
        <v>NA</v>
      </c>
      <c r="R322" s="124"/>
      <c r="S322" s="124" t="str">
        <f t="shared" si="46"/>
        <v>NA</v>
      </c>
      <c r="T322" s="124"/>
      <c r="U322" s="124" t="str">
        <f t="shared" si="47"/>
        <v>NA</v>
      </c>
    </row>
    <row r="323" spans="2:21" x14ac:dyDescent="0.2">
      <c r="B323" s="49">
        <v>47726</v>
      </c>
      <c r="D323" s="122"/>
      <c r="F323" s="128" t="str">
        <f t="shared" si="42"/>
        <v>NA</v>
      </c>
      <c r="G323" s="128"/>
      <c r="H323" s="128" t="str">
        <f t="shared" si="43"/>
        <v>NA</v>
      </c>
      <c r="I323" s="128"/>
      <c r="J323" s="128" t="str">
        <f t="shared" si="44"/>
        <v>NA</v>
      </c>
      <c r="K323" s="124"/>
      <c r="L323" s="125"/>
      <c r="M323" s="216">
        <v>47726</v>
      </c>
      <c r="N323" s="124"/>
      <c r="O323" s="126">
        <f t="shared" si="41"/>
        <v>0</v>
      </c>
      <c r="P323" s="124"/>
      <c r="Q323" s="124" t="str">
        <f t="shared" si="45"/>
        <v>NA</v>
      </c>
      <c r="R323" s="124"/>
      <c r="S323" s="124" t="str">
        <f t="shared" si="46"/>
        <v>NA</v>
      </c>
      <c r="T323" s="124"/>
      <c r="U323" s="124" t="str">
        <f t="shared" si="47"/>
        <v>NA</v>
      </c>
    </row>
  </sheetData>
  <dataConsolidate/>
  <phoneticPr fontId="2" type="noConversion"/>
  <pageMargins left="0.75" right="0.75" top="1" bottom="1" header="0.5" footer="0.5"/>
  <pageSetup scale="16" orientation="portrait" r:id="rId1"/>
  <headerFooter alignWithMargins="0">
    <oddFooter>&amp;L&amp;D  &amp;T&amp;C&amp;A&amp;R&amp;F</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3:Q1414"/>
  <sheetViews>
    <sheetView zoomScale="130" zoomScaleNormal="130" workbookViewId="0">
      <pane xSplit="2" ySplit="5" topLeftCell="C723" activePane="bottomRight" state="frozen"/>
      <selection pane="topRight" activeCell="C1" sqref="C1"/>
      <selection pane="bottomLeft" activeCell="A6" sqref="A6"/>
      <selection pane="bottomRight" activeCell="B729" sqref="B729"/>
    </sheetView>
  </sheetViews>
  <sheetFormatPr defaultColWidth="9.42578125" defaultRowHeight="12.75" x14ac:dyDescent="0.2"/>
  <cols>
    <col min="1" max="1" width="2.42578125" style="1" customWidth="1"/>
    <col min="2" max="2" width="10.42578125" style="1" customWidth="1"/>
    <col min="3" max="4" width="7" style="1" bestFit="1" customWidth="1"/>
    <col min="5" max="5" width="7.42578125" style="1" bestFit="1" customWidth="1"/>
    <col min="6" max="6" width="6.5703125" style="1" bestFit="1" customWidth="1"/>
    <col min="7" max="13" width="1.5703125" style="1" customWidth="1"/>
    <col min="14" max="15" width="6.5703125" style="1" bestFit="1" customWidth="1"/>
    <col min="16" max="16" width="7.42578125" style="1" bestFit="1" customWidth="1"/>
    <col min="17" max="17" width="7" style="1" bestFit="1" customWidth="1"/>
    <col min="18" max="16384" width="9.42578125" style="1"/>
  </cols>
  <sheetData>
    <row r="3" spans="2:17" x14ac:dyDescent="0.2">
      <c r="C3" s="250" t="s">
        <v>70</v>
      </c>
      <c r="D3" s="250"/>
      <c r="E3" s="250"/>
      <c r="F3" s="250"/>
      <c r="G3" s="2"/>
      <c r="H3" s="2"/>
      <c r="I3" s="2"/>
      <c r="J3" s="2"/>
      <c r="K3" s="2"/>
      <c r="L3" s="2"/>
      <c r="N3" s="250" t="s">
        <v>71</v>
      </c>
      <c r="O3" s="250"/>
      <c r="P3" s="250"/>
      <c r="Q3" s="250"/>
    </row>
    <row r="4" spans="2:17" x14ac:dyDescent="0.2">
      <c r="F4" s="2"/>
      <c r="G4" s="2"/>
      <c r="H4" s="2"/>
      <c r="I4" s="2"/>
      <c r="J4" s="2"/>
      <c r="K4" s="2"/>
      <c r="L4" s="2"/>
      <c r="Q4" s="2"/>
    </row>
    <row r="5" spans="2:17" x14ac:dyDescent="0.2">
      <c r="B5" s="3" t="s">
        <v>72</v>
      </c>
      <c r="C5" s="3" t="s">
        <v>73</v>
      </c>
      <c r="D5" s="102" t="s">
        <v>74</v>
      </c>
      <c r="E5" s="3" t="s">
        <v>75</v>
      </c>
      <c r="F5" s="3" t="s">
        <v>76</v>
      </c>
      <c r="G5" s="3"/>
      <c r="H5" s="3"/>
      <c r="I5" s="3"/>
      <c r="J5" s="3"/>
      <c r="K5" s="3"/>
      <c r="L5" s="3"/>
      <c r="N5" s="3" t="s">
        <v>73</v>
      </c>
      <c r="O5" s="102" t="s">
        <v>74</v>
      </c>
      <c r="P5" s="3" t="s">
        <v>75</v>
      </c>
      <c r="Q5" s="3" t="s">
        <v>76</v>
      </c>
    </row>
    <row r="6" spans="2:17" hidden="1" x14ac:dyDescent="0.2">
      <c r="B6" s="32">
        <v>37992</v>
      </c>
      <c r="C6" s="1">
        <f>SUM(D6:F6)</f>
        <v>1.4797</v>
      </c>
      <c r="D6" s="33">
        <v>0.90469999999999995</v>
      </c>
      <c r="E6" s="33">
        <v>0.05</v>
      </c>
      <c r="F6" s="33">
        <v>0.52500000000000002</v>
      </c>
      <c r="G6" s="33"/>
      <c r="H6" s="33"/>
      <c r="I6" s="33"/>
      <c r="J6" s="33"/>
      <c r="K6" s="33"/>
      <c r="L6" s="33"/>
      <c r="N6" s="33">
        <f>SUM(O6:Q6)</f>
        <v>1.5356999999999998</v>
      </c>
      <c r="O6" s="33">
        <v>0.9607</v>
      </c>
      <c r="P6" s="33">
        <v>0.05</v>
      </c>
      <c r="Q6" s="33">
        <v>0.52500000000000002</v>
      </c>
    </row>
    <row r="7" spans="2:17" hidden="1" x14ac:dyDescent="0.2">
      <c r="B7" s="32">
        <v>37999</v>
      </c>
      <c r="C7" s="1">
        <f t="shared" ref="C7:C70" si="0">SUM(D7:F7)</f>
        <v>1.5379</v>
      </c>
      <c r="D7" s="33">
        <v>0.96289999999999998</v>
      </c>
      <c r="E7" s="33">
        <v>0.05</v>
      </c>
      <c r="F7" s="33">
        <v>0.52500000000000002</v>
      </c>
      <c r="G7" s="33"/>
      <c r="H7" s="33"/>
      <c r="I7" s="33"/>
      <c r="J7" s="33"/>
      <c r="K7" s="33"/>
      <c r="L7" s="33"/>
      <c r="N7" s="33">
        <f t="shared" ref="N7:N70" si="1">SUM(O7:Q7)</f>
        <v>1.5733000000000001</v>
      </c>
      <c r="O7" s="33">
        <v>0.99829999999999997</v>
      </c>
      <c r="P7" s="33">
        <v>0.05</v>
      </c>
      <c r="Q7" s="33">
        <v>0.52500000000000002</v>
      </c>
    </row>
    <row r="8" spans="2:17" hidden="1" x14ac:dyDescent="0.2">
      <c r="B8" s="32">
        <v>38006</v>
      </c>
      <c r="C8" s="1">
        <f t="shared" si="0"/>
        <v>1.5047000000000001</v>
      </c>
      <c r="D8" s="33">
        <v>0.92969999999999997</v>
      </c>
      <c r="E8" s="33">
        <v>0.05</v>
      </c>
      <c r="F8" s="33">
        <v>0.52500000000000002</v>
      </c>
      <c r="G8" s="33"/>
      <c r="H8" s="33"/>
      <c r="I8" s="33"/>
      <c r="J8" s="33"/>
      <c r="K8" s="33"/>
      <c r="L8" s="33"/>
      <c r="N8" s="33">
        <f t="shared" si="1"/>
        <v>1.5615000000000001</v>
      </c>
      <c r="O8" s="33">
        <v>0.98650000000000004</v>
      </c>
      <c r="P8" s="33">
        <v>0.05</v>
      </c>
      <c r="Q8" s="33">
        <v>0.52500000000000002</v>
      </c>
    </row>
    <row r="9" spans="2:17" hidden="1" x14ac:dyDescent="0.2">
      <c r="B9" s="32">
        <v>38013</v>
      </c>
      <c r="C9" s="1">
        <f t="shared" si="0"/>
        <v>1.5371999999999999</v>
      </c>
      <c r="D9" s="33">
        <v>0.96220000000000006</v>
      </c>
      <c r="E9" s="33">
        <v>0.05</v>
      </c>
      <c r="F9" s="33">
        <v>0.52500000000000002</v>
      </c>
      <c r="G9" s="33"/>
      <c r="H9" s="33"/>
      <c r="I9" s="33"/>
      <c r="J9" s="33"/>
      <c r="K9" s="33"/>
      <c r="L9" s="33"/>
      <c r="N9" s="33">
        <f t="shared" si="1"/>
        <v>1.58</v>
      </c>
      <c r="O9" s="33">
        <v>1.0049999999999999</v>
      </c>
      <c r="P9" s="33">
        <v>0.05</v>
      </c>
      <c r="Q9" s="33">
        <v>0.52500000000000002</v>
      </c>
    </row>
    <row r="10" spans="2:17" hidden="1" x14ac:dyDescent="0.2">
      <c r="B10" s="32">
        <v>38020</v>
      </c>
      <c r="C10" s="1">
        <f t="shared" si="0"/>
        <v>1.5537999999999998</v>
      </c>
      <c r="D10" s="33">
        <v>0.9788</v>
      </c>
      <c r="E10" s="33">
        <v>0.05</v>
      </c>
      <c r="F10" s="33">
        <v>0.52500000000000002</v>
      </c>
      <c r="G10" s="33"/>
      <c r="H10" s="33"/>
      <c r="I10" s="33"/>
      <c r="J10" s="33"/>
      <c r="K10" s="33"/>
      <c r="L10" s="33"/>
      <c r="N10" s="33">
        <f t="shared" si="1"/>
        <v>1.5874999999999999</v>
      </c>
      <c r="O10" s="33">
        <v>1.0125</v>
      </c>
      <c r="P10" s="33">
        <v>0.05</v>
      </c>
      <c r="Q10" s="33">
        <v>0.52500000000000002</v>
      </c>
    </row>
    <row r="11" spans="2:17" hidden="1" x14ac:dyDescent="0.2">
      <c r="B11" s="32">
        <v>38027</v>
      </c>
      <c r="C11" s="1">
        <f t="shared" si="0"/>
        <v>1.6231</v>
      </c>
      <c r="D11" s="33">
        <v>1.0481</v>
      </c>
      <c r="E11" s="33">
        <v>0.05</v>
      </c>
      <c r="F11" s="33">
        <v>0.52500000000000002</v>
      </c>
      <c r="G11" s="33"/>
      <c r="H11" s="33"/>
      <c r="I11" s="33"/>
      <c r="J11" s="33"/>
      <c r="K11" s="33"/>
      <c r="L11" s="33"/>
      <c r="N11" s="33">
        <f t="shared" si="1"/>
        <v>1.6341000000000001</v>
      </c>
      <c r="O11" s="33">
        <v>1.0590999999999999</v>
      </c>
      <c r="P11" s="33">
        <v>0.05</v>
      </c>
      <c r="Q11" s="33">
        <v>0.52500000000000002</v>
      </c>
    </row>
    <row r="12" spans="2:17" hidden="1" x14ac:dyDescent="0.2">
      <c r="B12" s="32">
        <v>38034</v>
      </c>
      <c r="C12" s="1">
        <f t="shared" si="0"/>
        <v>1.6255000000000002</v>
      </c>
      <c r="D12" s="33">
        <v>1.0505</v>
      </c>
      <c r="E12" s="33">
        <v>0.05</v>
      </c>
      <c r="F12" s="33">
        <v>0.52500000000000002</v>
      </c>
      <c r="G12" s="33"/>
      <c r="H12" s="33"/>
      <c r="I12" s="33"/>
      <c r="J12" s="33"/>
      <c r="K12" s="33"/>
      <c r="L12" s="33"/>
      <c r="N12" s="33">
        <f t="shared" si="1"/>
        <v>1.6466000000000003</v>
      </c>
      <c r="O12" s="33">
        <v>1.0716000000000001</v>
      </c>
      <c r="P12" s="33">
        <v>0.05</v>
      </c>
      <c r="Q12" s="33">
        <v>0.52500000000000002</v>
      </c>
    </row>
    <row r="13" spans="2:17" hidden="1" x14ac:dyDescent="0.2">
      <c r="B13" s="32">
        <v>38041</v>
      </c>
      <c r="C13" s="1">
        <f t="shared" si="0"/>
        <v>1.6574</v>
      </c>
      <c r="D13" s="33">
        <v>1.0824</v>
      </c>
      <c r="E13" s="33">
        <v>0.05</v>
      </c>
      <c r="F13" s="33">
        <v>0.52500000000000002</v>
      </c>
      <c r="G13" s="33"/>
      <c r="H13" s="33"/>
      <c r="I13" s="33"/>
      <c r="J13" s="33"/>
      <c r="K13" s="33"/>
      <c r="L13" s="33"/>
      <c r="N13" s="33">
        <f t="shared" si="1"/>
        <v>1.6728000000000001</v>
      </c>
      <c r="O13" s="33">
        <v>1.0978000000000001</v>
      </c>
      <c r="P13" s="33">
        <v>0.05</v>
      </c>
      <c r="Q13" s="33">
        <v>0.52500000000000002</v>
      </c>
    </row>
    <row r="14" spans="2:17" hidden="1" x14ac:dyDescent="0.2">
      <c r="B14" s="32">
        <v>38048</v>
      </c>
      <c r="C14" s="1">
        <f t="shared" si="0"/>
        <v>1.7507999999999999</v>
      </c>
      <c r="D14" s="33">
        <v>1.1758</v>
      </c>
      <c r="E14" s="33">
        <v>0.05</v>
      </c>
      <c r="F14" s="33">
        <v>0.52500000000000002</v>
      </c>
      <c r="G14" s="33"/>
      <c r="H14" s="33"/>
      <c r="I14" s="33"/>
      <c r="J14" s="33"/>
      <c r="K14" s="33"/>
      <c r="L14" s="33"/>
      <c r="N14" s="33">
        <f t="shared" si="1"/>
        <v>1.7513999999999998</v>
      </c>
      <c r="O14" s="33">
        <v>1.1763999999999999</v>
      </c>
      <c r="P14" s="33">
        <v>0.05</v>
      </c>
      <c r="Q14" s="33">
        <v>0.52500000000000002</v>
      </c>
    </row>
    <row r="15" spans="2:17" hidden="1" x14ac:dyDescent="0.2">
      <c r="B15" s="32">
        <v>38055</v>
      </c>
      <c r="C15" s="1">
        <f t="shared" si="0"/>
        <v>1.7061999999999999</v>
      </c>
      <c r="D15" s="33">
        <v>1.1312</v>
      </c>
      <c r="E15" s="33">
        <v>0.05</v>
      </c>
      <c r="F15" s="33">
        <v>0.52500000000000002</v>
      </c>
      <c r="G15" s="33"/>
      <c r="H15" s="33"/>
      <c r="I15" s="33"/>
      <c r="J15" s="33"/>
      <c r="K15" s="33"/>
      <c r="L15" s="33"/>
      <c r="N15" s="33">
        <f t="shared" si="1"/>
        <v>1.7568999999999999</v>
      </c>
      <c r="O15" s="33">
        <v>1.1819</v>
      </c>
      <c r="P15" s="1">
        <v>0.05</v>
      </c>
      <c r="Q15" s="33">
        <v>0.52500000000000002</v>
      </c>
    </row>
    <row r="16" spans="2:17" hidden="1" x14ac:dyDescent="0.2">
      <c r="B16" s="32">
        <v>38062</v>
      </c>
      <c r="C16" s="1">
        <f t="shared" si="0"/>
        <v>1.5942000000000003</v>
      </c>
      <c r="D16" s="33">
        <v>1.0192000000000001</v>
      </c>
      <c r="E16" s="33">
        <v>0.05</v>
      </c>
      <c r="F16" s="33">
        <v>0.52500000000000002</v>
      </c>
      <c r="G16" s="33"/>
      <c r="H16" s="33"/>
      <c r="I16" s="33"/>
      <c r="J16" s="33"/>
      <c r="K16" s="33"/>
      <c r="L16" s="33"/>
      <c r="N16" s="33">
        <f t="shared" si="1"/>
        <v>1.7667000000000002</v>
      </c>
      <c r="O16" s="33">
        <v>1.1917</v>
      </c>
      <c r="P16" s="1">
        <v>0.05</v>
      </c>
      <c r="Q16" s="33">
        <v>0.52500000000000002</v>
      </c>
    </row>
    <row r="17" spans="2:17" hidden="1" x14ac:dyDescent="0.2">
      <c r="B17" s="32">
        <v>38069</v>
      </c>
      <c r="C17" s="1">
        <f t="shared" si="0"/>
        <v>1.6084000000000001</v>
      </c>
      <c r="D17" s="33">
        <v>1.0334000000000001</v>
      </c>
      <c r="E17" s="33">
        <v>0.05</v>
      </c>
      <c r="F17" s="33">
        <v>0.52500000000000002</v>
      </c>
      <c r="G17" s="33"/>
      <c r="H17" s="33"/>
      <c r="I17" s="33"/>
      <c r="J17" s="33"/>
      <c r="K17" s="33"/>
      <c r="L17" s="33"/>
      <c r="N17" s="33">
        <f t="shared" si="1"/>
        <v>1.7561</v>
      </c>
      <c r="O17" s="33">
        <v>1.1811</v>
      </c>
      <c r="P17" s="1">
        <v>0.05</v>
      </c>
      <c r="Q17" s="33">
        <v>0.52500000000000002</v>
      </c>
    </row>
    <row r="18" spans="2:17" hidden="1" x14ac:dyDescent="0.2">
      <c r="B18" s="32">
        <v>38076</v>
      </c>
      <c r="C18" s="1">
        <f t="shared" si="0"/>
        <v>1.6374</v>
      </c>
      <c r="D18" s="33">
        <v>1.0624</v>
      </c>
      <c r="E18" s="33">
        <v>0.05</v>
      </c>
      <c r="F18" s="33">
        <v>0.52500000000000002</v>
      </c>
      <c r="G18" s="33"/>
      <c r="H18" s="33"/>
      <c r="I18" s="33"/>
      <c r="J18" s="33"/>
      <c r="K18" s="33"/>
      <c r="L18" s="33"/>
      <c r="N18" s="33">
        <f t="shared" si="1"/>
        <v>1.7438000000000002</v>
      </c>
      <c r="O18" s="33">
        <v>1.1688000000000001</v>
      </c>
      <c r="P18" s="1">
        <v>0.05</v>
      </c>
      <c r="Q18" s="33">
        <v>0.52500000000000002</v>
      </c>
    </row>
    <row r="19" spans="2:17" hidden="1" x14ac:dyDescent="0.2">
      <c r="B19" s="32">
        <v>38083</v>
      </c>
      <c r="C19" s="1">
        <f t="shared" si="0"/>
        <v>1.6907000000000001</v>
      </c>
      <c r="D19" s="33">
        <v>1.1156999999999999</v>
      </c>
      <c r="E19" s="33">
        <v>0.05</v>
      </c>
      <c r="F19" s="33">
        <v>0.52500000000000002</v>
      </c>
      <c r="G19" s="33"/>
      <c r="H19" s="33"/>
      <c r="I19" s="33"/>
      <c r="J19" s="33"/>
      <c r="K19" s="33"/>
      <c r="L19" s="33"/>
      <c r="N19" s="33">
        <f t="shared" si="1"/>
        <v>1.7968999999999999</v>
      </c>
      <c r="O19" s="33">
        <v>1.2219</v>
      </c>
      <c r="P19" s="1">
        <v>0.05</v>
      </c>
      <c r="Q19" s="33">
        <v>0.52500000000000002</v>
      </c>
    </row>
    <row r="20" spans="2:17" hidden="1" x14ac:dyDescent="0.2">
      <c r="B20" s="32">
        <v>38090</v>
      </c>
      <c r="C20" s="1">
        <f t="shared" si="0"/>
        <v>1.8056999999999999</v>
      </c>
      <c r="D20" s="33">
        <v>1.2306999999999999</v>
      </c>
      <c r="E20" s="33">
        <v>0.05</v>
      </c>
      <c r="F20" s="33">
        <v>0.52500000000000002</v>
      </c>
      <c r="G20" s="33"/>
      <c r="H20" s="33"/>
      <c r="I20" s="33"/>
      <c r="J20" s="33"/>
      <c r="K20" s="33"/>
      <c r="L20" s="33"/>
      <c r="N20" s="33">
        <f t="shared" si="1"/>
        <v>1.8555999999999999</v>
      </c>
      <c r="O20" s="33">
        <v>1.2806</v>
      </c>
      <c r="P20" s="1">
        <v>0.05</v>
      </c>
      <c r="Q20" s="33">
        <v>0.52500000000000002</v>
      </c>
    </row>
    <row r="21" spans="2:17" hidden="1" x14ac:dyDescent="0.2">
      <c r="B21" s="32">
        <v>38097</v>
      </c>
      <c r="C21" s="1">
        <f t="shared" si="0"/>
        <v>1.92</v>
      </c>
      <c r="D21" s="33">
        <v>1.345</v>
      </c>
      <c r="E21" s="33">
        <v>0.05</v>
      </c>
      <c r="F21" s="33">
        <v>0.52500000000000002</v>
      </c>
      <c r="G21" s="33"/>
      <c r="H21" s="33"/>
      <c r="I21" s="33"/>
      <c r="J21" s="33"/>
      <c r="K21" s="33"/>
      <c r="L21" s="33"/>
      <c r="N21" s="33">
        <f t="shared" si="1"/>
        <v>1.9487000000000001</v>
      </c>
      <c r="O21" s="33">
        <v>1.3736999999999999</v>
      </c>
      <c r="P21" s="1">
        <v>0.05</v>
      </c>
      <c r="Q21" s="33">
        <v>0.52500000000000002</v>
      </c>
    </row>
    <row r="22" spans="2:17" hidden="1" x14ac:dyDescent="0.2">
      <c r="B22" s="32">
        <v>38104</v>
      </c>
      <c r="C22" s="1">
        <f t="shared" si="0"/>
        <v>1.8955000000000002</v>
      </c>
      <c r="D22" s="33">
        <v>1.3205</v>
      </c>
      <c r="E22" s="33">
        <v>0.05</v>
      </c>
      <c r="F22" s="33">
        <v>0.52500000000000002</v>
      </c>
      <c r="G22" s="33"/>
      <c r="H22" s="33"/>
      <c r="I22" s="33"/>
      <c r="J22" s="33"/>
      <c r="K22" s="33"/>
      <c r="L22" s="33"/>
      <c r="N22" s="33">
        <f t="shared" si="1"/>
        <v>1.9769999999999999</v>
      </c>
      <c r="O22" s="33">
        <v>1.4019999999999999</v>
      </c>
      <c r="P22" s="1">
        <v>0.05</v>
      </c>
      <c r="Q22" s="33">
        <v>0.52500000000000002</v>
      </c>
    </row>
    <row r="23" spans="2:17" hidden="1" x14ac:dyDescent="0.2">
      <c r="B23" s="32">
        <v>38111</v>
      </c>
      <c r="C23" s="1">
        <f t="shared" si="0"/>
        <v>1.9918</v>
      </c>
      <c r="D23" s="33">
        <v>1.4168000000000001</v>
      </c>
      <c r="E23" s="33">
        <v>0.05</v>
      </c>
      <c r="F23" s="33">
        <v>0.52500000000000002</v>
      </c>
      <c r="G23" s="33"/>
      <c r="H23" s="33"/>
      <c r="I23" s="33"/>
      <c r="J23" s="33"/>
      <c r="K23" s="33"/>
      <c r="L23" s="33"/>
      <c r="N23" s="33">
        <f t="shared" si="1"/>
        <v>2.0375999999999999</v>
      </c>
      <c r="O23" s="33">
        <v>1.4625999999999999</v>
      </c>
      <c r="P23" s="1">
        <v>0.05</v>
      </c>
      <c r="Q23" s="33">
        <v>0.52500000000000002</v>
      </c>
    </row>
    <row r="24" spans="2:17" hidden="1" x14ac:dyDescent="0.2">
      <c r="B24" s="32">
        <v>38118</v>
      </c>
      <c r="C24" s="1">
        <f t="shared" si="0"/>
        <v>2.1252</v>
      </c>
      <c r="D24" s="33">
        <v>1.5502</v>
      </c>
      <c r="E24" s="33">
        <v>0.05</v>
      </c>
      <c r="F24" s="33">
        <v>0.52500000000000002</v>
      </c>
      <c r="G24" s="33"/>
      <c r="H24" s="33"/>
      <c r="I24" s="33"/>
      <c r="J24" s="33"/>
      <c r="K24" s="33"/>
      <c r="L24" s="33"/>
      <c r="N24" s="33">
        <f t="shared" si="1"/>
        <v>2.1332</v>
      </c>
      <c r="O24" s="33">
        <v>1.5582</v>
      </c>
      <c r="P24" s="1">
        <v>0.05</v>
      </c>
      <c r="Q24" s="33">
        <v>0.52500000000000002</v>
      </c>
    </row>
    <row r="25" spans="2:17" hidden="1" x14ac:dyDescent="0.2">
      <c r="B25" s="32">
        <v>38125</v>
      </c>
      <c r="C25" s="1">
        <f t="shared" si="0"/>
        <v>2.1118999999999999</v>
      </c>
      <c r="D25" s="33">
        <v>1.5368999999999999</v>
      </c>
      <c r="E25" s="33">
        <v>0.05</v>
      </c>
      <c r="F25" s="33">
        <v>0.52500000000000002</v>
      </c>
      <c r="G25" s="33"/>
      <c r="H25" s="33"/>
      <c r="I25" s="33"/>
      <c r="J25" s="33"/>
      <c r="K25" s="33"/>
      <c r="L25" s="33"/>
      <c r="N25" s="33">
        <f t="shared" si="1"/>
        <v>2.1476999999999999</v>
      </c>
      <c r="O25" s="33">
        <v>1.5727</v>
      </c>
      <c r="P25" s="1">
        <v>0.05</v>
      </c>
      <c r="Q25" s="33">
        <v>0.52500000000000002</v>
      </c>
    </row>
    <row r="26" spans="2:17" hidden="1" x14ac:dyDescent="0.2">
      <c r="B26" s="32">
        <v>38132</v>
      </c>
      <c r="C26" s="1">
        <f t="shared" si="0"/>
        <v>2.0489000000000002</v>
      </c>
      <c r="D26" s="33">
        <v>1.4739</v>
      </c>
      <c r="E26" s="33">
        <v>0.05</v>
      </c>
      <c r="F26" s="33">
        <v>0.52500000000000002</v>
      </c>
      <c r="G26" s="33"/>
      <c r="H26" s="33"/>
      <c r="I26" s="33"/>
      <c r="J26" s="33"/>
      <c r="K26" s="33"/>
      <c r="L26" s="33"/>
      <c r="N26" s="33">
        <f t="shared" si="1"/>
        <v>2.1312000000000002</v>
      </c>
      <c r="O26" s="33">
        <v>1.5562</v>
      </c>
      <c r="P26" s="1">
        <v>0.05</v>
      </c>
      <c r="Q26" s="33">
        <v>0.52500000000000002</v>
      </c>
    </row>
    <row r="27" spans="2:17" hidden="1" x14ac:dyDescent="0.2">
      <c r="B27" s="32">
        <v>38139</v>
      </c>
      <c r="C27" s="1">
        <f t="shared" si="0"/>
        <v>1.9672000000000001</v>
      </c>
      <c r="D27" s="33">
        <v>1.3922000000000001</v>
      </c>
      <c r="E27" s="33">
        <v>0.05</v>
      </c>
      <c r="F27" s="33">
        <v>0.52500000000000002</v>
      </c>
      <c r="G27" s="33"/>
      <c r="H27" s="33"/>
      <c r="I27" s="33"/>
      <c r="J27" s="33"/>
      <c r="K27" s="33"/>
      <c r="L27" s="33"/>
      <c r="N27" s="33">
        <f t="shared" si="1"/>
        <v>2.0590000000000002</v>
      </c>
      <c r="O27" s="33">
        <v>1.484</v>
      </c>
      <c r="P27" s="1">
        <v>0.05</v>
      </c>
      <c r="Q27" s="33">
        <v>0.52500000000000002</v>
      </c>
    </row>
    <row r="28" spans="2:17" hidden="1" x14ac:dyDescent="0.2">
      <c r="B28" s="32">
        <v>38146</v>
      </c>
      <c r="C28" s="1">
        <f t="shared" si="0"/>
        <v>1.9015</v>
      </c>
      <c r="D28" s="33">
        <v>1.3265</v>
      </c>
      <c r="E28" s="33">
        <v>0.05</v>
      </c>
      <c r="F28" s="33">
        <v>0.52500000000000002</v>
      </c>
      <c r="G28" s="33"/>
      <c r="H28" s="33"/>
      <c r="I28" s="33"/>
      <c r="J28" s="33"/>
      <c r="K28" s="33"/>
      <c r="L28" s="33"/>
      <c r="N28" s="33">
        <f t="shared" si="1"/>
        <v>1.9927000000000001</v>
      </c>
      <c r="O28" s="33">
        <v>1.4177</v>
      </c>
      <c r="P28" s="1">
        <v>0.05</v>
      </c>
      <c r="Q28" s="33">
        <v>0.52500000000000002</v>
      </c>
    </row>
    <row r="29" spans="2:17" hidden="1" x14ac:dyDescent="0.2">
      <c r="B29" s="32">
        <v>38153</v>
      </c>
      <c r="C29" s="1">
        <f t="shared" si="0"/>
        <v>1.7699000000000003</v>
      </c>
      <c r="D29" s="33">
        <v>1.1949000000000001</v>
      </c>
      <c r="E29" s="33">
        <v>0.05</v>
      </c>
      <c r="F29" s="33">
        <v>0.52500000000000002</v>
      </c>
      <c r="G29" s="33"/>
      <c r="H29" s="33"/>
      <c r="I29" s="33"/>
      <c r="J29" s="33"/>
      <c r="K29" s="33"/>
      <c r="L29" s="33"/>
      <c r="N29" s="33">
        <f t="shared" si="1"/>
        <v>1.9035000000000002</v>
      </c>
      <c r="O29" s="33">
        <v>1.3285</v>
      </c>
      <c r="P29" s="1">
        <v>0.05</v>
      </c>
      <c r="Q29" s="33">
        <v>0.52500000000000002</v>
      </c>
    </row>
    <row r="30" spans="2:17" hidden="1" x14ac:dyDescent="0.2">
      <c r="B30" s="32">
        <v>38160</v>
      </c>
      <c r="C30" s="1">
        <f t="shared" si="0"/>
        <v>1.7290999999999999</v>
      </c>
      <c r="D30" s="33">
        <v>1.1540999999999999</v>
      </c>
      <c r="E30" s="33">
        <v>0.05</v>
      </c>
      <c r="F30" s="33">
        <v>0.52500000000000002</v>
      </c>
      <c r="G30" s="33"/>
      <c r="H30" s="33"/>
      <c r="I30" s="33"/>
      <c r="J30" s="33"/>
      <c r="K30" s="33"/>
      <c r="L30" s="33"/>
      <c r="N30" s="33">
        <f t="shared" si="1"/>
        <v>1.8225000000000002</v>
      </c>
      <c r="O30" s="33">
        <v>1.2475000000000001</v>
      </c>
      <c r="P30" s="1">
        <v>0.05</v>
      </c>
      <c r="Q30" s="33">
        <v>0.52500000000000002</v>
      </c>
    </row>
    <row r="31" spans="2:17" hidden="1" x14ac:dyDescent="0.2">
      <c r="B31" s="32">
        <v>38167</v>
      </c>
      <c r="C31" s="1">
        <f t="shared" si="0"/>
        <v>1.8372000000000002</v>
      </c>
      <c r="D31" s="33">
        <v>1.2622</v>
      </c>
      <c r="E31" s="33">
        <v>0.05</v>
      </c>
      <c r="F31" s="33">
        <v>0.52500000000000002</v>
      </c>
      <c r="G31" s="33"/>
      <c r="H31" s="33"/>
      <c r="I31" s="33"/>
      <c r="J31" s="33"/>
      <c r="K31" s="33"/>
      <c r="L31" s="33"/>
      <c r="N31" s="33">
        <f t="shared" si="1"/>
        <v>1.8521000000000001</v>
      </c>
      <c r="O31" s="33">
        <v>1.2770999999999999</v>
      </c>
      <c r="P31" s="1">
        <v>0.05</v>
      </c>
      <c r="Q31" s="33">
        <v>0.52500000000000002</v>
      </c>
    </row>
    <row r="32" spans="2:17" hidden="1" x14ac:dyDescent="0.2">
      <c r="B32" s="32">
        <v>38174</v>
      </c>
      <c r="C32" s="1">
        <f t="shared" si="0"/>
        <v>1.9727999999999999</v>
      </c>
      <c r="D32" s="33">
        <v>1.3977999999999999</v>
      </c>
      <c r="E32" s="33">
        <v>0.05</v>
      </c>
      <c r="F32" s="33">
        <v>0.52500000000000002</v>
      </c>
      <c r="G32" s="33"/>
      <c r="H32" s="33"/>
      <c r="I32" s="33"/>
      <c r="J32" s="33"/>
      <c r="K32" s="33"/>
      <c r="L32" s="33"/>
      <c r="N32" s="33">
        <f t="shared" si="1"/>
        <v>1.9123999999999999</v>
      </c>
      <c r="O32" s="33">
        <v>1.3373999999999999</v>
      </c>
      <c r="P32" s="1">
        <v>0.05</v>
      </c>
      <c r="Q32" s="33">
        <v>0.52500000000000002</v>
      </c>
    </row>
    <row r="33" spans="2:17" hidden="1" x14ac:dyDescent="0.2">
      <c r="B33" s="32">
        <v>38181</v>
      </c>
      <c r="C33" s="1">
        <f t="shared" si="0"/>
        <v>2.0141</v>
      </c>
      <c r="D33" s="33">
        <v>1.4391</v>
      </c>
      <c r="E33" s="33">
        <v>0.05</v>
      </c>
      <c r="F33" s="33">
        <v>0.52500000000000002</v>
      </c>
      <c r="G33" s="33"/>
      <c r="H33" s="33"/>
      <c r="I33" s="33"/>
      <c r="J33" s="33"/>
      <c r="K33" s="33"/>
      <c r="L33" s="33"/>
      <c r="N33" s="33">
        <f t="shared" si="1"/>
        <v>1.9717000000000002</v>
      </c>
      <c r="O33" s="33">
        <v>1.3967000000000001</v>
      </c>
      <c r="P33" s="1">
        <v>0.05</v>
      </c>
      <c r="Q33" s="33">
        <v>0.52500000000000002</v>
      </c>
    </row>
    <row r="34" spans="2:17" hidden="1" x14ac:dyDescent="0.2">
      <c r="B34" s="32">
        <v>38188</v>
      </c>
      <c r="C34" s="1">
        <f t="shared" si="0"/>
        <v>1.9980000000000002</v>
      </c>
      <c r="D34" s="33">
        <v>1.423</v>
      </c>
      <c r="E34" s="33">
        <v>0.05</v>
      </c>
      <c r="F34" s="33">
        <v>0.52500000000000002</v>
      </c>
      <c r="G34" s="33"/>
      <c r="H34" s="33"/>
      <c r="I34" s="33"/>
      <c r="J34" s="33"/>
      <c r="K34" s="33"/>
      <c r="L34" s="33"/>
      <c r="N34" s="33">
        <f t="shared" si="1"/>
        <v>1.9692000000000003</v>
      </c>
      <c r="O34" s="33">
        <v>1.3942000000000001</v>
      </c>
      <c r="P34" s="1">
        <v>0.05</v>
      </c>
      <c r="Q34" s="33">
        <v>0.52500000000000002</v>
      </c>
    </row>
    <row r="35" spans="2:17" hidden="1" x14ac:dyDescent="0.2">
      <c r="B35" s="32">
        <v>38195</v>
      </c>
      <c r="C35" s="1">
        <f t="shared" si="0"/>
        <v>1.8404000000000003</v>
      </c>
      <c r="D35" s="33">
        <v>1.2654000000000001</v>
      </c>
      <c r="E35" s="33">
        <v>0.05</v>
      </c>
      <c r="F35" s="33">
        <v>0.52500000000000002</v>
      </c>
      <c r="G35" s="33"/>
      <c r="H35" s="33"/>
      <c r="I35" s="33"/>
      <c r="J35" s="33"/>
      <c r="K35" s="33"/>
      <c r="L35" s="33"/>
      <c r="N35" s="33">
        <f t="shared" si="1"/>
        <v>1.9567000000000001</v>
      </c>
      <c r="O35" s="33">
        <v>1.3816999999999999</v>
      </c>
      <c r="P35" s="1">
        <v>0.05</v>
      </c>
      <c r="Q35" s="33">
        <v>0.52500000000000002</v>
      </c>
    </row>
    <row r="36" spans="2:17" hidden="1" x14ac:dyDescent="0.2">
      <c r="B36" s="32">
        <v>38202</v>
      </c>
      <c r="C36" s="1">
        <f t="shared" si="0"/>
        <v>1.8519999999999999</v>
      </c>
      <c r="D36" s="33">
        <v>1.2769999999999999</v>
      </c>
      <c r="E36" s="33">
        <v>0.05</v>
      </c>
      <c r="F36" s="33">
        <v>0.52500000000000002</v>
      </c>
      <c r="G36" s="33"/>
      <c r="H36" s="33"/>
      <c r="I36" s="33"/>
      <c r="J36" s="33"/>
      <c r="K36" s="33"/>
      <c r="L36" s="33"/>
      <c r="N36" s="33">
        <f t="shared" si="1"/>
        <v>1.9923999999999999</v>
      </c>
      <c r="O36" s="33">
        <v>1.4174</v>
      </c>
      <c r="P36" s="1">
        <v>0.05</v>
      </c>
      <c r="Q36" s="33">
        <v>0.52500000000000002</v>
      </c>
    </row>
    <row r="37" spans="2:17" hidden="1" x14ac:dyDescent="0.2">
      <c r="B37" s="32">
        <v>38209</v>
      </c>
      <c r="C37" s="1">
        <f t="shared" si="0"/>
        <v>1.8728000000000002</v>
      </c>
      <c r="D37" s="33">
        <v>1.2978000000000001</v>
      </c>
      <c r="E37" s="33">
        <v>0.05</v>
      </c>
      <c r="F37" s="33">
        <v>0.52500000000000002</v>
      </c>
      <c r="G37" s="33"/>
      <c r="H37" s="33"/>
      <c r="I37" s="33"/>
      <c r="J37" s="33"/>
      <c r="K37" s="33"/>
      <c r="L37" s="33"/>
      <c r="N37" s="33">
        <f t="shared" si="1"/>
        <v>2.0070000000000001</v>
      </c>
      <c r="O37" s="33">
        <v>1.4319999999999999</v>
      </c>
      <c r="P37" s="1">
        <v>0.05</v>
      </c>
      <c r="Q37" s="33">
        <v>0.52500000000000002</v>
      </c>
    </row>
    <row r="38" spans="2:17" hidden="1" x14ac:dyDescent="0.2">
      <c r="B38" s="32">
        <v>38216</v>
      </c>
      <c r="C38" s="1">
        <f t="shared" si="0"/>
        <v>1.8881999999999999</v>
      </c>
      <c r="D38" s="33">
        <v>1.3131999999999999</v>
      </c>
      <c r="E38" s="33">
        <v>0.05</v>
      </c>
      <c r="F38" s="33">
        <v>0.52500000000000002</v>
      </c>
      <c r="G38" s="33"/>
      <c r="H38" s="33"/>
      <c r="I38" s="33"/>
      <c r="J38" s="33"/>
      <c r="K38" s="33"/>
      <c r="L38" s="33"/>
      <c r="N38" s="33">
        <f t="shared" si="1"/>
        <v>2.0129000000000001</v>
      </c>
      <c r="O38" s="33">
        <v>1.4379</v>
      </c>
      <c r="P38" s="1">
        <v>0.05</v>
      </c>
      <c r="Q38" s="33">
        <v>0.52500000000000002</v>
      </c>
    </row>
    <row r="39" spans="2:17" hidden="1" x14ac:dyDescent="0.2">
      <c r="B39" s="32">
        <v>38223</v>
      </c>
      <c r="C39" s="1">
        <f t="shared" si="0"/>
        <v>1.9236</v>
      </c>
      <c r="D39" s="33">
        <v>1.3486</v>
      </c>
      <c r="E39" s="33">
        <v>0.05</v>
      </c>
      <c r="F39" s="33">
        <v>0.52500000000000002</v>
      </c>
      <c r="G39" s="33"/>
      <c r="H39" s="33"/>
      <c r="I39" s="33"/>
      <c r="J39" s="33"/>
      <c r="K39" s="33"/>
      <c r="L39" s="33"/>
      <c r="N39" s="33">
        <f t="shared" si="1"/>
        <v>2.0381</v>
      </c>
      <c r="O39" s="33">
        <v>1.4631000000000001</v>
      </c>
      <c r="P39" s="1">
        <v>0.05</v>
      </c>
      <c r="Q39" s="33">
        <v>0.52500000000000002</v>
      </c>
    </row>
    <row r="40" spans="2:17" hidden="1" x14ac:dyDescent="0.2">
      <c r="B40" s="32">
        <v>38230</v>
      </c>
      <c r="C40" s="1">
        <f t="shared" si="0"/>
        <v>1.8820999999999999</v>
      </c>
      <c r="D40" s="33">
        <v>1.3070999999999999</v>
      </c>
      <c r="E40" s="33">
        <v>0.05</v>
      </c>
      <c r="F40" s="33">
        <v>0.52500000000000002</v>
      </c>
      <c r="G40" s="33"/>
      <c r="H40" s="33"/>
      <c r="I40" s="33"/>
      <c r="J40" s="33"/>
      <c r="K40" s="33"/>
      <c r="L40" s="33"/>
      <c r="N40" s="33">
        <f t="shared" si="1"/>
        <v>2.0112999999999999</v>
      </c>
      <c r="O40" s="33">
        <v>1.4362999999999999</v>
      </c>
      <c r="P40" s="1">
        <v>0.05</v>
      </c>
      <c r="Q40" s="33">
        <v>0.52500000000000002</v>
      </c>
    </row>
    <row r="41" spans="2:17" hidden="1" x14ac:dyDescent="0.2">
      <c r="B41" s="32">
        <v>38237</v>
      </c>
      <c r="C41" s="1">
        <f t="shared" si="0"/>
        <v>1.8708</v>
      </c>
      <c r="D41" s="33">
        <v>1.2958000000000001</v>
      </c>
      <c r="E41" s="33">
        <v>0.05</v>
      </c>
      <c r="F41" s="33">
        <v>0.52500000000000002</v>
      </c>
      <c r="G41" s="33"/>
      <c r="H41" s="33"/>
      <c r="I41" s="33"/>
      <c r="J41" s="33"/>
      <c r="K41" s="33"/>
      <c r="L41" s="33"/>
      <c r="N41" s="33">
        <f t="shared" si="1"/>
        <v>1.9877000000000002</v>
      </c>
      <c r="O41" s="33">
        <v>1.4127000000000001</v>
      </c>
      <c r="P41" s="1">
        <v>0.05</v>
      </c>
      <c r="Q41" s="33">
        <v>0.52500000000000002</v>
      </c>
    </row>
    <row r="42" spans="2:17" hidden="1" x14ac:dyDescent="0.2">
      <c r="B42" s="32">
        <v>38244</v>
      </c>
      <c r="C42" s="1">
        <f t="shared" si="0"/>
        <v>1.9015</v>
      </c>
      <c r="D42" s="33">
        <v>1.3265</v>
      </c>
      <c r="E42" s="33">
        <v>0.05</v>
      </c>
      <c r="F42" s="33">
        <v>0.52500000000000002</v>
      </c>
      <c r="G42" s="33"/>
      <c r="H42" s="33"/>
      <c r="I42" s="33"/>
      <c r="J42" s="33"/>
      <c r="K42" s="33"/>
      <c r="L42" s="33"/>
      <c r="N42" s="33">
        <f t="shared" si="1"/>
        <v>1.9664000000000001</v>
      </c>
      <c r="O42" s="33">
        <v>1.3914</v>
      </c>
      <c r="P42" s="1">
        <v>0.05</v>
      </c>
      <c r="Q42" s="33">
        <v>0.52500000000000002</v>
      </c>
    </row>
    <row r="43" spans="2:17" hidden="1" x14ac:dyDescent="0.2">
      <c r="B43" s="32">
        <v>38251</v>
      </c>
      <c r="C43" s="1">
        <f t="shared" si="0"/>
        <v>2.0203000000000002</v>
      </c>
      <c r="D43" s="33">
        <v>1.4453</v>
      </c>
      <c r="E43" s="33">
        <v>0.05</v>
      </c>
      <c r="F43" s="33">
        <v>0.52500000000000002</v>
      </c>
      <c r="G43" s="33"/>
      <c r="H43" s="33"/>
      <c r="I43" s="33"/>
      <c r="J43" s="33"/>
      <c r="K43" s="33"/>
      <c r="L43" s="33"/>
      <c r="N43" s="33">
        <f t="shared" si="1"/>
        <v>2.0209000000000001</v>
      </c>
      <c r="O43" s="33">
        <v>1.4459</v>
      </c>
      <c r="P43" s="1">
        <v>0.05</v>
      </c>
      <c r="Q43" s="33">
        <v>0.52500000000000002</v>
      </c>
    </row>
    <row r="44" spans="2:17" hidden="1" x14ac:dyDescent="0.2">
      <c r="B44" s="32">
        <v>38258</v>
      </c>
      <c r="C44" s="1">
        <f t="shared" si="0"/>
        <v>2.0773000000000001</v>
      </c>
      <c r="D44" s="33">
        <v>1.5023</v>
      </c>
      <c r="E44" s="33">
        <v>0.05</v>
      </c>
      <c r="F44" s="33">
        <v>0.52500000000000002</v>
      </c>
      <c r="G44" s="33"/>
      <c r="H44" s="33"/>
      <c r="I44" s="33"/>
      <c r="J44" s="33"/>
      <c r="K44" s="33"/>
      <c r="L44" s="33"/>
      <c r="N44" s="33">
        <f t="shared" si="1"/>
        <v>2.0564</v>
      </c>
      <c r="O44" s="33">
        <v>1.4814000000000001</v>
      </c>
      <c r="P44" s="1">
        <v>0.05</v>
      </c>
      <c r="Q44" s="33">
        <v>0.52500000000000002</v>
      </c>
    </row>
    <row r="45" spans="2:17" hidden="1" x14ac:dyDescent="0.2">
      <c r="B45" s="32">
        <v>38265</v>
      </c>
      <c r="C45" s="1">
        <f t="shared" si="0"/>
        <v>2.2584</v>
      </c>
      <c r="D45" s="33">
        <v>1.6834</v>
      </c>
      <c r="E45" s="33">
        <v>0.05</v>
      </c>
      <c r="F45" s="33">
        <v>0.52500000000000002</v>
      </c>
      <c r="G45" s="33"/>
      <c r="H45" s="33"/>
      <c r="I45" s="33"/>
      <c r="J45" s="33"/>
      <c r="K45" s="33"/>
      <c r="L45" s="33"/>
      <c r="N45" s="33">
        <f t="shared" si="1"/>
        <v>2.2044999999999999</v>
      </c>
      <c r="O45" s="33">
        <v>1.6294999999999999</v>
      </c>
      <c r="P45" s="1">
        <v>0.05</v>
      </c>
      <c r="Q45" s="33">
        <v>0.52500000000000002</v>
      </c>
    </row>
    <row r="46" spans="2:17" hidden="1" x14ac:dyDescent="0.2">
      <c r="B46" s="32">
        <v>38272</v>
      </c>
      <c r="C46" s="1">
        <f t="shared" si="0"/>
        <v>2.2381000000000002</v>
      </c>
      <c r="D46" s="33">
        <v>1.6631</v>
      </c>
      <c r="E46" s="33">
        <v>0.05</v>
      </c>
      <c r="F46" s="33">
        <v>0.52500000000000002</v>
      </c>
      <c r="G46" s="33"/>
      <c r="H46" s="33"/>
      <c r="I46" s="33"/>
      <c r="J46" s="33"/>
      <c r="K46" s="33"/>
      <c r="L46" s="33"/>
      <c r="N46" s="33">
        <f t="shared" si="1"/>
        <v>2.2442000000000002</v>
      </c>
      <c r="O46" s="33">
        <v>1.6692</v>
      </c>
      <c r="P46" s="1">
        <v>0.05</v>
      </c>
      <c r="Q46" s="33">
        <v>0.52500000000000002</v>
      </c>
    </row>
    <row r="47" spans="2:17" hidden="1" x14ac:dyDescent="0.2">
      <c r="B47" s="32">
        <v>38279</v>
      </c>
      <c r="C47" s="1">
        <f t="shared" si="0"/>
        <v>2.2375000000000003</v>
      </c>
      <c r="D47" s="33">
        <v>1.6625000000000001</v>
      </c>
      <c r="E47" s="33">
        <v>0.05</v>
      </c>
      <c r="F47" s="33">
        <v>0.52500000000000002</v>
      </c>
      <c r="G47" s="33"/>
      <c r="H47" s="33"/>
      <c r="I47" s="33"/>
      <c r="J47" s="33"/>
      <c r="K47" s="33"/>
      <c r="L47" s="33"/>
      <c r="N47" s="33">
        <f t="shared" si="1"/>
        <v>2.2955999999999999</v>
      </c>
      <c r="O47" s="33">
        <v>1.7205999999999999</v>
      </c>
      <c r="P47" s="1">
        <v>0.05</v>
      </c>
      <c r="Q47" s="33">
        <v>0.52500000000000002</v>
      </c>
    </row>
    <row r="48" spans="2:17" hidden="1" x14ac:dyDescent="0.2">
      <c r="B48" s="32">
        <v>38286</v>
      </c>
      <c r="C48" s="1">
        <f t="shared" si="0"/>
        <v>2.2587000000000002</v>
      </c>
      <c r="D48" s="33">
        <v>1.6837</v>
      </c>
      <c r="E48" s="33">
        <v>0.05</v>
      </c>
      <c r="F48" s="33">
        <v>0.52500000000000002</v>
      </c>
      <c r="G48" s="33"/>
      <c r="H48" s="33"/>
      <c r="I48" s="33"/>
      <c r="J48" s="33"/>
      <c r="K48" s="33"/>
      <c r="L48" s="33"/>
      <c r="N48" s="33">
        <f t="shared" si="1"/>
        <v>2.3498999999999999</v>
      </c>
      <c r="O48" s="33">
        <v>1.7748999999999999</v>
      </c>
      <c r="P48" s="1">
        <v>0.05</v>
      </c>
      <c r="Q48" s="33">
        <v>0.52500000000000002</v>
      </c>
    </row>
    <row r="49" spans="2:17" hidden="1" x14ac:dyDescent="0.2">
      <c r="B49" s="32">
        <v>38293</v>
      </c>
      <c r="C49" s="1">
        <f t="shared" si="0"/>
        <v>2.2183999999999999</v>
      </c>
      <c r="D49" s="33">
        <v>1.6434</v>
      </c>
      <c r="E49" s="33">
        <v>0.05</v>
      </c>
      <c r="F49" s="33">
        <v>0.52500000000000002</v>
      </c>
      <c r="G49" s="33"/>
      <c r="H49" s="33"/>
      <c r="I49" s="33"/>
      <c r="J49" s="33"/>
      <c r="K49" s="33"/>
      <c r="L49" s="33"/>
      <c r="N49" s="33">
        <f t="shared" si="1"/>
        <v>2.3557999999999999</v>
      </c>
      <c r="O49" s="33">
        <v>1.7807999999999999</v>
      </c>
      <c r="P49" s="1">
        <v>0.05</v>
      </c>
      <c r="Q49" s="33">
        <v>0.52500000000000002</v>
      </c>
    </row>
    <row r="50" spans="2:17" hidden="1" x14ac:dyDescent="0.2">
      <c r="B50" s="32">
        <v>38300</v>
      </c>
      <c r="C50" s="1">
        <f t="shared" si="0"/>
        <v>2.1268000000000002</v>
      </c>
      <c r="D50" s="33">
        <v>1.5518000000000001</v>
      </c>
      <c r="E50" s="33">
        <v>0.05</v>
      </c>
      <c r="F50" s="33">
        <v>0.52500000000000002</v>
      </c>
      <c r="G50" s="33"/>
      <c r="H50" s="33"/>
      <c r="I50" s="33"/>
      <c r="J50" s="33"/>
      <c r="K50" s="33"/>
      <c r="L50" s="33"/>
      <c r="N50" s="33">
        <f t="shared" si="1"/>
        <v>2.2684000000000002</v>
      </c>
      <c r="O50" s="33">
        <v>1.6934</v>
      </c>
      <c r="P50" s="1">
        <v>0.05</v>
      </c>
      <c r="Q50" s="33">
        <v>0.52500000000000002</v>
      </c>
    </row>
    <row r="51" spans="2:17" hidden="1" x14ac:dyDescent="0.2">
      <c r="B51" s="32">
        <v>38307</v>
      </c>
      <c r="C51" s="1">
        <f t="shared" si="0"/>
        <v>2.0657000000000001</v>
      </c>
      <c r="D51" s="33">
        <v>1.4906999999999999</v>
      </c>
      <c r="E51" s="33">
        <v>0.05</v>
      </c>
      <c r="F51" s="33">
        <v>0.52500000000000002</v>
      </c>
      <c r="G51" s="33"/>
      <c r="H51" s="33"/>
      <c r="I51" s="33"/>
      <c r="J51" s="33"/>
      <c r="K51" s="33"/>
      <c r="L51" s="33"/>
      <c r="N51" s="33">
        <f t="shared" si="1"/>
        <v>2.1739000000000002</v>
      </c>
      <c r="O51" s="33">
        <v>1.5989</v>
      </c>
      <c r="P51" s="1">
        <v>0.05</v>
      </c>
      <c r="Q51" s="33">
        <v>0.52500000000000002</v>
      </c>
    </row>
    <row r="52" spans="2:17" hidden="1" x14ac:dyDescent="0.2">
      <c r="B52" s="32">
        <v>38314</v>
      </c>
      <c r="C52" s="1">
        <f t="shared" si="0"/>
        <v>2.0034000000000001</v>
      </c>
      <c r="D52" s="33">
        <v>1.4283999999999999</v>
      </c>
      <c r="E52" s="33">
        <v>0.05</v>
      </c>
      <c r="F52" s="33">
        <v>0.52500000000000002</v>
      </c>
      <c r="G52" s="33"/>
      <c r="H52" s="33"/>
      <c r="I52" s="33"/>
      <c r="J52" s="33"/>
      <c r="K52" s="33"/>
      <c r="L52" s="33"/>
      <c r="N52" s="33">
        <f t="shared" si="1"/>
        <v>2.0756999999999999</v>
      </c>
      <c r="O52" s="33">
        <v>1.5006999999999999</v>
      </c>
      <c r="P52" s="1">
        <v>0.05</v>
      </c>
      <c r="Q52" s="33">
        <v>0.52500000000000002</v>
      </c>
    </row>
    <row r="53" spans="2:17" hidden="1" x14ac:dyDescent="0.2">
      <c r="B53" s="32">
        <v>38321</v>
      </c>
      <c r="C53" s="1">
        <f t="shared" si="0"/>
        <v>2.0152000000000001</v>
      </c>
      <c r="D53" s="33">
        <v>1.4401999999999999</v>
      </c>
      <c r="E53" s="33">
        <v>0.05</v>
      </c>
      <c r="F53" s="33">
        <v>0.52500000000000002</v>
      </c>
      <c r="G53" s="33"/>
      <c r="H53" s="33"/>
      <c r="I53" s="33"/>
      <c r="J53" s="33"/>
      <c r="K53" s="33"/>
      <c r="L53" s="33"/>
      <c r="N53" s="33">
        <f t="shared" si="1"/>
        <v>2.0575999999999999</v>
      </c>
      <c r="O53" s="33">
        <v>1.4825999999999999</v>
      </c>
      <c r="P53" s="1">
        <v>0.05</v>
      </c>
      <c r="Q53" s="33">
        <v>0.52500000000000002</v>
      </c>
    </row>
    <row r="54" spans="2:17" hidden="1" x14ac:dyDescent="0.2">
      <c r="B54" s="32">
        <v>38328</v>
      </c>
      <c r="C54" s="1">
        <f t="shared" si="0"/>
        <v>1.8848000000000003</v>
      </c>
      <c r="D54" s="33">
        <v>1.3098000000000001</v>
      </c>
      <c r="E54" s="33">
        <v>0.05</v>
      </c>
      <c r="F54" s="33">
        <v>0.52500000000000002</v>
      </c>
      <c r="G54" s="33"/>
      <c r="H54" s="33"/>
      <c r="I54" s="33"/>
      <c r="J54" s="33"/>
      <c r="K54" s="33"/>
      <c r="L54" s="33"/>
      <c r="N54" s="33">
        <f t="shared" si="1"/>
        <v>1.9401000000000002</v>
      </c>
      <c r="O54" s="33">
        <v>1.3651</v>
      </c>
      <c r="P54" s="1">
        <v>0.05</v>
      </c>
      <c r="Q54" s="33">
        <v>0.52500000000000002</v>
      </c>
    </row>
    <row r="55" spans="2:17" hidden="1" x14ac:dyDescent="0.2">
      <c r="B55" s="32">
        <v>38335</v>
      </c>
      <c r="C55" s="1">
        <f t="shared" si="0"/>
        <v>1.694</v>
      </c>
      <c r="D55" s="33">
        <v>1.119</v>
      </c>
      <c r="E55" s="33">
        <v>0.05</v>
      </c>
      <c r="F55" s="33">
        <v>0.52500000000000002</v>
      </c>
      <c r="G55" s="33"/>
      <c r="H55" s="33"/>
      <c r="I55" s="33"/>
      <c r="J55" s="33"/>
      <c r="K55" s="33"/>
      <c r="L55" s="33"/>
      <c r="N55" s="33">
        <f t="shared" si="1"/>
        <v>1.7658</v>
      </c>
      <c r="O55" s="33">
        <v>1.1908000000000001</v>
      </c>
      <c r="P55" s="1">
        <v>0.05</v>
      </c>
      <c r="Q55" s="33">
        <v>0.52500000000000002</v>
      </c>
    </row>
    <row r="56" spans="2:17" hidden="1" x14ac:dyDescent="0.2">
      <c r="B56" s="32">
        <v>38342</v>
      </c>
      <c r="C56" s="1">
        <f t="shared" si="0"/>
        <v>1.7555000000000001</v>
      </c>
      <c r="D56" s="33">
        <v>1.1805000000000001</v>
      </c>
      <c r="E56" s="33">
        <v>0.05</v>
      </c>
      <c r="F56" s="33">
        <v>0.52500000000000002</v>
      </c>
      <c r="G56" s="33"/>
      <c r="H56" s="33"/>
      <c r="I56" s="33"/>
      <c r="J56" s="33"/>
      <c r="K56" s="33"/>
      <c r="L56" s="33"/>
      <c r="N56" s="33">
        <f t="shared" si="1"/>
        <v>1.7459000000000002</v>
      </c>
      <c r="O56" s="33">
        <v>1.1709000000000001</v>
      </c>
      <c r="P56" s="1">
        <v>0.05</v>
      </c>
      <c r="Q56" s="33">
        <v>0.52500000000000002</v>
      </c>
    </row>
    <row r="57" spans="2:17" hidden="1" x14ac:dyDescent="0.2">
      <c r="B57" s="32">
        <v>38349</v>
      </c>
      <c r="C57" s="1">
        <f t="shared" si="0"/>
        <v>1.9127000000000001</v>
      </c>
      <c r="D57" s="33">
        <v>1.3376999999999999</v>
      </c>
      <c r="E57" s="33">
        <v>0.05</v>
      </c>
      <c r="F57" s="33">
        <v>0.52500000000000002</v>
      </c>
      <c r="G57" s="33"/>
      <c r="H57" s="33"/>
      <c r="I57" s="33"/>
      <c r="J57" s="33"/>
      <c r="K57" s="33"/>
      <c r="L57" s="33"/>
      <c r="N57" s="33">
        <f t="shared" si="1"/>
        <v>1.7894000000000001</v>
      </c>
      <c r="O57" s="33">
        <v>1.2143999999999999</v>
      </c>
      <c r="P57" s="1">
        <v>0.05</v>
      </c>
      <c r="Q57" s="33">
        <v>0.52500000000000002</v>
      </c>
    </row>
    <row r="58" spans="2:17" hidden="1" x14ac:dyDescent="0.2">
      <c r="B58" s="32">
        <v>38356</v>
      </c>
      <c r="C58" s="1">
        <f t="shared" si="0"/>
        <v>1.8305000000000002</v>
      </c>
      <c r="D58" s="33">
        <v>1.2555000000000001</v>
      </c>
      <c r="E58" s="33">
        <v>0.05</v>
      </c>
      <c r="F58" s="33">
        <v>0.52500000000000002</v>
      </c>
      <c r="G58" s="33"/>
      <c r="H58" s="33"/>
      <c r="I58" s="33"/>
      <c r="J58" s="33"/>
      <c r="K58" s="33"/>
      <c r="L58" s="33"/>
      <c r="N58" s="33">
        <f t="shared" si="1"/>
        <v>1.7242000000000002</v>
      </c>
      <c r="O58" s="33">
        <v>1.1492</v>
      </c>
      <c r="P58" s="1">
        <v>0.05</v>
      </c>
      <c r="Q58" s="33">
        <v>0.52500000000000002</v>
      </c>
    </row>
    <row r="59" spans="2:17" hidden="1" x14ac:dyDescent="0.2">
      <c r="B59" s="32">
        <v>38363</v>
      </c>
      <c r="C59" s="1">
        <f t="shared" si="0"/>
        <v>1.7847</v>
      </c>
      <c r="D59" s="33">
        <v>1.2097</v>
      </c>
      <c r="E59" s="33">
        <v>0.05</v>
      </c>
      <c r="F59" s="33">
        <v>0.52500000000000002</v>
      </c>
      <c r="G59" s="33"/>
      <c r="H59" s="33"/>
      <c r="I59" s="33"/>
      <c r="J59" s="33"/>
      <c r="K59" s="33"/>
      <c r="L59" s="33"/>
      <c r="N59" s="33">
        <f t="shared" si="1"/>
        <v>2.1270000000000002</v>
      </c>
      <c r="O59" s="33">
        <v>1.552</v>
      </c>
      <c r="P59" s="1">
        <v>0.05</v>
      </c>
      <c r="Q59" s="33">
        <v>0.52500000000000002</v>
      </c>
    </row>
    <row r="60" spans="2:17" hidden="1" x14ac:dyDescent="0.2">
      <c r="B60" s="32">
        <v>38370</v>
      </c>
      <c r="C60" s="1">
        <f t="shared" si="0"/>
        <v>1.9237000000000002</v>
      </c>
      <c r="D60" s="33">
        <v>1.3487</v>
      </c>
      <c r="E60" s="33">
        <v>0.05</v>
      </c>
      <c r="F60" s="33">
        <v>0.52500000000000002</v>
      </c>
      <c r="G60" s="33"/>
      <c r="H60" s="33"/>
      <c r="I60" s="33"/>
      <c r="J60" s="33"/>
      <c r="K60" s="33"/>
      <c r="L60" s="33"/>
      <c r="N60" s="33">
        <f t="shared" si="1"/>
        <v>1.8705000000000003</v>
      </c>
      <c r="O60" s="33">
        <v>1.2955000000000001</v>
      </c>
      <c r="P60" s="1">
        <v>0.05</v>
      </c>
      <c r="Q60" s="33">
        <v>0.52500000000000002</v>
      </c>
    </row>
    <row r="61" spans="2:17" hidden="1" x14ac:dyDescent="0.2">
      <c r="B61" s="32">
        <v>38377</v>
      </c>
      <c r="C61" s="1">
        <f t="shared" si="0"/>
        <v>1.9632000000000001</v>
      </c>
      <c r="D61" s="33">
        <v>1.3882000000000001</v>
      </c>
      <c r="E61" s="33">
        <v>0.05</v>
      </c>
      <c r="F61" s="33">
        <v>0.52500000000000002</v>
      </c>
      <c r="G61" s="33"/>
      <c r="H61" s="33"/>
      <c r="I61" s="33"/>
      <c r="J61" s="33"/>
      <c r="K61" s="33"/>
      <c r="L61" s="33"/>
      <c r="N61" s="33">
        <f t="shared" si="1"/>
        <v>1.9673000000000003</v>
      </c>
      <c r="O61" s="33">
        <v>1.3923000000000001</v>
      </c>
      <c r="P61" s="1">
        <v>0.05</v>
      </c>
      <c r="Q61" s="33">
        <v>0.52500000000000002</v>
      </c>
    </row>
    <row r="62" spans="2:17" hidden="1" x14ac:dyDescent="0.2">
      <c r="B62" s="32">
        <v>38384</v>
      </c>
      <c r="C62" s="1">
        <f t="shared" si="0"/>
        <v>2.0125999999999999</v>
      </c>
      <c r="D62" s="33">
        <v>1.4376</v>
      </c>
      <c r="E62" s="33">
        <v>0.05</v>
      </c>
      <c r="F62" s="33">
        <v>0.52500000000000002</v>
      </c>
      <c r="G62" s="33"/>
      <c r="H62" s="33"/>
      <c r="I62" s="33"/>
      <c r="J62" s="33"/>
      <c r="K62" s="33"/>
      <c r="L62" s="33"/>
      <c r="N62" s="33">
        <f t="shared" si="1"/>
        <v>2.0385</v>
      </c>
      <c r="O62" s="33">
        <v>1.4635</v>
      </c>
      <c r="P62" s="1">
        <v>0.05</v>
      </c>
      <c r="Q62" s="33">
        <v>0.52500000000000002</v>
      </c>
    </row>
    <row r="63" spans="2:17" hidden="1" x14ac:dyDescent="0.2">
      <c r="B63" s="32">
        <v>38391</v>
      </c>
      <c r="C63" s="1">
        <f t="shared" si="0"/>
        <v>2.1013999999999999</v>
      </c>
      <c r="D63" s="33">
        <v>1.5264</v>
      </c>
      <c r="E63" s="33">
        <v>0.05</v>
      </c>
      <c r="F63" s="33">
        <v>0.52500000000000002</v>
      </c>
      <c r="G63" s="33"/>
      <c r="H63" s="33"/>
      <c r="I63" s="33"/>
      <c r="J63" s="33"/>
      <c r="K63" s="33"/>
      <c r="L63" s="33"/>
      <c r="N63" s="33">
        <f t="shared" si="1"/>
        <v>2.0712000000000002</v>
      </c>
      <c r="O63" s="33">
        <v>1.4962</v>
      </c>
      <c r="P63" s="1">
        <v>0.05</v>
      </c>
      <c r="Q63" s="33">
        <v>0.52500000000000002</v>
      </c>
    </row>
    <row r="64" spans="2:17" hidden="1" x14ac:dyDescent="0.2">
      <c r="B64" s="32">
        <v>38398</v>
      </c>
      <c r="C64" s="1">
        <f t="shared" si="0"/>
        <v>2.2152000000000003</v>
      </c>
      <c r="D64" s="33">
        <v>1.6402000000000001</v>
      </c>
      <c r="E64" s="33">
        <v>0.05</v>
      </c>
      <c r="F64" s="33">
        <v>0.52500000000000002</v>
      </c>
      <c r="G64" s="33"/>
      <c r="H64" s="33"/>
      <c r="I64" s="33"/>
      <c r="J64" s="33"/>
      <c r="K64" s="33"/>
      <c r="L64" s="33"/>
      <c r="N64" s="33">
        <f t="shared" si="1"/>
        <v>2.1714000000000002</v>
      </c>
      <c r="O64" s="33">
        <v>1.5964</v>
      </c>
      <c r="P64" s="1">
        <v>0.05</v>
      </c>
      <c r="Q64" s="33">
        <v>0.52500000000000002</v>
      </c>
    </row>
    <row r="65" spans="2:17" hidden="1" x14ac:dyDescent="0.2">
      <c r="B65" s="32">
        <v>38405</v>
      </c>
      <c r="C65" s="1">
        <f t="shared" si="0"/>
        <v>2.4908999999999999</v>
      </c>
      <c r="D65" s="33">
        <v>1.9158999999999999</v>
      </c>
      <c r="E65" s="33">
        <v>0.05</v>
      </c>
      <c r="F65" s="33">
        <v>0.52500000000000002</v>
      </c>
      <c r="G65" s="33"/>
      <c r="H65" s="33"/>
      <c r="I65" s="33"/>
      <c r="J65" s="33"/>
      <c r="K65" s="33"/>
      <c r="L65" s="33"/>
      <c r="N65" s="33">
        <f t="shared" si="1"/>
        <v>2.4746000000000001</v>
      </c>
      <c r="O65" s="33">
        <v>1.8996</v>
      </c>
      <c r="P65" s="1">
        <v>0.05</v>
      </c>
      <c r="Q65" s="33">
        <v>0.52500000000000002</v>
      </c>
    </row>
    <row r="66" spans="2:17" hidden="1" x14ac:dyDescent="0.2">
      <c r="B66" s="32">
        <v>38412</v>
      </c>
      <c r="C66" s="1">
        <f t="shared" si="0"/>
        <v>2.5669999999999997</v>
      </c>
      <c r="D66" s="33">
        <v>1.992</v>
      </c>
      <c r="E66" s="33">
        <v>0.05</v>
      </c>
      <c r="F66" s="33">
        <v>0.52500000000000002</v>
      </c>
      <c r="G66" s="33"/>
      <c r="H66" s="33"/>
      <c r="I66" s="33"/>
      <c r="J66" s="33"/>
      <c r="K66" s="33"/>
      <c r="L66" s="33"/>
      <c r="N66" s="33">
        <f t="shared" si="1"/>
        <v>2.5616999999999996</v>
      </c>
      <c r="O66" s="33">
        <v>1.9866999999999999</v>
      </c>
      <c r="P66" s="1">
        <v>0.05</v>
      </c>
      <c r="Q66" s="33">
        <v>0.52500000000000002</v>
      </c>
    </row>
    <row r="67" spans="2:17" hidden="1" x14ac:dyDescent="0.2">
      <c r="B67" s="32">
        <v>38419</v>
      </c>
      <c r="C67" s="1">
        <f t="shared" si="0"/>
        <v>2.5638999999999998</v>
      </c>
      <c r="D67" s="33">
        <v>1.9888999999999999</v>
      </c>
      <c r="E67" s="33">
        <v>0.05</v>
      </c>
      <c r="F67" s="33">
        <v>0.52500000000000002</v>
      </c>
      <c r="G67" s="33"/>
      <c r="H67" s="33"/>
      <c r="I67" s="33"/>
      <c r="J67" s="33"/>
      <c r="K67" s="33"/>
      <c r="L67" s="33"/>
      <c r="N67" s="33">
        <f t="shared" si="1"/>
        <v>2.5869999999999997</v>
      </c>
      <c r="O67" s="33">
        <v>2.012</v>
      </c>
      <c r="P67" s="1">
        <v>0.05</v>
      </c>
      <c r="Q67" s="33">
        <v>0.52500000000000002</v>
      </c>
    </row>
    <row r="68" spans="2:17" hidden="1" x14ac:dyDescent="0.2">
      <c r="B68" s="32">
        <v>38426</v>
      </c>
      <c r="C68" s="1">
        <f t="shared" si="0"/>
        <v>2.4833000000000003</v>
      </c>
      <c r="D68" s="33">
        <v>1.9083000000000001</v>
      </c>
      <c r="E68" s="33">
        <v>0.05</v>
      </c>
      <c r="F68" s="33">
        <v>0.52500000000000002</v>
      </c>
      <c r="G68" s="33"/>
      <c r="H68" s="33"/>
      <c r="I68" s="33"/>
      <c r="J68" s="33"/>
      <c r="K68" s="33"/>
      <c r="L68" s="33"/>
      <c r="N68" s="33">
        <f t="shared" si="1"/>
        <v>2.5551999999999997</v>
      </c>
      <c r="O68" s="33">
        <v>1.9802</v>
      </c>
      <c r="P68" s="1">
        <v>0.05</v>
      </c>
      <c r="Q68" s="33">
        <v>0.52500000000000002</v>
      </c>
    </row>
    <row r="69" spans="2:17" hidden="1" x14ac:dyDescent="0.2">
      <c r="B69" s="32">
        <v>38433</v>
      </c>
      <c r="C69" s="1">
        <f t="shared" si="0"/>
        <v>2.3414999999999999</v>
      </c>
      <c r="D69" s="33">
        <v>1.7665</v>
      </c>
      <c r="E69" s="33">
        <v>0.05</v>
      </c>
      <c r="F69" s="33">
        <v>0.52500000000000002</v>
      </c>
      <c r="G69" s="33"/>
      <c r="H69" s="33"/>
      <c r="I69" s="33"/>
      <c r="J69" s="33"/>
      <c r="K69" s="33"/>
      <c r="L69" s="33"/>
      <c r="N69" s="33">
        <f t="shared" si="1"/>
        <v>2.4948999999999999</v>
      </c>
      <c r="O69" s="33">
        <v>1.9198999999999999</v>
      </c>
      <c r="P69" s="1">
        <v>0.05</v>
      </c>
      <c r="Q69" s="33">
        <v>0.52500000000000002</v>
      </c>
    </row>
    <row r="70" spans="2:17" hidden="1" x14ac:dyDescent="0.2">
      <c r="B70" s="32">
        <v>38440</v>
      </c>
      <c r="C70" s="1">
        <f t="shared" si="0"/>
        <v>2.2915999999999999</v>
      </c>
      <c r="D70" s="33">
        <v>1.7165999999999999</v>
      </c>
      <c r="E70" s="33">
        <v>0.05</v>
      </c>
      <c r="F70" s="33">
        <v>0.52500000000000002</v>
      </c>
      <c r="G70" s="33"/>
      <c r="H70" s="33"/>
      <c r="I70" s="33"/>
      <c r="J70" s="33"/>
      <c r="K70" s="33"/>
      <c r="L70" s="33"/>
      <c r="N70" s="33">
        <f t="shared" si="1"/>
        <v>2.4449000000000001</v>
      </c>
      <c r="O70" s="33">
        <v>1.8698999999999999</v>
      </c>
      <c r="P70" s="1">
        <v>0.05</v>
      </c>
      <c r="Q70" s="33">
        <v>0.52500000000000002</v>
      </c>
    </row>
    <row r="71" spans="2:17" hidden="1" x14ac:dyDescent="0.2">
      <c r="B71" s="32">
        <v>38447</v>
      </c>
      <c r="C71" s="1">
        <f t="shared" ref="C71:C98" si="2">SUM(D71:F71)</f>
        <v>2.3620999999999999</v>
      </c>
      <c r="D71" s="33">
        <v>1.7870999999999999</v>
      </c>
      <c r="E71" s="33">
        <v>0.05</v>
      </c>
      <c r="F71" s="33">
        <v>0.52500000000000002</v>
      </c>
      <c r="G71" s="33"/>
      <c r="H71" s="33"/>
      <c r="I71" s="33"/>
      <c r="J71" s="33"/>
      <c r="K71" s="33"/>
      <c r="L71" s="33"/>
      <c r="N71" s="33">
        <f t="shared" ref="N71:N134" si="3">SUM(O71:Q71)</f>
        <v>2.4445999999999999</v>
      </c>
      <c r="O71" s="33">
        <v>1.8695999999999999</v>
      </c>
      <c r="P71" s="1">
        <v>0.05</v>
      </c>
      <c r="Q71" s="33">
        <v>0.52500000000000002</v>
      </c>
    </row>
    <row r="72" spans="2:17" hidden="1" x14ac:dyDescent="0.2">
      <c r="B72" s="32">
        <v>38454</v>
      </c>
      <c r="C72" s="1">
        <f t="shared" si="2"/>
        <v>2.5579999999999998</v>
      </c>
      <c r="D72" s="33">
        <v>1.9830000000000001</v>
      </c>
      <c r="E72" s="33">
        <v>0.05</v>
      </c>
      <c r="F72" s="33">
        <v>0.52500000000000002</v>
      </c>
      <c r="G72" s="33"/>
      <c r="H72" s="33"/>
      <c r="I72" s="33"/>
      <c r="J72" s="33"/>
      <c r="K72" s="33"/>
      <c r="L72" s="33"/>
      <c r="N72" s="33">
        <f t="shared" si="3"/>
        <v>2.6179999999999999</v>
      </c>
      <c r="O72" s="33">
        <v>2.0430000000000001</v>
      </c>
      <c r="P72" s="1">
        <v>0.05</v>
      </c>
      <c r="Q72" s="33">
        <v>0.52500000000000002</v>
      </c>
    </row>
    <row r="73" spans="2:17" hidden="1" x14ac:dyDescent="0.2">
      <c r="B73" s="32">
        <v>38461</v>
      </c>
      <c r="C73" s="1">
        <f t="shared" si="2"/>
        <v>2.4830000000000001</v>
      </c>
      <c r="D73" s="33">
        <v>1.9079999999999999</v>
      </c>
      <c r="E73" s="33">
        <v>0.05</v>
      </c>
      <c r="F73" s="33">
        <v>0.52500000000000002</v>
      </c>
      <c r="G73" s="33"/>
      <c r="H73" s="33"/>
      <c r="I73" s="33"/>
      <c r="J73" s="33"/>
      <c r="K73" s="33"/>
      <c r="L73" s="33"/>
      <c r="N73" s="33">
        <f t="shared" si="3"/>
        <v>2.5465999999999998</v>
      </c>
      <c r="O73" s="33">
        <v>1.9716</v>
      </c>
      <c r="P73" s="1">
        <v>0.05</v>
      </c>
      <c r="Q73" s="33">
        <v>0.52500000000000002</v>
      </c>
    </row>
    <row r="74" spans="2:17" hidden="1" x14ac:dyDescent="0.2">
      <c r="B74" s="32">
        <v>38468</v>
      </c>
      <c r="C74" s="1">
        <f t="shared" si="2"/>
        <v>2.4670999999999998</v>
      </c>
      <c r="D74" s="33">
        <v>1.8920999999999999</v>
      </c>
      <c r="E74" s="33">
        <v>0.05</v>
      </c>
      <c r="F74" s="33">
        <v>0.52500000000000002</v>
      </c>
      <c r="G74" s="33"/>
      <c r="H74" s="33"/>
      <c r="I74" s="33"/>
      <c r="J74" s="33"/>
      <c r="K74" s="33"/>
      <c r="L74" s="33"/>
      <c r="N74" s="33">
        <f t="shared" si="3"/>
        <v>2.5051999999999999</v>
      </c>
      <c r="O74" s="33">
        <v>1.9301999999999999</v>
      </c>
      <c r="P74" s="1">
        <v>0.05</v>
      </c>
      <c r="Q74" s="33">
        <v>0.52500000000000002</v>
      </c>
    </row>
    <row r="75" spans="2:17" hidden="1" x14ac:dyDescent="0.2">
      <c r="B75" s="32">
        <v>38475</v>
      </c>
      <c r="C75" s="1">
        <f t="shared" si="2"/>
        <v>2.3707000000000003</v>
      </c>
      <c r="D75" s="33">
        <v>1.7957000000000001</v>
      </c>
      <c r="E75" s="33">
        <v>0.05</v>
      </c>
      <c r="F75" s="33">
        <v>0.52500000000000002</v>
      </c>
      <c r="G75" s="33"/>
      <c r="H75" s="33"/>
      <c r="I75" s="33"/>
      <c r="J75" s="33"/>
      <c r="K75" s="33"/>
      <c r="L75" s="33"/>
      <c r="N75" s="33">
        <f t="shared" si="3"/>
        <v>2.3456999999999999</v>
      </c>
      <c r="O75" s="33">
        <v>1.7706999999999999</v>
      </c>
      <c r="P75" s="1">
        <v>0.05</v>
      </c>
      <c r="Q75" s="33">
        <v>0.52500000000000002</v>
      </c>
    </row>
    <row r="76" spans="2:17" hidden="1" x14ac:dyDescent="0.2">
      <c r="B76" s="32">
        <v>38482</v>
      </c>
      <c r="C76" s="1">
        <f t="shared" si="2"/>
        <v>2.2898000000000001</v>
      </c>
      <c r="D76" s="33">
        <v>1.7148000000000001</v>
      </c>
      <c r="E76" s="33">
        <v>0.05</v>
      </c>
      <c r="F76" s="33">
        <v>0.52500000000000002</v>
      </c>
      <c r="G76" s="33"/>
      <c r="H76" s="33"/>
      <c r="I76" s="33"/>
      <c r="J76" s="33"/>
      <c r="K76" s="33"/>
      <c r="L76" s="33"/>
      <c r="N76" s="33">
        <f t="shared" si="3"/>
        <v>2.2968000000000002</v>
      </c>
      <c r="O76" s="33">
        <v>1.7218</v>
      </c>
      <c r="P76" s="1">
        <v>0.05</v>
      </c>
      <c r="Q76" s="33">
        <v>0.52500000000000002</v>
      </c>
    </row>
    <row r="77" spans="2:17" hidden="1" x14ac:dyDescent="0.2">
      <c r="B77" s="32">
        <v>38489</v>
      </c>
      <c r="C77" s="1">
        <f t="shared" si="2"/>
        <v>2.1248</v>
      </c>
      <c r="D77" s="33">
        <v>1.5498000000000001</v>
      </c>
      <c r="E77" s="33">
        <v>0.05</v>
      </c>
      <c r="F77" s="33">
        <v>0.52500000000000002</v>
      </c>
      <c r="G77" s="33"/>
      <c r="H77" s="33"/>
      <c r="I77" s="33"/>
      <c r="J77" s="33"/>
      <c r="K77" s="33"/>
      <c r="L77" s="33"/>
      <c r="N77" s="33">
        <f t="shared" si="3"/>
        <v>2.2183000000000002</v>
      </c>
      <c r="O77" s="33">
        <v>1.6433</v>
      </c>
      <c r="P77" s="1">
        <v>0.05</v>
      </c>
      <c r="Q77" s="33">
        <v>0.52500000000000002</v>
      </c>
    </row>
    <row r="78" spans="2:17" hidden="1" x14ac:dyDescent="0.2">
      <c r="B78" s="32">
        <v>38496</v>
      </c>
      <c r="C78" s="1">
        <f t="shared" si="2"/>
        <v>2.0491000000000001</v>
      </c>
      <c r="D78" s="33">
        <v>1.4741</v>
      </c>
      <c r="E78" s="33">
        <v>0.05</v>
      </c>
      <c r="F78" s="33">
        <v>0.52500000000000002</v>
      </c>
      <c r="G78" s="33"/>
      <c r="H78" s="33"/>
      <c r="I78" s="33"/>
      <c r="J78" s="33"/>
      <c r="K78" s="33"/>
      <c r="L78" s="33"/>
      <c r="N78" s="33">
        <f t="shared" si="3"/>
        <v>2.1125000000000003</v>
      </c>
      <c r="O78" s="33">
        <v>1.5375000000000001</v>
      </c>
      <c r="P78" s="1">
        <v>0.05</v>
      </c>
      <c r="Q78" s="33">
        <v>0.52500000000000002</v>
      </c>
    </row>
    <row r="79" spans="2:17" hidden="1" x14ac:dyDescent="0.2">
      <c r="B79" s="32">
        <v>38503</v>
      </c>
      <c r="C79" s="1">
        <f t="shared" si="2"/>
        <v>2.1036999999999999</v>
      </c>
      <c r="D79" s="33">
        <v>1.5286999999999999</v>
      </c>
      <c r="E79" s="33">
        <v>0.05</v>
      </c>
      <c r="F79" s="33">
        <v>0.52500000000000002</v>
      </c>
      <c r="G79" s="33"/>
      <c r="H79" s="33"/>
      <c r="I79" s="33"/>
      <c r="J79" s="33"/>
      <c r="K79" s="33"/>
      <c r="L79" s="33"/>
      <c r="N79" s="33">
        <f t="shared" si="3"/>
        <v>2.0903</v>
      </c>
      <c r="O79" s="33">
        <v>1.5153000000000001</v>
      </c>
      <c r="P79" s="1">
        <v>0.05</v>
      </c>
      <c r="Q79" s="33">
        <v>0.52500000000000002</v>
      </c>
    </row>
    <row r="80" spans="2:17" hidden="1" x14ac:dyDescent="0.2">
      <c r="B80" s="32">
        <v>38510</v>
      </c>
      <c r="C80" s="1">
        <f t="shared" si="2"/>
        <v>2.1692</v>
      </c>
      <c r="D80" s="33">
        <v>1.5942000000000001</v>
      </c>
      <c r="E80" s="33">
        <v>0.05</v>
      </c>
      <c r="F80" s="33">
        <v>0.52500000000000002</v>
      </c>
      <c r="G80" s="33"/>
      <c r="H80" s="33"/>
      <c r="I80" s="33"/>
      <c r="J80" s="33"/>
      <c r="K80" s="33"/>
      <c r="L80" s="33"/>
      <c r="N80" s="33">
        <f t="shared" si="3"/>
        <v>2.1316999999999999</v>
      </c>
      <c r="O80" s="33">
        <v>1.5567</v>
      </c>
      <c r="P80" s="1">
        <v>0.05</v>
      </c>
      <c r="Q80" s="33">
        <v>0.52500000000000002</v>
      </c>
    </row>
    <row r="81" spans="2:17" hidden="1" x14ac:dyDescent="0.2">
      <c r="B81" s="32">
        <v>38517</v>
      </c>
      <c r="C81" s="1">
        <f t="shared" si="2"/>
        <v>2.2048999999999999</v>
      </c>
      <c r="D81" s="33">
        <v>1.6298999999999999</v>
      </c>
      <c r="E81" s="33">
        <v>0.05</v>
      </c>
      <c r="F81" s="33">
        <v>0.52500000000000002</v>
      </c>
      <c r="G81" s="33"/>
      <c r="H81" s="33"/>
      <c r="I81" s="33"/>
      <c r="J81" s="33"/>
      <c r="K81" s="33"/>
      <c r="L81" s="33"/>
      <c r="N81" s="33">
        <f t="shared" si="3"/>
        <v>2.1747000000000001</v>
      </c>
      <c r="O81" s="33">
        <v>1.5996999999999999</v>
      </c>
      <c r="P81" s="1">
        <v>0.05</v>
      </c>
      <c r="Q81" s="33">
        <v>0.52500000000000002</v>
      </c>
    </row>
    <row r="82" spans="2:17" hidden="1" x14ac:dyDescent="0.2">
      <c r="B82" s="32">
        <v>38524</v>
      </c>
      <c r="C82" s="1">
        <f t="shared" si="2"/>
        <v>2.2484999999999999</v>
      </c>
      <c r="D82" s="33">
        <v>1.6735</v>
      </c>
      <c r="E82" s="33">
        <v>0.05</v>
      </c>
      <c r="F82" s="33">
        <v>0.52500000000000002</v>
      </c>
      <c r="G82" s="33"/>
      <c r="H82" s="33"/>
      <c r="I82" s="33"/>
      <c r="J82" s="33"/>
      <c r="K82" s="33"/>
      <c r="L82" s="33"/>
      <c r="N82" s="33">
        <f t="shared" si="3"/>
        <v>2.2698</v>
      </c>
      <c r="O82" s="33">
        <v>1.6948000000000001</v>
      </c>
      <c r="P82" s="1">
        <v>0.05</v>
      </c>
      <c r="Q82" s="33">
        <v>0.52500000000000002</v>
      </c>
    </row>
    <row r="83" spans="2:17" hidden="1" x14ac:dyDescent="0.2">
      <c r="B83" s="32">
        <v>38531</v>
      </c>
      <c r="C83" s="1">
        <f t="shared" si="2"/>
        <v>2.2372000000000001</v>
      </c>
      <c r="D83" s="33">
        <v>1.6621999999999999</v>
      </c>
      <c r="E83" s="33">
        <v>0.05</v>
      </c>
      <c r="F83" s="33">
        <v>0.52500000000000002</v>
      </c>
      <c r="G83" s="33"/>
      <c r="H83" s="33"/>
      <c r="I83" s="33"/>
      <c r="J83" s="33"/>
      <c r="K83" s="33"/>
      <c r="L83" s="33"/>
      <c r="N83" s="33">
        <f t="shared" si="3"/>
        <v>2.2887</v>
      </c>
      <c r="O83" s="33">
        <v>1.7137</v>
      </c>
      <c r="P83" s="1">
        <v>0.05</v>
      </c>
      <c r="Q83" s="33">
        <v>0.52500000000000002</v>
      </c>
    </row>
    <row r="84" spans="2:17" hidden="1" x14ac:dyDescent="0.2">
      <c r="B84" s="32">
        <v>38538</v>
      </c>
      <c r="C84" s="1">
        <f t="shared" si="2"/>
        <v>2.2653000000000003</v>
      </c>
      <c r="D84" s="33">
        <v>1.6603000000000001</v>
      </c>
      <c r="E84" s="33">
        <v>0.05</v>
      </c>
      <c r="F84" s="33">
        <v>0.55500000000000005</v>
      </c>
      <c r="G84" s="33"/>
      <c r="H84" s="33"/>
      <c r="I84" s="33"/>
      <c r="J84" s="33"/>
      <c r="K84" s="33"/>
      <c r="L84" s="33"/>
      <c r="N84" s="33">
        <f t="shared" si="3"/>
        <v>2.3631000000000002</v>
      </c>
      <c r="O84" s="33">
        <v>1.7581</v>
      </c>
      <c r="P84" s="1">
        <v>0.05</v>
      </c>
      <c r="Q84" s="33">
        <v>0.55500000000000005</v>
      </c>
    </row>
    <row r="85" spans="2:17" hidden="1" x14ac:dyDescent="0.2">
      <c r="B85" s="32">
        <v>38545</v>
      </c>
      <c r="C85" s="1">
        <f t="shared" si="2"/>
        <v>2.4605000000000001</v>
      </c>
      <c r="D85" s="33">
        <v>1.8554999999999999</v>
      </c>
      <c r="E85" s="33">
        <v>0.05</v>
      </c>
      <c r="F85" s="33">
        <v>0.55500000000000005</v>
      </c>
      <c r="G85" s="33"/>
      <c r="H85" s="33"/>
      <c r="I85" s="33"/>
      <c r="J85" s="33"/>
      <c r="K85" s="33"/>
      <c r="L85" s="33"/>
      <c r="N85" s="33">
        <f t="shared" si="3"/>
        <v>2.4927000000000001</v>
      </c>
      <c r="O85" s="33">
        <v>1.8876999999999999</v>
      </c>
      <c r="P85" s="1">
        <v>0.05</v>
      </c>
      <c r="Q85" s="33">
        <v>0.55500000000000005</v>
      </c>
    </row>
    <row r="86" spans="2:17" hidden="1" x14ac:dyDescent="0.2">
      <c r="B86" s="32">
        <v>38552</v>
      </c>
      <c r="C86" s="1">
        <f t="shared" si="2"/>
        <v>2.4432</v>
      </c>
      <c r="D86" s="33">
        <v>1.8382000000000001</v>
      </c>
      <c r="E86" s="33">
        <v>0.05</v>
      </c>
      <c r="F86" s="33">
        <v>0.55500000000000005</v>
      </c>
      <c r="G86" s="33"/>
      <c r="H86" s="33"/>
      <c r="I86" s="33"/>
      <c r="J86" s="33"/>
      <c r="K86" s="33"/>
      <c r="L86" s="33"/>
      <c r="N86" s="33">
        <f t="shared" si="3"/>
        <v>2.4912000000000001</v>
      </c>
      <c r="O86" s="33">
        <v>1.8862000000000001</v>
      </c>
      <c r="P86" s="1">
        <v>0.05</v>
      </c>
      <c r="Q86" s="33">
        <v>0.55500000000000005</v>
      </c>
    </row>
    <row r="87" spans="2:17" hidden="1" x14ac:dyDescent="0.2">
      <c r="B87" s="32">
        <v>38559</v>
      </c>
      <c r="C87" s="1">
        <f t="shared" si="2"/>
        <v>2.3894000000000002</v>
      </c>
      <c r="D87" s="33">
        <v>1.7844</v>
      </c>
      <c r="E87" s="33">
        <v>0.05</v>
      </c>
      <c r="F87" s="33">
        <v>0.55500000000000005</v>
      </c>
      <c r="G87" s="33"/>
      <c r="H87" s="33"/>
      <c r="I87" s="33"/>
      <c r="J87" s="33"/>
      <c r="K87" s="33"/>
      <c r="L87" s="33"/>
      <c r="N87" s="33">
        <f t="shared" si="3"/>
        <v>2.4817</v>
      </c>
      <c r="O87" s="33">
        <v>1.8767</v>
      </c>
      <c r="P87" s="1">
        <v>0.05</v>
      </c>
      <c r="Q87" s="33">
        <v>0.55500000000000005</v>
      </c>
    </row>
    <row r="88" spans="2:17" hidden="1" x14ac:dyDescent="0.2">
      <c r="B88" s="32">
        <v>38566</v>
      </c>
      <c r="C88" s="1">
        <f t="shared" si="2"/>
        <v>2.4523999999999999</v>
      </c>
      <c r="D88" s="33">
        <v>1.8473999999999999</v>
      </c>
      <c r="E88" s="33">
        <v>0.05</v>
      </c>
      <c r="F88" s="33">
        <v>0.55500000000000005</v>
      </c>
      <c r="G88" s="33"/>
      <c r="H88" s="33"/>
      <c r="I88" s="33"/>
      <c r="J88" s="33"/>
      <c r="K88" s="33"/>
      <c r="L88" s="33"/>
      <c r="N88" s="33">
        <f t="shared" si="3"/>
        <v>2.5299</v>
      </c>
      <c r="O88" s="33">
        <v>1.9249000000000001</v>
      </c>
      <c r="P88" s="1">
        <v>0.05</v>
      </c>
      <c r="Q88" s="33">
        <v>0.55500000000000005</v>
      </c>
    </row>
    <row r="89" spans="2:17" hidden="1" x14ac:dyDescent="0.2">
      <c r="B89" s="32">
        <v>38573</v>
      </c>
      <c r="C89" s="1">
        <f t="shared" si="2"/>
        <v>2.6499000000000001</v>
      </c>
      <c r="D89" s="33">
        <v>2.0449000000000002</v>
      </c>
      <c r="E89" s="33">
        <v>0.05</v>
      </c>
      <c r="F89" s="33">
        <v>0.55500000000000005</v>
      </c>
      <c r="G89" s="33"/>
      <c r="H89" s="33"/>
      <c r="I89" s="33"/>
      <c r="J89" s="33"/>
      <c r="K89" s="33"/>
      <c r="L89" s="33"/>
      <c r="N89" s="33">
        <f t="shared" si="3"/>
        <v>2.6684000000000001</v>
      </c>
      <c r="O89" s="33">
        <v>2.0634000000000001</v>
      </c>
      <c r="P89" s="1">
        <v>0.05</v>
      </c>
      <c r="Q89" s="33">
        <v>0.55500000000000005</v>
      </c>
    </row>
    <row r="90" spans="2:17" hidden="1" x14ac:dyDescent="0.2">
      <c r="B90" s="32">
        <v>38580</v>
      </c>
      <c r="C90" s="1">
        <f t="shared" si="2"/>
        <v>2.6676000000000002</v>
      </c>
      <c r="D90" s="33">
        <v>2.0626000000000002</v>
      </c>
      <c r="E90" s="33">
        <v>0.05</v>
      </c>
      <c r="F90" s="33">
        <v>0.55500000000000005</v>
      </c>
      <c r="G90" s="33"/>
      <c r="H90" s="33"/>
      <c r="I90" s="33"/>
      <c r="J90" s="33"/>
      <c r="K90" s="33"/>
      <c r="L90" s="33"/>
      <c r="N90" s="33">
        <f t="shared" si="3"/>
        <v>2.794</v>
      </c>
      <c r="O90" s="33">
        <v>2.1890000000000001</v>
      </c>
      <c r="P90" s="1">
        <v>0.05</v>
      </c>
      <c r="Q90" s="33">
        <v>0.55500000000000005</v>
      </c>
    </row>
    <row r="91" spans="2:17" hidden="1" x14ac:dyDescent="0.2">
      <c r="B91" s="32">
        <v>38587</v>
      </c>
      <c r="C91" s="1">
        <f t="shared" si="2"/>
        <v>2.6825000000000001</v>
      </c>
      <c r="D91" s="33">
        <v>2.0775000000000001</v>
      </c>
      <c r="E91" s="33">
        <v>0.05</v>
      </c>
      <c r="F91" s="33">
        <v>0.55500000000000005</v>
      </c>
      <c r="G91" s="33"/>
      <c r="H91" s="33"/>
      <c r="I91" s="33"/>
      <c r="J91" s="33"/>
      <c r="K91" s="33"/>
      <c r="L91" s="33"/>
      <c r="N91" s="33">
        <f t="shared" si="3"/>
        <v>2.8628999999999998</v>
      </c>
      <c r="O91" s="33">
        <v>2.2578999999999998</v>
      </c>
      <c r="P91" s="1">
        <v>0.05</v>
      </c>
      <c r="Q91" s="33">
        <v>0.55500000000000005</v>
      </c>
    </row>
    <row r="92" spans="2:17" hidden="1" x14ac:dyDescent="0.2">
      <c r="B92" s="32">
        <v>38594</v>
      </c>
      <c r="C92" s="1">
        <f t="shared" si="2"/>
        <v>2.7136</v>
      </c>
      <c r="D92" s="33">
        <v>2.1086</v>
      </c>
      <c r="E92" s="33">
        <v>0.05</v>
      </c>
      <c r="F92" s="33">
        <v>0.55500000000000005</v>
      </c>
      <c r="G92" s="33"/>
      <c r="H92" s="33"/>
      <c r="I92" s="33"/>
      <c r="J92" s="33"/>
      <c r="K92" s="33"/>
      <c r="L92" s="33"/>
      <c r="N92" s="33">
        <f t="shared" si="3"/>
        <v>2.9226000000000001</v>
      </c>
      <c r="O92" s="33">
        <v>2.3176000000000001</v>
      </c>
      <c r="P92" s="1">
        <v>0.05</v>
      </c>
      <c r="Q92" s="33">
        <v>0.55500000000000005</v>
      </c>
    </row>
    <row r="93" spans="2:17" hidden="1" x14ac:dyDescent="0.2">
      <c r="B93" s="32">
        <v>38601</v>
      </c>
      <c r="C93" s="1">
        <f t="shared" si="2"/>
        <v>3.0223</v>
      </c>
      <c r="D93" s="33">
        <v>2.4173</v>
      </c>
      <c r="E93" s="33">
        <v>0.05</v>
      </c>
      <c r="F93" s="33">
        <v>0.55500000000000005</v>
      </c>
      <c r="G93" s="33"/>
      <c r="H93" s="33"/>
      <c r="I93" s="33"/>
      <c r="J93" s="33"/>
      <c r="K93" s="33"/>
      <c r="L93" s="33"/>
      <c r="N93" s="33">
        <f t="shared" si="3"/>
        <v>3.1606000000000001</v>
      </c>
      <c r="O93" s="33">
        <v>2.5556000000000001</v>
      </c>
      <c r="P93" s="1">
        <v>0.05</v>
      </c>
      <c r="Q93" s="33">
        <v>0.55500000000000005</v>
      </c>
    </row>
    <row r="94" spans="2:17" hidden="1" x14ac:dyDescent="0.2">
      <c r="B94" s="32">
        <v>38608</v>
      </c>
      <c r="C94" s="1">
        <f t="shared" si="2"/>
        <v>2.8601999999999999</v>
      </c>
      <c r="D94" s="33">
        <v>2.2551999999999999</v>
      </c>
      <c r="E94" s="33">
        <v>0.05</v>
      </c>
      <c r="F94" s="33">
        <v>0.55500000000000005</v>
      </c>
      <c r="G94" s="33"/>
      <c r="H94" s="33"/>
      <c r="I94" s="33"/>
      <c r="J94" s="33"/>
      <c r="K94" s="33"/>
      <c r="L94" s="33"/>
      <c r="N94" s="33">
        <f t="shared" si="3"/>
        <v>3.1212</v>
      </c>
      <c r="O94" s="33">
        <v>2.5162</v>
      </c>
      <c r="P94" s="1">
        <v>0.05</v>
      </c>
      <c r="Q94" s="33">
        <v>0.55500000000000005</v>
      </c>
    </row>
    <row r="95" spans="2:17" hidden="1" x14ac:dyDescent="0.2">
      <c r="B95" s="32">
        <v>38615</v>
      </c>
      <c r="C95" s="1">
        <f t="shared" si="2"/>
        <v>2.6541000000000001</v>
      </c>
      <c r="D95" s="33">
        <v>2.0491000000000001</v>
      </c>
      <c r="E95" s="33">
        <v>0.05</v>
      </c>
      <c r="F95" s="33">
        <v>0.55500000000000005</v>
      </c>
      <c r="G95" s="33"/>
      <c r="H95" s="33"/>
      <c r="I95" s="33"/>
      <c r="J95" s="33"/>
      <c r="K95" s="33"/>
      <c r="L95" s="33"/>
      <c r="N95" s="33">
        <f t="shared" si="3"/>
        <v>3.0806999999999998</v>
      </c>
      <c r="O95" s="33">
        <v>2.4756999999999998</v>
      </c>
      <c r="P95" s="1">
        <v>0.05</v>
      </c>
      <c r="Q95" s="33">
        <v>0.55500000000000005</v>
      </c>
    </row>
    <row r="96" spans="2:17" hidden="1" x14ac:dyDescent="0.2">
      <c r="B96" s="32">
        <v>38622</v>
      </c>
      <c r="C96" s="1">
        <f t="shared" si="2"/>
        <v>2.8309000000000002</v>
      </c>
      <c r="D96" s="33">
        <v>2.2259000000000002</v>
      </c>
      <c r="E96" s="33">
        <v>0.05</v>
      </c>
      <c r="F96" s="33">
        <v>0.55500000000000005</v>
      </c>
      <c r="G96" s="33"/>
      <c r="H96" s="33"/>
      <c r="I96" s="33"/>
      <c r="J96" s="33"/>
      <c r="K96" s="33"/>
      <c r="L96" s="33"/>
      <c r="N96" s="33">
        <f t="shared" si="3"/>
        <v>3.1347</v>
      </c>
      <c r="O96" s="33">
        <v>2.5297000000000001</v>
      </c>
      <c r="P96" s="1">
        <v>0.05</v>
      </c>
      <c r="Q96" s="33">
        <v>0.55500000000000005</v>
      </c>
    </row>
    <row r="97" spans="2:17" hidden="1" x14ac:dyDescent="0.2">
      <c r="B97" s="32">
        <v>38629</v>
      </c>
      <c r="C97" s="1">
        <f t="shared" si="2"/>
        <v>3.0836999999999999</v>
      </c>
      <c r="D97" s="33">
        <v>2.4569999999999999</v>
      </c>
      <c r="E97" s="33">
        <v>7.17E-2</v>
      </c>
      <c r="F97" s="33">
        <v>0.55500000000000005</v>
      </c>
      <c r="G97" s="33"/>
      <c r="H97" s="33"/>
      <c r="I97" s="33"/>
      <c r="J97" s="33"/>
      <c r="K97" s="33"/>
      <c r="L97" s="33"/>
      <c r="N97" s="33">
        <f t="shared" si="3"/>
        <v>3.3267000000000002</v>
      </c>
      <c r="O97" s="33">
        <v>2.6678999999999999</v>
      </c>
      <c r="P97" s="1">
        <v>0.1038</v>
      </c>
      <c r="Q97" s="33">
        <v>0.55500000000000005</v>
      </c>
    </row>
    <row r="98" spans="2:17" hidden="1" x14ac:dyDescent="0.2">
      <c r="B98" s="32">
        <v>38636</v>
      </c>
      <c r="C98" s="1">
        <f t="shared" si="2"/>
        <v>3.0651000000000002</v>
      </c>
      <c r="D98" s="33">
        <v>2.4384000000000001</v>
      </c>
      <c r="E98" s="33">
        <v>7.17E-2</v>
      </c>
      <c r="F98" s="33">
        <v>0.55500000000000005</v>
      </c>
      <c r="G98" s="33"/>
      <c r="H98" s="33"/>
      <c r="I98" s="33"/>
      <c r="J98" s="33"/>
      <c r="K98" s="33"/>
      <c r="L98" s="33"/>
      <c r="N98" s="33">
        <f t="shared" si="3"/>
        <v>3.2727000000000004</v>
      </c>
      <c r="O98" s="33">
        <v>2.6139000000000001</v>
      </c>
      <c r="P98" s="1">
        <v>0.1038</v>
      </c>
      <c r="Q98" s="33">
        <v>0.55500000000000005</v>
      </c>
    </row>
    <row r="99" spans="2:17" hidden="1" x14ac:dyDescent="0.2">
      <c r="B99" s="32">
        <v>38643</v>
      </c>
      <c r="C99" s="1">
        <f t="shared" ref="C99:C104" si="4">SUM(D99:F99)</f>
        <v>3.1796000000000002</v>
      </c>
      <c r="D99" s="33">
        <v>2.5529000000000002</v>
      </c>
      <c r="E99" s="33">
        <v>7.17E-2</v>
      </c>
      <c r="F99" s="33">
        <v>0.55500000000000005</v>
      </c>
      <c r="G99" s="33"/>
      <c r="H99" s="33"/>
      <c r="I99" s="33"/>
      <c r="J99" s="33"/>
      <c r="K99" s="33"/>
      <c r="L99" s="33"/>
      <c r="N99" s="33">
        <f t="shared" si="3"/>
        <v>3.3275000000000001</v>
      </c>
      <c r="O99" s="33">
        <v>2.6686999999999999</v>
      </c>
      <c r="P99" s="1">
        <v>0.1038</v>
      </c>
      <c r="Q99" s="33">
        <v>0.55500000000000005</v>
      </c>
    </row>
    <row r="100" spans="2:17" hidden="1" x14ac:dyDescent="0.2">
      <c r="B100" s="32">
        <v>38650</v>
      </c>
      <c r="C100" s="1">
        <f t="shared" si="4"/>
        <v>3.1008</v>
      </c>
      <c r="D100" s="33">
        <v>2.4741</v>
      </c>
      <c r="E100" s="33">
        <v>7.17E-2</v>
      </c>
      <c r="F100" s="33">
        <v>0.55500000000000005</v>
      </c>
      <c r="G100" s="33"/>
      <c r="H100" s="33"/>
      <c r="I100" s="33"/>
      <c r="J100" s="33"/>
      <c r="K100" s="33"/>
      <c r="L100" s="33"/>
      <c r="N100" s="33">
        <f t="shared" si="3"/>
        <v>3.2845000000000004</v>
      </c>
      <c r="O100" s="33">
        <v>2.6257000000000001</v>
      </c>
      <c r="P100" s="1">
        <v>0.1038</v>
      </c>
      <c r="Q100" s="33">
        <v>0.55500000000000005</v>
      </c>
    </row>
    <row r="101" spans="2:17" hidden="1" x14ac:dyDescent="0.2">
      <c r="B101" s="32">
        <v>38657</v>
      </c>
      <c r="C101" s="1">
        <f t="shared" si="4"/>
        <v>2.6503999999999999</v>
      </c>
      <c r="D101" s="33">
        <v>2.0236999999999998</v>
      </c>
      <c r="E101" s="33">
        <v>7.17E-2</v>
      </c>
      <c r="F101" s="33">
        <v>0.55500000000000005</v>
      </c>
      <c r="G101" s="33"/>
      <c r="H101" s="33"/>
      <c r="I101" s="33"/>
      <c r="J101" s="33"/>
      <c r="K101" s="33"/>
      <c r="L101" s="33"/>
      <c r="N101" s="33">
        <f t="shared" si="3"/>
        <v>3.0542000000000002</v>
      </c>
      <c r="O101" s="33">
        <v>2.3954</v>
      </c>
      <c r="P101" s="1">
        <v>0.1038</v>
      </c>
      <c r="Q101" s="33">
        <v>0.55500000000000005</v>
      </c>
    </row>
    <row r="102" spans="2:17" hidden="1" x14ac:dyDescent="0.2">
      <c r="B102" s="32">
        <v>38664</v>
      </c>
      <c r="C102" s="1">
        <f t="shared" si="4"/>
        <v>2.5112000000000001</v>
      </c>
      <c r="D102" s="33">
        <v>1.8845000000000001</v>
      </c>
      <c r="E102" s="33">
        <v>7.17E-2</v>
      </c>
      <c r="F102" s="33">
        <v>0.55500000000000005</v>
      </c>
      <c r="G102" s="33"/>
      <c r="H102" s="33"/>
      <c r="I102" s="33"/>
      <c r="J102" s="33"/>
      <c r="K102" s="33"/>
      <c r="L102" s="33"/>
      <c r="N102" s="33">
        <f t="shared" si="3"/>
        <v>2.8229000000000002</v>
      </c>
      <c r="O102" s="33">
        <v>2.1640999999999999</v>
      </c>
      <c r="P102" s="1">
        <v>0.1038</v>
      </c>
      <c r="Q102" s="33">
        <v>0.55500000000000005</v>
      </c>
    </row>
    <row r="103" spans="2:17" hidden="1" x14ac:dyDescent="0.2">
      <c r="B103" s="32">
        <v>38671</v>
      </c>
      <c r="C103" s="1">
        <f t="shared" si="4"/>
        <v>2.5612000000000004</v>
      </c>
      <c r="D103" s="33">
        <v>1.9345000000000001</v>
      </c>
      <c r="E103" s="33">
        <v>7.17E-2</v>
      </c>
      <c r="F103" s="33">
        <v>0.55500000000000005</v>
      </c>
      <c r="G103" s="33"/>
      <c r="H103" s="33"/>
      <c r="I103" s="33"/>
      <c r="J103" s="33"/>
      <c r="K103" s="33"/>
      <c r="L103" s="33"/>
      <c r="N103" s="33">
        <f t="shared" si="3"/>
        <v>2.7780000000000005</v>
      </c>
      <c r="O103" s="33">
        <v>2.1192000000000002</v>
      </c>
      <c r="P103" s="1">
        <v>0.1038</v>
      </c>
      <c r="Q103" s="33">
        <v>0.55500000000000005</v>
      </c>
    </row>
    <row r="104" spans="2:17" hidden="1" x14ac:dyDescent="0.2">
      <c r="B104" s="32">
        <v>38678</v>
      </c>
      <c r="C104" s="1">
        <f t="shared" si="4"/>
        <v>2.5808</v>
      </c>
      <c r="D104" s="33">
        <v>1.9540999999999999</v>
      </c>
      <c r="E104" s="33">
        <v>7.17E-2</v>
      </c>
      <c r="F104" s="33">
        <v>0.55500000000000005</v>
      </c>
      <c r="G104" s="33"/>
      <c r="H104" s="33"/>
      <c r="I104" s="33"/>
      <c r="J104" s="33"/>
      <c r="K104" s="33"/>
      <c r="L104" s="33"/>
      <c r="N104" s="33">
        <f t="shared" si="3"/>
        <v>2.7299000000000002</v>
      </c>
      <c r="O104" s="33">
        <v>2.0710999999999999</v>
      </c>
      <c r="P104" s="1">
        <v>0.1038</v>
      </c>
      <c r="Q104" s="33">
        <v>0.55500000000000005</v>
      </c>
    </row>
    <row r="105" spans="2:17" hidden="1" x14ac:dyDescent="0.2">
      <c r="B105" s="32">
        <v>38685</v>
      </c>
      <c r="C105" s="1">
        <f t="shared" ref="C105:C110" si="5">SUM(D105:F105)</f>
        <v>2.5505</v>
      </c>
      <c r="D105" s="33">
        <v>1.9238</v>
      </c>
      <c r="E105" s="33">
        <v>7.17E-2</v>
      </c>
      <c r="F105" s="33">
        <v>0.55500000000000005</v>
      </c>
      <c r="G105" s="33"/>
      <c r="H105" s="33"/>
      <c r="I105" s="33"/>
      <c r="J105" s="33"/>
      <c r="K105" s="33"/>
      <c r="L105" s="33"/>
      <c r="N105" s="33">
        <f t="shared" si="3"/>
        <v>2.7049000000000003</v>
      </c>
      <c r="O105" s="33">
        <v>2.0461</v>
      </c>
      <c r="P105" s="1">
        <v>0.1038</v>
      </c>
      <c r="Q105" s="33">
        <v>0.55500000000000005</v>
      </c>
    </row>
    <row r="106" spans="2:17" hidden="1" x14ac:dyDescent="0.2">
      <c r="B106" s="32">
        <v>38692</v>
      </c>
      <c r="C106" s="1">
        <f t="shared" si="5"/>
        <v>2.2674000000000003</v>
      </c>
      <c r="D106" s="33">
        <v>1.6407</v>
      </c>
      <c r="E106" s="33">
        <v>7.17E-2</v>
      </c>
      <c r="F106" s="33">
        <v>0.55500000000000005</v>
      </c>
      <c r="G106" s="33"/>
      <c r="H106" s="33"/>
      <c r="I106" s="33"/>
      <c r="J106" s="33"/>
      <c r="K106" s="33"/>
      <c r="L106" s="33"/>
      <c r="N106" s="33">
        <f t="shared" si="3"/>
        <v>2.4892000000000003</v>
      </c>
      <c r="O106" s="33">
        <v>1.8304</v>
      </c>
      <c r="P106" s="1">
        <v>0.1038</v>
      </c>
      <c r="Q106" s="33">
        <v>0.55500000000000005</v>
      </c>
    </row>
    <row r="107" spans="2:17" hidden="1" x14ac:dyDescent="0.2">
      <c r="B107" s="32">
        <v>38699</v>
      </c>
      <c r="C107" s="1">
        <f t="shared" si="5"/>
        <v>2.2232000000000003</v>
      </c>
      <c r="D107" s="33">
        <v>1.5965</v>
      </c>
      <c r="E107" s="33">
        <v>7.17E-2</v>
      </c>
      <c r="F107" s="33">
        <v>0.55500000000000005</v>
      </c>
      <c r="G107" s="33"/>
      <c r="H107" s="33"/>
      <c r="I107" s="33"/>
      <c r="J107" s="33"/>
      <c r="K107" s="33"/>
      <c r="L107" s="33"/>
      <c r="N107" s="33">
        <f t="shared" si="3"/>
        <v>2.3709000000000002</v>
      </c>
      <c r="O107" s="33">
        <v>1.7121</v>
      </c>
      <c r="P107" s="1">
        <v>0.1038</v>
      </c>
      <c r="Q107" s="33">
        <v>0.55500000000000005</v>
      </c>
    </row>
    <row r="108" spans="2:17" hidden="1" x14ac:dyDescent="0.2">
      <c r="B108" s="32">
        <v>38706</v>
      </c>
      <c r="C108" s="1">
        <f t="shared" si="5"/>
        <v>2.4355000000000002</v>
      </c>
      <c r="D108" s="33">
        <v>1.8088</v>
      </c>
      <c r="E108" s="33">
        <v>7.17E-2</v>
      </c>
      <c r="F108" s="33">
        <v>0.55500000000000005</v>
      </c>
      <c r="G108" s="33"/>
      <c r="H108" s="33"/>
      <c r="I108" s="33"/>
      <c r="J108" s="33"/>
      <c r="K108" s="33"/>
      <c r="L108" s="33"/>
      <c r="N108" s="33">
        <f t="shared" si="3"/>
        <v>2.4571000000000001</v>
      </c>
      <c r="O108" s="33">
        <v>1.7983</v>
      </c>
      <c r="P108" s="1">
        <v>0.1038</v>
      </c>
      <c r="Q108" s="33">
        <v>0.55500000000000005</v>
      </c>
    </row>
    <row r="109" spans="2:17" hidden="1" x14ac:dyDescent="0.2">
      <c r="B109" s="32">
        <v>38713</v>
      </c>
      <c r="C109" s="1">
        <f t="shared" si="5"/>
        <v>2.4449000000000001</v>
      </c>
      <c r="D109" s="33">
        <v>1.8182</v>
      </c>
      <c r="E109" s="33">
        <v>7.17E-2</v>
      </c>
      <c r="F109" s="33">
        <v>0.55500000000000005</v>
      </c>
      <c r="G109" s="33"/>
      <c r="H109" s="33"/>
      <c r="I109" s="33"/>
      <c r="J109" s="33"/>
      <c r="K109" s="33"/>
      <c r="L109" s="33"/>
      <c r="N109" s="33">
        <f t="shared" si="3"/>
        <v>2.4867000000000004</v>
      </c>
      <c r="O109" s="33">
        <v>1.8279000000000001</v>
      </c>
      <c r="P109" s="1">
        <v>0.1038</v>
      </c>
      <c r="Q109" s="33">
        <v>0.55500000000000005</v>
      </c>
    </row>
    <row r="110" spans="2:17" hidden="1" x14ac:dyDescent="0.2">
      <c r="B110" s="32">
        <v>38720</v>
      </c>
      <c r="C110" s="1">
        <f t="shared" si="5"/>
        <v>2.4271000000000003</v>
      </c>
      <c r="D110" s="33">
        <v>1.8004</v>
      </c>
      <c r="E110" s="33">
        <v>7.17E-2</v>
      </c>
      <c r="F110" s="33">
        <v>0.55500000000000005</v>
      </c>
      <c r="G110" s="33"/>
      <c r="H110" s="33"/>
      <c r="I110" s="33"/>
      <c r="J110" s="33"/>
      <c r="K110" s="33"/>
      <c r="L110" s="33"/>
      <c r="N110" s="33">
        <f t="shared" si="3"/>
        <v>2.4592000000000001</v>
      </c>
      <c r="O110" s="33">
        <v>1.8004</v>
      </c>
      <c r="P110" s="1">
        <v>0.1038</v>
      </c>
      <c r="Q110" s="33">
        <v>0.55500000000000005</v>
      </c>
    </row>
    <row r="111" spans="2:17" hidden="1" x14ac:dyDescent="0.2">
      <c r="B111" s="32">
        <v>38727</v>
      </c>
      <c r="C111" s="1">
        <f t="shared" ref="C111:C116" si="6">SUM(D111:F111)</f>
        <v>2.5516000000000001</v>
      </c>
      <c r="D111" s="33">
        <v>1.9249000000000001</v>
      </c>
      <c r="E111" s="33">
        <v>7.17E-2</v>
      </c>
      <c r="F111" s="33">
        <v>0.55500000000000005</v>
      </c>
      <c r="G111" s="33"/>
      <c r="H111" s="33"/>
      <c r="I111" s="33"/>
      <c r="J111" s="33"/>
      <c r="K111" s="33"/>
      <c r="L111" s="33"/>
      <c r="N111" s="33">
        <f t="shared" si="3"/>
        <v>2.6030000000000002</v>
      </c>
      <c r="O111" s="33">
        <v>1.9441999999999999</v>
      </c>
      <c r="P111" s="1">
        <v>0.1038</v>
      </c>
      <c r="Q111" s="33">
        <v>0.55500000000000005</v>
      </c>
    </row>
    <row r="112" spans="2:17" hidden="1" x14ac:dyDescent="0.2">
      <c r="B112" s="32">
        <v>38734</v>
      </c>
      <c r="C112" s="1">
        <f t="shared" si="6"/>
        <v>2.4584000000000001</v>
      </c>
      <c r="D112" s="33">
        <v>1.8317000000000001</v>
      </c>
      <c r="E112" s="33">
        <v>7.17E-2</v>
      </c>
      <c r="F112" s="33">
        <v>0.55500000000000005</v>
      </c>
      <c r="G112" s="33"/>
      <c r="H112" s="33"/>
      <c r="I112" s="33"/>
      <c r="J112" s="33"/>
      <c r="K112" s="33"/>
      <c r="L112" s="33"/>
      <c r="N112" s="33">
        <f t="shared" si="3"/>
        <v>2.556</v>
      </c>
      <c r="O112" s="33">
        <v>1.8972</v>
      </c>
      <c r="P112" s="1">
        <v>0.1038</v>
      </c>
      <c r="Q112" s="33">
        <v>0.55500000000000005</v>
      </c>
    </row>
    <row r="113" spans="2:17" hidden="1" x14ac:dyDescent="0.2">
      <c r="B113" s="32">
        <v>38741</v>
      </c>
      <c r="C113" s="1">
        <f t="shared" si="6"/>
        <v>2.4413</v>
      </c>
      <c r="D113" s="33">
        <v>1.8146</v>
      </c>
      <c r="E113" s="33">
        <v>7.17E-2</v>
      </c>
      <c r="F113" s="33">
        <v>0.55500000000000005</v>
      </c>
      <c r="G113" s="33"/>
      <c r="H113" s="33"/>
      <c r="I113" s="33"/>
      <c r="J113" s="33"/>
      <c r="K113" s="33"/>
      <c r="L113" s="33"/>
      <c r="N113" s="33">
        <f t="shared" si="3"/>
        <v>2.5920000000000001</v>
      </c>
      <c r="O113" s="33">
        <v>1.9332</v>
      </c>
      <c r="P113" s="1">
        <v>0.1038</v>
      </c>
      <c r="Q113" s="33">
        <v>0.55500000000000005</v>
      </c>
    </row>
    <row r="114" spans="2:17" hidden="1" x14ac:dyDescent="0.2">
      <c r="B114" s="32">
        <v>38748</v>
      </c>
      <c r="C114" s="1">
        <f t="shared" si="6"/>
        <v>2.4244000000000003</v>
      </c>
      <c r="D114" s="33">
        <v>1.7977000000000001</v>
      </c>
      <c r="E114" s="33">
        <v>7.17E-2</v>
      </c>
      <c r="F114" s="33">
        <v>0.55500000000000005</v>
      </c>
      <c r="G114" s="33"/>
      <c r="H114" s="33"/>
      <c r="I114" s="33"/>
      <c r="J114" s="33"/>
      <c r="K114" s="33"/>
      <c r="L114" s="33"/>
      <c r="N114" s="33">
        <f t="shared" si="3"/>
        <v>2.5697000000000001</v>
      </c>
      <c r="O114" s="33">
        <v>1.9109</v>
      </c>
      <c r="P114" s="1">
        <v>0.1038</v>
      </c>
      <c r="Q114" s="33">
        <v>0.55500000000000005</v>
      </c>
    </row>
    <row r="115" spans="2:17" hidden="1" x14ac:dyDescent="0.2">
      <c r="B115" s="32">
        <v>38755</v>
      </c>
      <c r="C115" s="1">
        <f t="shared" si="6"/>
        <v>2.3734999999999999</v>
      </c>
      <c r="D115" s="33">
        <v>1.7467999999999999</v>
      </c>
      <c r="E115" s="33">
        <v>7.17E-2</v>
      </c>
      <c r="F115" s="33">
        <v>0.55500000000000005</v>
      </c>
      <c r="G115" s="33"/>
      <c r="H115" s="33"/>
      <c r="I115" s="33"/>
      <c r="J115" s="33"/>
      <c r="K115" s="33"/>
      <c r="L115" s="33"/>
      <c r="N115" s="33">
        <f t="shared" si="3"/>
        <v>2.5173000000000001</v>
      </c>
      <c r="O115" s="33">
        <v>1.8585</v>
      </c>
      <c r="P115" s="1">
        <v>0.1038</v>
      </c>
      <c r="Q115" s="33">
        <v>0.55500000000000005</v>
      </c>
    </row>
    <row r="116" spans="2:17" hidden="1" x14ac:dyDescent="0.2">
      <c r="B116" s="32">
        <v>38762</v>
      </c>
      <c r="C116" s="1">
        <f t="shared" si="6"/>
        <v>2.2587000000000002</v>
      </c>
      <c r="D116" s="33">
        <v>1.6319999999999999</v>
      </c>
      <c r="E116" s="33">
        <v>7.17E-2</v>
      </c>
      <c r="F116" s="33">
        <v>0.55500000000000005</v>
      </c>
      <c r="G116" s="33"/>
      <c r="H116" s="33"/>
      <c r="I116" s="33"/>
      <c r="J116" s="33"/>
      <c r="K116" s="33"/>
      <c r="L116" s="33"/>
      <c r="N116" s="33">
        <f t="shared" si="3"/>
        <v>2.4256000000000002</v>
      </c>
      <c r="O116" s="33">
        <v>1.7667999999999999</v>
      </c>
      <c r="P116" s="1">
        <v>0.1038</v>
      </c>
      <c r="Q116" s="33">
        <v>0.55500000000000005</v>
      </c>
    </row>
    <row r="117" spans="2:17" hidden="1" x14ac:dyDescent="0.2">
      <c r="B117" s="32">
        <v>38769</v>
      </c>
      <c r="C117" s="1">
        <f t="shared" ref="C117:C122" si="7">SUM(D117:F117)</f>
        <v>2.3544</v>
      </c>
      <c r="D117" s="33">
        <v>1.7277</v>
      </c>
      <c r="E117" s="33">
        <v>7.17E-2</v>
      </c>
      <c r="F117" s="33">
        <v>0.55500000000000005</v>
      </c>
      <c r="G117" s="33"/>
      <c r="H117" s="33"/>
      <c r="I117" s="33"/>
      <c r="J117" s="33"/>
      <c r="K117" s="33"/>
      <c r="L117" s="33"/>
      <c r="N117" s="33">
        <f t="shared" si="3"/>
        <v>2.4281000000000001</v>
      </c>
      <c r="O117" s="33">
        <v>1.7693000000000001</v>
      </c>
      <c r="P117" s="1">
        <v>0.1038</v>
      </c>
      <c r="Q117" s="33">
        <v>0.55500000000000005</v>
      </c>
    </row>
    <row r="118" spans="2:17" hidden="1" x14ac:dyDescent="0.2">
      <c r="B118" s="32">
        <v>38776</v>
      </c>
      <c r="C118" s="1">
        <f t="shared" si="7"/>
        <v>2.5639000000000003</v>
      </c>
      <c r="D118" s="33">
        <v>1.9372</v>
      </c>
      <c r="E118" s="33">
        <v>7.17E-2</v>
      </c>
      <c r="F118" s="33">
        <v>0.55500000000000005</v>
      </c>
      <c r="G118" s="33"/>
      <c r="H118" s="33"/>
      <c r="I118" s="33"/>
      <c r="J118" s="33"/>
      <c r="K118" s="33"/>
      <c r="L118" s="33"/>
      <c r="N118" s="33">
        <f t="shared" si="3"/>
        <v>2.5809000000000002</v>
      </c>
      <c r="O118" s="33">
        <v>1.9220999999999999</v>
      </c>
      <c r="P118" s="1">
        <v>0.1038</v>
      </c>
      <c r="Q118" s="33">
        <v>0.55500000000000005</v>
      </c>
    </row>
    <row r="119" spans="2:17" hidden="1" x14ac:dyDescent="0.2">
      <c r="B119" s="32">
        <v>38783</v>
      </c>
      <c r="C119" s="1">
        <f t="shared" si="7"/>
        <v>2.7408999999999999</v>
      </c>
      <c r="D119" s="33">
        <v>2.1141999999999999</v>
      </c>
      <c r="E119" s="33">
        <v>7.17E-2</v>
      </c>
      <c r="F119" s="33">
        <v>0.55500000000000005</v>
      </c>
      <c r="G119" s="33"/>
      <c r="H119" s="33"/>
      <c r="I119" s="33"/>
      <c r="J119" s="33"/>
      <c r="K119" s="33"/>
      <c r="L119" s="33"/>
      <c r="N119" s="33">
        <f t="shared" si="3"/>
        <v>2.7375000000000003</v>
      </c>
      <c r="O119" s="33">
        <v>2.0787</v>
      </c>
      <c r="P119" s="1">
        <v>0.1038</v>
      </c>
      <c r="Q119" s="33">
        <v>0.55500000000000005</v>
      </c>
    </row>
    <row r="120" spans="2:17" hidden="1" x14ac:dyDescent="0.2">
      <c r="B120" s="32">
        <v>38790</v>
      </c>
      <c r="C120" s="1">
        <f t="shared" si="7"/>
        <v>2.7107999999999999</v>
      </c>
      <c r="D120" s="33">
        <v>2.0840999999999998</v>
      </c>
      <c r="E120" s="33">
        <v>7.17E-2</v>
      </c>
      <c r="F120" s="33">
        <v>0.55500000000000005</v>
      </c>
      <c r="G120" s="33"/>
      <c r="H120" s="33"/>
      <c r="I120" s="33"/>
      <c r="J120" s="33"/>
      <c r="K120" s="33"/>
      <c r="L120" s="33"/>
      <c r="N120" s="33">
        <f t="shared" si="3"/>
        <v>2.7659000000000002</v>
      </c>
      <c r="O120" s="33">
        <v>2.1071</v>
      </c>
      <c r="P120" s="1">
        <v>0.1038</v>
      </c>
      <c r="Q120" s="33">
        <v>0.55500000000000005</v>
      </c>
    </row>
    <row r="121" spans="2:17" hidden="1" x14ac:dyDescent="0.2">
      <c r="B121" s="32">
        <v>38797</v>
      </c>
      <c r="C121" s="1">
        <f t="shared" si="7"/>
        <v>2.5863</v>
      </c>
      <c r="D121" s="33">
        <v>1.9596</v>
      </c>
      <c r="E121" s="33">
        <v>7.17E-2</v>
      </c>
      <c r="F121" s="33">
        <v>0.55500000000000005</v>
      </c>
      <c r="G121" s="33"/>
      <c r="H121" s="33"/>
      <c r="I121" s="33"/>
      <c r="J121" s="33"/>
      <c r="K121" s="33"/>
      <c r="L121" s="33"/>
      <c r="N121" s="33">
        <f t="shared" si="3"/>
        <v>2.7281000000000004</v>
      </c>
      <c r="O121" s="33">
        <v>2.0693000000000001</v>
      </c>
      <c r="P121" s="1">
        <v>0.1038</v>
      </c>
      <c r="Q121" s="33">
        <v>0.55500000000000005</v>
      </c>
    </row>
    <row r="122" spans="2:17" hidden="1" x14ac:dyDescent="0.2">
      <c r="B122" s="32">
        <v>38804</v>
      </c>
      <c r="C122" s="1">
        <f t="shared" si="7"/>
        <v>2.4424000000000001</v>
      </c>
      <c r="D122" s="33">
        <v>1.8157000000000001</v>
      </c>
      <c r="E122" s="33">
        <v>7.17E-2</v>
      </c>
      <c r="F122" s="33">
        <v>0.55500000000000005</v>
      </c>
      <c r="G122" s="33"/>
      <c r="H122" s="33"/>
      <c r="I122" s="33"/>
      <c r="J122" s="33"/>
      <c r="K122" s="33"/>
      <c r="L122" s="33"/>
      <c r="N122" s="33">
        <f t="shared" si="3"/>
        <v>2.6272000000000002</v>
      </c>
      <c r="O122" s="33">
        <v>1.9683999999999999</v>
      </c>
      <c r="P122" s="1">
        <v>0.1038</v>
      </c>
      <c r="Q122" s="33">
        <v>0.55500000000000005</v>
      </c>
    </row>
    <row r="123" spans="2:17" hidden="1" x14ac:dyDescent="0.2">
      <c r="B123" s="32">
        <v>38811</v>
      </c>
      <c r="C123" s="1">
        <f t="shared" ref="C123:C128" si="8">SUM(D123:F123)</f>
        <v>2.5896000000000003</v>
      </c>
      <c r="D123" s="33">
        <v>1.9629000000000001</v>
      </c>
      <c r="E123" s="33">
        <v>7.17E-2</v>
      </c>
      <c r="F123" s="33">
        <v>0.55500000000000005</v>
      </c>
      <c r="G123" s="33"/>
      <c r="H123" s="33"/>
      <c r="I123" s="33"/>
      <c r="J123" s="33"/>
      <c r="K123" s="33"/>
      <c r="L123" s="33"/>
      <c r="N123" s="33">
        <f t="shared" si="3"/>
        <v>2.6672000000000002</v>
      </c>
      <c r="O123" s="33">
        <v>2.0084</v>
      </c>
      <c r="P123" s="1">
        <v>0.1038</v>
      </c>
      <c r="Q123" s="33">
        <v>0.55500000000000005</v>
      </c>
    </row>
    <row r="124" spans="2:17" hidden="1" x14ac:dyDescent="0.2">
      <c r="B124" s="32">
        <v>38818</v>
      </c>
      <c r="C124" s="1">
        <f t="shared" si="8"/>
        <v>2.6985999999999999</v>
      </c>
      <c r="D124" s="33">
        <v>2.0718999999999999</v>
      </c>
      <c r="E124" s="33">
        <v>7.17E-2</v>
      </c>
      <c r="F124" s="33">
        <v>0.55500000000000005</v>
      </c>
      <c r="G124" s="33"/>
      <c r="H124" s="33"/>
      <c r="I124" s="33"/>
      <c r="J124" s="33"/>
      <c r="K124" s="33"/>
      <c r="L124" s="33"/>
      <c r="N124" s="33">
        <f t="shared" si="3"/>
        <v>2.7507000000000001</v>
      </c>
      <c r="O124" s="33">
        <v>2.0918999999999999</v>
      </c>
      <c r="P124" s="1">
        <v>0.1038</v>
      </c>
      <c r="Q124" s="33">
        <v>0.55500000000000005</v>
      </c>
    </row>
    <row r="125" spans="2:17" hidden="1" x14ac:dyDescent="0.2">
      <c r="B125" s="32">
        <v>38825</v>
      </c>
      <c r="C125" s="1">
        <f t="shared" si="8"/>
        <v>2.8008999999999999</v>
      </c>
      <c r="D125" s="33">
        <v>2.1741999999999999</v>
      </c>
      <c r="E125" s="33">
        <v>7.17E-2</v>
      </c>
      <c r="F125" s="33">
        <v>0.55500000000000005</v>
      </c>
      <c r="G125" s="33"/>
      <c r="H125" s="33"/>
      <c r="I125" s="33"/>
      <c r="J125" s="33"/>
      <c r="K125" s="33"/>
      <c r="L125" s="33"/>
      <c r="N125" s="33">
        <f t="shared" si="3"/>
        <v>2.8233000000000001</v>
      </c>
      <c r="O125" s="33">
        <v>2.1644999999999999</v>
      </c>
      <c r="P125" s="1">
        <v>0.1038</v>
      </c>
      <c r="Q125" s="33">
        <v>0.55500000000000005</v>
      </c>
    </row>
    <row r="126" spans="2:17" hidden="1" x14ac:dyDescent="0.2">
      <c r="B126" s="32">
        <v>38832</v>
      </c>
      <c r="C126" s="33">
        <f t="shared" si="8"/>
        <v>2.9279999999999999</v>
      </c>
      <c r="D126" s="33">
        <v>2.3012999999999999</v>
      </c>
      <c r="E126" s="33">
        <v>7.17E-2</v>
      </c>
      <c r="F126" s="33">
        <v>0.55500000000000005</v>
      </c>
      <c r="G126" s="33"/>
      <c r="H126" s="33"/>
      <c r="I126" s="33"/>
      <c r="J126" s="33"/>
      <c r="K126" s="33"/>
      <c r="L126" s="33"/>
      <c r="N126" s="33">
        <f t="shared" si="3"/>
        <v>2.9270000000000005</v>
      </c>
      <c r="O126" s="33">
        <v>2.2682000000000002</v>
      </c>
      <c r="P126" s="1">
        <v>0.1038</v>
      </c>
      <c r="Q126" s="33">
        <v>0.55500000000000005</v>
      </c>
    </row>
    <row r="127" spans="2:17" hidden="1" x14ac:dyDescent="0.2">
      <c r="B127" s="32">
        <v>38839</v>
      </c>
      <c r="C127" s="1">
        <f t="shared" si="8"/>
        <v>3.0297999999999998</v>
      </c>
      <c r="D127" s="33">
        <v>2.4030999999999998</v>
      </c>
      <c r="E127" s="33">
        <v>7.17E-2</v>
      </c>
      <c r="F127" s="33">
        <v>0.55500000000000005</v>
      </c>
      <c r="G127" s="33"/>
      <c r="H127" s="33"/>
      <c r="I127" s="33"/>
      <c r="J127" s="33"/>
      <c r="K127" s="33"/>
      <c r="L127" s="33"/>
      <c r="N127" s="33">
        <f t="shared" si="3"/>
        <v>3.0475000000000003</v>
      </c>
      <c r="O127" s="33">
        <v>2.3887</v>
      </c>
      <c r="P127" s="1">
        <v>0.1038</v>
      </c>
      <c r="Q127" s="33">
        <v>0.55500000000000005</v>
      </c>
    </row>
    <row r="128" spans="2:17" hidden="1" x14ac:dyDescent="0.2">
      <c r="B128" s="32">
        <v>38846</v>
      </c>
      <c r="C128" s="1">
        <f t="shared" si="8"/>
        <v>3.1497999999999999</v>
      </c>
      <c r="D128" s="33">
        <v>2.5230999999999999</v>
      </c>
      <c r="E128" s="33">
        <v>7.17E-2</v>
      </c>
      <c r="F128" s="33">
        <v>0.55500000000000005</v>
      </c>
      <c r="G128" s="33"/>
      <c r="H128" s="33"/>
      <c r="I128" s="33"/>
      <c r="J128" s="33"/>
      <c r="K128" s="33"/>
      <c r="L128" s="33"/>
      <c r="N128" s="33">
        <f t="shared" si="3"/>
        <v>3.1421000000000001</v>
      </c>
      <c r="O128" s="33">
        <v>2.4832999999999998</v>
      </c>
      <c r="P128" s="1">
        <v>0.1038</v>
      </c>
      <c r="Q128" s="33">
        <v>0.55500000000000005</v>
      </c>
    </row>
    <row r="129" spans="2:17" hidden="1" x14ac:dyDescent="0.2">
      <c r="B129" s="32">
        <v>38853</v>
      </c>
      <c r="C129" s="1">
        <f t="shared" ref="C129:C148" si="9">SUM(D129:F129)</f>
        <v>3.1695000000000002</v>
      </c>
      <c r="D129" s="33">
        <v>2.5428000000000002</v>
      </c>
      <c r="E129" s="33">
        <v>7.17E-2</v>
      </c>
      <c r="F129" s="33">
        <v>0.55500000000000005</v>
      </c>
      <c r="G129" s="33"/>
      <c r="H129" s="33"/>
      <c r="I129" s="33"/>
      <c r="J129" s="33"/>
      <c r="K129" s="33"/>
      <c r="L129" s="33"/>
      <c r="N129" s="33">
        <f t="shared" si="3"/>
        <v>3.1726000000000001</v>
      </c>
      <c r="O129" s="33">
        <v>2.5137999999999998</v>
      </c>
      <c r="P129" s="1">
        <v>0.1038</v>
      </c>
      <c r="Q129" s="33">
        <v>0.55500000000000005</v>
      </c>
    </row>
    <row r="130" spans="2:17" hidden="1" x14ac:dyDescent="0.2">
      <c r="B130" s="32">
        <v>38860</v>
      </c>
      <c r="C130" s="33">
        <f t="shared" si="9"/>
        <v>3.0347</v>
      </c>
      <c r="D130" s="33">
        <v>2.4079999999999999</v>
      </c>
      <c r="E130" s="33">
        <v>7.17E-2</v>
      </c>
      <c r="F130" s="33">
        <v>0.55500000000000005</v>
      </c>
      <c r="G130" s="33"/>
      <c r="H130" s="33"/>
      <c r="I130" s="33"/>
      <c r="J130" s="33"/>
      <c r="K130" s="33"/>
      <c r="L130" s="33"/>
      <c r="N130" s="33">
        <f t="shared" si="3"/>
        <v>3.1161000000000003</v>
      </c>
      <c r="O130" s="33">
        <v>2.4573</v>
      </c>
      <c r="P130" s="1">
        <v>0.1038</v>
      </c>
      <c r="Q130" s="33">
        <v>0.55500000000000005</v>
      </c>
    </row>
    <row r="131" spans="2:17" hidden="1" x14ac:dyDescent="0.2">
      <c r="B131" s="32">
        <v>38867</v>
      </c>
      <c r="C131" s="33">
        <f t="shared" si="9"/>
        <v>3.0340000000000003</v>
      </c>
      <c r="D131" s="33">
        <v>2.4073000000000002</v>
      </c>
      <c r="E131" s="33">
        <v>7.17E-2</v>
      </c>
      <c r="F131" s="33">
        <v>0.55500000000000005</v>
      </c>
      <c r="G131" s="33"/>
      <c r="H131" s="33"/>
      <c r="I131" s="33"/>
      <c r="J131" s="33"/>
      <c r="K131" s="33"/>
      <c r="L131" s="33"/>
      <c r="N131" s="33">
        <f t="shared" si="3"/>
        <v>3.1361000000000003</v>
      </c>
      <c r="O131" s="33">
        <v>2.4773000000000001</v>
      </c>
      <c r="P131" s="1">
        <v>0.1038</v>
      </c>
      <c r="Q131" s="33">
        <v>0.55500000000000005</v>
      </c>
    </row>
    <row r="132" spans="2:17" hidden="1" x14ac:dyDescent="0.2">
      <c r="B132" s="32">
        <v>38874</v>
      </c>
      <c r="C132" s="1">
        <f t="shared" si="9"/>
        <v>2.9521999999999999</v>
      </c>
      <c r="D132" s="33">
        <v>2.3254999999999999</v>
      </c>
      <c r="E132" s="33">
        <v>7.17E-2</v>
      </c>
      <c r="F132" s="33">
        <v>0.55500000000000005</v>
      </c>
      <c r="G132" s="33"/>
      <c r="H132" s="33"/>
      <c r="I132" s="33"/>
      <c r="J132" s="33"/>
      <c r="K132" s="33"/>
      <c r="L132" s="33"/>
      <c r="N132" s="33">
        <f t="shared" si="3"/>
        <v>3.0977000000000001</v>
      </c>
      <c r="O132" s="33">
        <v>2.4388999999999998</v>
      </c>
      <c r="P132" s="1">
        <v>0.1038</v>
      </c>
      <c r="Q132" s="33">
        <v>0.55500000000000005</v>
      </c>
    </row>
    <row r="133" spans="2:17" hidden="1" x14ac:dyDescent="0.2">
      <c r="B133" s="32">
        <v>38881</v>
      </c>
      <c r="C133" s="1">
        <f t="shared" si="9"/>
        <v>2.7984</v>
      </c>
      <c r="D133" s="33">
        <v>2.1717</v>
      </c>
      <c r="E133" s="33">
        <v>7.17E-2</v>
      </c>
      <c r="F133" s="33">
        <v>0.55500000000000005</v>
      </c>
      <c r="G133" s="33"/>
      <c r="H133" s="33"/>
      <c r="I133" s="33"/>
      <c r="J133" s="33"/>
      <c r="K133" s="33"/>
      <c r="L133" s="33"/>
      <c r="N133" s="33">
        <f t="shared" si="3"/>
        <v>3.0274000000000001</v>
      </c>
      <c r="O133" s="33">
        <v>2.3685999999999998</v>
      </c>
      <c r="P133" s="1">
        <v>0.1038</v>
      </c>
      <c r="Q133" s="33">
        <v>0.55500000000000005</v>
      </c>
    </row>
    <row r="134" spans="2:17" hidden="1" x14ac:dyDescent="0.2">
      <c r="B134" s="32">
        <v>38888</v>
      </c>
      <c r="C134" s="1">
        <f t="shared" si="9"/>
        <v>2.6837</v>
      </c>
      <c r="D134" s="33">
        <v>2.0569999999999999</v>
      </c>
      <c r="E134" s="33">
        <v>7.17E-2</v>
      </c>
      <c r="F134" s="33">
        <v>0.55500000000000005</v>
      </c>
      <c r="G134" s="33"/>
      <c r="H134" s="33"/>
      <c r="I134" s="33"/>
      <c r="J134" s="33"/>
      <c r="K134" s="33"/>
      <c r="L134" s="33"/>
      <c r="N134" s="33">
        <f t="shared" si="3"/>
        <v>2.9652000000000003</v>
      </c>
      <c r="O134" s="33">
        <v>2.3064</v>
      </c>
      <c r="P134" s="1">
        <v>0.1038</v>
      </c>
      <c r="Q134" s="33">
        <v>0.55500000000000005</v>
      </c>
    </row>
    <row r="135" spans="2:17" hidden="1" x14ac:dyDescent="0.2">
      <c r="B135" s="32">
        <v>38895</v>
      </c>
      <c r="C135" s="1">
        <f t="shared" si="9"/>
        <v>2.8169</v>
      </c>
      <c r="D135" s="33">
        <v>2.1901999999999999</v>
      </c>
      <c r="E135" s="33">
        <v>7.17E-2</v>
      </c>
      <c r="F135" s="33">
        <v>0.55500000000000005</v>
      </c>
      <c r="G135" s="33"/>
      <c r="H135" s="33"/>
      <c r="I135" s="33"/>
      <c r="J135" s="33"/>
      <c r="K135" s="33"/>
      <c r="L135" s="33"/>
      <c r="N135" s="33">
        <f t="shared" ref="N135:N148" si="10">SUM(O135:Q135)</f>
        <v>2.9948000000000001</v>
      </c>
      <c r="O135" s="33">
        <v>2.3359999999999999</v>
      </c>
      <c r="P135" s="1">
        <v>0.1038</v>
      </c>
      <c r="Q135" s="33">
        <v>0.55500000000000005</v>
      </c>
    </row>
    <row r="136" spans="2:17" hidden="1" x14ac:dyDescent="0.2">
      <c r="B136" s="32">
        <v>38902</v>
      </c>
      <c r="C136" s="1">
        <f t="shared" si="9"/>
        <v>2.9242999999999997</v>
      </c>
      <c r="D136" s="33">
        <v>2.2664</v>
      </c>
      <c r="E136" s="33">
        <v>7.17E-2</v>
      </c>
      <c r="F136" s="33">
        <v>0.58620000000000005</v>
      </c>
      <c r="G136" s="33"/>
      <c r="H136" s="33"/>
      <c r="I136" s="33"/>
      <c r="J136" s="33"/>
      <c r="K136" s="33"/>
      <c r="L136" s="33"/>
      <c r="N136" s="33">
        <f t="shared" si="10"/>
        <v>3.0448000000000004</v>
      </c>
      <c r="O136" s="33">
        <v>2.3548</v>
      </c>
      <c r="P136" s="1">
        <v>0.1038</v>
      </c>
      <c r="Q136" s="1">
        <v>0.58620000000000005</v>
      </c>
    </row>
    <row r="137" spans="2:17" hidden="1" x14ac:dyDescent="0.2">
      <c r="B137" s="32">
        <v>38909</v>
      </c>
      <c r="C137" s="1">
        <f t="shared" si="9"/>
        <v>2.8818999999999999</v>
      </c>
      <c r="D137" s="33">
        <v>2.2240000000000002</v>
      </c>
      <c r="E137" s="33">
        <v>7.17E-2</v>
      </c>
      <c r="F137" s="33">
        <v>0.58620000000000005</v>
      </c>
      <c r="G137" s="33"/>
      <c r="H137" s="33"/>
      <c r="I137" s="33"/>
      <c r="J137" s="33"/>
      <c r="K137" s="33"/>
      <c r="L137" s="33"/>
      <c r="N137" s="33">
        <f t="shared" si="10"/>
        <v>3.0189000000000004</v>
      </c>
      <c r="O137" s="33">
        <v>2.3289</v>
      </c>
      <c r="P137" s="1">
        <v>0.1038</v>
      </c>
      <c r="Q137" s="1">
        <v>0.58620000000000005</v>
      </c>
    </row>
    <row r="138" spans="2:17" hidden="1" x14ac:dyDescent="0.2">
      <c r="B138" s="32">
        <v>38916</v>
      </c>
      <c r="C138" s="1">
        <f t="shared" si="9"/>
        <v>2.9774000000000003</v>
      </c>
      <c r="D138" s="33">
        <v>2.3195000000000001</v>
      </c>
      <c r="E138" s="33">
        <v>7.17E-2</v>
      </c>
      <c r="F138" s="33">
        <v>0.58620000000000005</v>
      </c>
      <c r="G138" s="33"/>
      <c r="H138" s="33"/>
      <c r="I138" s="33"/>
      <c r="J138" s="33"/>
      <c r="K138" s="33"/>
      <c r="L138" s="33"/>
      <c r="N138" s="33">
        <f t="shared" si="10"/>
        <v>3.0692000000000004</v>
      </c>
      <c r="O138" s="33">
        <v>2.3792</v>
      </c>
      <c r="P138" s="1">
        <v>0.1038</v>
      </c>
      <c r="Q138" s="1">
        <v>0.58620000000000005</v>
      </c>
    </row>
    <row r="139" spans="2:17" hidden="1" x14ac:dyDescent="0.2">
      <c r="B139" s="32">
        <v>38923</v>
      </c>
      <c r="C139" s="1">
        <f t="shared" si="9"/>
        <v>3.0934999999999997</v>
      </c>
      <c r="D139" s="33">
        <v>2.4356</v>
      </c>
      <c r="E139" s="33">
        <v>7.17E-2</v>
      </c>
      <c r="F139" s="33">
        <v>0.58620000000000005</v>
      </c>
      <c r="G139" s="33"/>
      <c r="H139" s="33"/>
      <c r="I139" s="33"/>
      <c r="J139" s="33"/>
      <c r="K139" s="33"/>
      <c r="L139" s="33"/>
      <c r="N139" s="33">
        <f t="shared" si="10"/>
        <v>3.1248000000000005</v>
      </c>
      <c r="O139" s="33">
        <v>2.4348000000000001</v>
      </c>
      <c r="P139" s="1">
        <v>0.1038</v>
      </c>
      <c r="Q139" s="1">
        <v>0.58620000000000005</v>
      </c>
    </row>
    <row r="140" spans="2:17" hidden="1" x14ac:dyDescent="0.2">
      <c r="B140" s="32">
        <v>38930</v>
      </c>
      <c r="C140" s="1">
        <f t="shared" si="9"/>
        <v>3.1296999999999997</v>
      </c>
      <c r="D140" s="33">
        <v>2.4718</v>
      </c>
      <c r="E140" s="33">
        <v>7.17E-2</v>
      </c>
      <c r="F140" s="33">
        <v>0.58620000000000005</v>
      </c>
      <c r="G140" s="33"/>
      <c r="H140" s="33"/>
      <c r="I140" s="33"/>
      <c r="J140" s="33"/>
      <c r="K140" s="33"/>
      <c r="L140" s="33"/>
      <c r="N140" s="33">
        <f t="shared" si="10"/>
        <v>3.1553000000000004</v>
      </c>
      <c r="O140" s="33">
        <v>2.4653</v>
      </c>
      <c r="P140" s="1">
        <v>0.1038</v>
      </c>
      <c r="Q140" s="1">
        <v>0.58620000000000005</v>
      </c>
    </row>
    <row r="141" spans="2:17" hidden="1" x14ac:dyDescent="0.2">
      <c r="B141" s="32">
        <v>38937</v>
      </c>
      <c r="C141" s="33">
        <f t="shared" si="9"/>
        <v>3.3559999999999999</v>
      </c>
      <c r="D141" s="33">
        <v>2.6981000000000002</v>
      </c>
      <c r="E141" s="33">
        <v>7.17E-2</v>
      </c>
      <c r="F141" s="33">
        <v>0.58620000000000005</v>
      </c>
      <c r="G141" s="33"/>
      <c r="H141" s="33"/>
      <c r="I141" s="33"/>
      <c r="J141" s="33"/>
      <c r="K141" s="33"/>
      <c r="L141" s="33"/>
      <c r="N141" s="33">
        <f t="shared" si="10"/>
        <v>3.3924000000000003</v>
      </c>
      <c r="O141" s="33">
        <v>2.7023999999999999</v>
      </c>
      <c r="P141" s="1">
        <v>0.1038</v>
      </c>
      <c r="Q141" s="1">
        <v>0.58620000000000005</v>
      </c>
    </row>
    <row r="142" spans="2:17" hidden="1" x14ac:dyDescent="0.2">
      <c r="B142" s="32">
        <v>38944</v>
      </c>
      <c r="C142" s="1">
        <f t="shared" si="9"/>
        <v>3.3448000000000002</v>
      </c>
      <c r="D142" s="33">
        <v>2.6869000000000001</v>
      </c>
      <c r="E142" s="33">
        <v>7.17E-2</v>
      </c>
      <c r="F142" s="33">
        <v>0.58620000000000005</v>
      </c>
      <c r="G142" s="33"/>
      <c r="H142" s="33"/>
      <c r="I142" s="33"/>
      <c r="J142" s="33"/>
      <c r="K142" s="33"/>
      <c r="L142" s="33"/>
      <c r="N142" s="33">
        <f t="shared" si="10"/>
        <v>3.4735000000000005</v>
      </c>
      <c r="O142" s="33">
        <v>2.7835000000000001</v>
      </c>
      <c r="P142" s="1">
        <v>0.1038</v>
      </c>
      <c r="Q142" s="1">
        <v>0.58620000000000005</v>
      </c>
    </row>
    <row r="143" spans="2:17" hidden="1" x14ac:dyDescent="0.2">
      <c r="B143" s="32">
        <v>38951</v>
      </c>
      <c r="C143" s="1">
        <f t="shared" si="9"/>
        <v>3.3678999999999997</v>
      </c>
      <c r="D143" s="33">
        <v>2.71</v>
      </c>
      <c r="E143" s="33">
        <v>7.17E-2</v>
      </c>
      <c r="F143" s="33">
        <v>0.58620000000000005</v>
      </c>
      <c r="G143" s="33"/>
      <c r="H143" s="33"/>
      <c r="I143" s="33"/>
      <c r="J143" s="33"/>
      <c r="K143" s="33"/>
      <c r="L143" s="33"/>
      <c r="N143" s="33">
        <f t="shared" si="10"/>
        <v>3.5162000000000004</v>
      </c>
      <c r="O143" s="33">
        <v>2.8262</v>
      </c>
      <c r="P143" s="1">
        <v>0.1038</v>
      </c>
      <c r="Q143" s="1">
        <v>0.58620000000000005</v>
      </c>
    </row>
    <row r="144" spans="2:17" hidden="1" x14ac:dyDescent="0.2">
      <c r="B144" s="32">
        <v>38958</v>
      </c>
      <c r="C144" s="1">
        <f t="shared" si="9"/>
        <v>3.2492000000000001</v>
      </c>
      <c r="D144" s="33">
        <v>2.5912999999999999</v>
      </c>
      <c r="E144" s="33">
        <v>7.17E-2</v>
      </c>
      <c r="F144" s="33">
        <v>0.58620000000000005</v>
      </c>
      <c r="G144" s="33"/>
      <c r="H144" s="33"/>
      <c r="I144" s="33"/>
      <c r="J144" s="33"/>
      <c r="K144" s="33"/>
      <c r="L144" s="33"/>
      <c r="N144" s="33">
        <f t="shared" si="10"/>
        <v>3.4526000000000003</v>
      </c>
      <c r="O144" s="33">
        <v>2.7625999999999999</v>
      </c>
      <c r="P144" s="1">
        <v>0.1038</v>
      </c>
      <c r="Q144" s="1">
        <v>0.58620000000000005</v>
      </c>
    </row>
    <row r="145" spans="2:17" hidden="1" x14ac:dyDescent="0.2">
      <c r="B145" s="32">
        <v>38965</v>
      </c>
      <c r="C145" s="1">
        <f t="shared" si="9"/>
        <v>3.0567000000000002</v>
      </c>
      <c r="D145" s="33">
        <v>2.3988</v>
      </c>
      <c r="E145" s="33">
        <v>7.17E-2</v>
      </c>
      <c r="F145" s="33">
        <v>0.58620000000000005</v>
      </c>
      <c r="G145" s="33"/>
      <c r="H145" s="33"/>
      <c r="I145" s="33"/>
      <c r="J145" s="33"/>
      <c r="K145" s="33"/>
      <c r="L145" s="33"/>
      <c r="N145" s="33">
        <f t="shared" si="10"/>
        <v>3.3387000000000002</v>
      </c>
      <c r="O145" s="33">
        <v>2.6486999999999998</v>
      </c>
      <c r="P145" s="1">
        <v>0.1038</v>
      </c>
      <c r="Q145" s="1">
        <v>0.58620000000000005</v>
      </c>
    </row>
    <row r="146" spans="2:17" hidden="1" x14ac:dyDescent="0.2">
      <c r="B146" s="32">
        <v>38972</v>
      </c>
      <c r="C146" s="1">
        <f t="shared" si="9"/>
        <v>2.9237000000000002</v>
      </c>
      <c r="D146" s="33">
        <v>2.2658</v>
      </c>
      <c r="E146" s="33">
        <v>7.17E-2</v>
      </c>
      <c r="F146" s="33">
        <v>0.58620000000000005</v>
      </c>
      <c r="G146" s="33"/>
      <c r="H146" s="33"/>
      <c r="I146" s="33"/>
      <c r="J146" s="33"/>
      <c r="K146" s="33"/>
      <c r="L146" s="33"/>
      <c r="N146" s="33">
        <f t="shared" si="10"/>
        <v>3.2397999999999998</v>
      </c>
      <c r="O146" s="33">
        <v>2.5497999999999998</v>
      </c>
      <c r="P146" s="1">
        <v>0.1038</v>
      </c>
      <c r="Q146" s="1">
        <v>0.58620000000000005</v>
      </c>
    </row>
    <row r="147" spans="2:17" hidden="1" x14ac:dyDescent="0.2">
      <c r="B147" s="32">
        <v>38979</v>
      </c>
      <c r="C147" s="1">
        <f t="shared" si="9"/>
        <v>2.6359000000000004</v>
      </c>
      <c r="D147" s="33">
        <v>1.978</v>
      </c>
      <c r="E147" s="33">
        <v>7.17E-2</v>
      </c>
      <c r="F147" s="33">
        <v>0.58620000000000005</v>
      </c>
      <c r="G147" s="33"/>
      <c r="H147" s="33"/>
      <c r="I147" s="33"/>
      <c r="J147" s="33"/>
      <c r="K147" s="33"/>
      <c r="L147" s="33"/>
      <c r="N147" s="33">
        <f t="shared" si="10"/>
        <v>2.9798999999999998</v>
      </c>
      <c r="O147" s="33">
        <v>2.2898999999999998</v>
      </c>
      <c r="P147" s="1">
        <v>0.1038</v>
      </c>
      <c r="Q147" s="1">
        <v>0.58620000000000005</v>
      </c>
    </row>
    <row r="148" spans="2:17" hidden="1" x14ac:dyDescent="0.2">
      <c r="B148" s="32">
        <v>38986</v>
      </c>
      <c r="C148" s="33">
        <f t="shared" si="9"/>
        <v>2.3695000000000004</v>
      </c>
      <c r="D148" s="33">
        <v>1.7116</v>
      </c>
      <c r="E148" s="33">
        <v>7.17E-2</v>
      </c>
      <c r="F148" s="33">
        <v>0.58620000000000005</v>
      </c>
      <c r="G148" s="33"/>
      <c r="H148" s="33"/>
      <c r="I148" s="33"/>
      <c r="J148" s="33"/>
      <c r="K148" s="33"/>
      <c r="L148" s="33"/>
      <c r="N148" s="33">
        <f t="shared" si="10"/>
        <v>2.5738000000000003</v>
      </c>
      <c r="O148" s="33">
        <v>1.8837999999999999</v>
      </c>
      <c r="P148" s="1">
        <v>0.1038</v>
      </c>
      <c r="Q148" s="1">
        <v>0.58620000000000005</v>
      </c>
    </row>
    <row r="149" spans="2:17" hidden="1" x14ac:dyDescent="0.2">
      <c r="B149" s="32">
        <v>38993</v>
      </c>
      <c r="C149" s="33">
        <v>2.3416000000000001</v>
      </c>
      <c r="D149" s="33">
        <v>1.7367999999999999</v>
      </c>
      <c r="E149" s="34"/>
      <c r="F149" s="33"/>
      <c r="G149" s="33"/>
      <c r="H149" s="33"/>
      <c r="I149" s="33"/>
      <c r="J149" s="33"/>
      <c r="K149" s="33"/>
      <c r="L149" s="33"/>
      <c r="N149" s="33">
        <v>2.4794999999999998</v>
      </c>
      <c r="O149" s="33">
        <v>1.8371</v>
      </c>
    </row>
    <row r="150" spans="2:17" hidden="1" x14ac:dyDescent="0.2">
      <c r="B150" s="32">
        <v>39000</v>
      </c>
      <c r="C150" s="33">
        <v>2.4424000000000001</v>
      </c>
      <c r="D150" s="33">
        <v>1.8368</v>
      </c>
      <c r="E150" s="34"/>
      <c r="F150" s="33"/>
      <c r="G150" s="33"/>
      <c r="H150" s="33"/>
      <c r="I150" s="33"/>
      <c r="J150" s="33"/>
      <c r="K150" s="33"/>
      <c r="L150" s="33"/>
      <c r="N150" s="33">
        <v>2.5204</v>
      </c>
      <c r="O150" s="33">
        <v>1.8777999999999999</v>
      </c>
    </row>
    <row r="151" spans="2:17" hidden="1" x14ac:dyDescent="0.2">
      <c r="B151" s="32">
        <v>39007</v>
      </c>
      <c r="C151" s="33">
        <v>2.4958</v>
      </c>
      <c r="D151" s="33">
        <v>1.8897999999999999</v>
      </c>
      <c r="E151" s="34"/>
      <c r="F151" s="33"/>
      <c r="G151" s="33"/>
      <c r="H151" s="33"/>
      <c r="I151" s="33"/>
      <c r="J151" s="33"/>
      <c r="K151" s="33"/>
      <c r="L151" s="33"/>
      <c r="N151" s="33">
        <v>2.5792999999999999</v>
      </c>
      <c r="O151" s="33">
        <v>1.9363999999999999</v>
      </c>
    </row>
    <row r="152" spans="2:17" hidden="1" x14ac:dyDescent="0.2">
      <c r="B152" s="32">
        <v>39014</v>
      </c>
      <c r="C152" s="33">
        <v>2.4540000000000002</v>
      </c>
      <c r="D152" s="33">
        <v>1.8483000000000001</v>
      </c>
      <c r="E152" s="34"/>
      <c r="F152" s="33"/>
      <c r="G152" s="33"/>
      <c r="H152" s="33"/>
      <c r="I152" s="33"/>
      <c r="J152" s="33"/>
      <c r="K152" s="33"/>
      <c r="L152" s="33"/>
      <c r="N152" s="33">
        <v>2.5859999999999999</v>
      </c>
      <c r="O152" s="33">
        <v>1.9430000000000001</v>
      </c>
    </row>
    <row r="153" spans="2:17" hidden="1" x14ac:dyDescent="0.2">
      <c r="B153" s="32">
        <v>39021</v>
      </c>
      <c r="C153" s="33">
        <v>2.4941</v>
      </c>
      <c r="D153" s="33">
        <v>1.8880999999999999</v>
      </c>
      <c r="E153" s="34"/>
      <c r="F153" s="33"/>
      <c r="G153" s="33"/>
      <c r="H153" s="33"/>
      <c r="I153" s="33"/>
      <c r="J153" s="33"/>
      <c r="K153" s="33"/>
      <c r="L153" s="33"/>
      <c r="N153" s="33">
        <v>2.6432000000000002</v>
      </c>
      <c r="O153" s="33">
        <v>1.9999</v>
      </c>
    </row>
    <row r="154" spans="2:17" hidden="1" x14ac:dyDescent="0.2">
      <c r="B154" s="32">
        <v>39028</v>
      </c>
      <c r="C154" s="33">
        <f>+'Weekly OPIS Data'!M14</f>
        <v>2.646822682352941</v>
      </c>
      <c r="D154" s="33">
        <f>+'Weekly OPIS Data'!D14</f>
        <v>2.0396000000000001</v>
      </c>
      <c r="E154" s="34"/>
      <c r="F154" s="33"/>
      <c r="G154" s="33"/>
      <c r="H154" s="33"/>
      <c r="I154" s="33"/>
      <c r="J154" s="33"/>
      <c r="K154" s="33"/>
      <c r="L154" s="33"/>
      <c r="N154" s="33">
        <f>+'Weekly OPIS Data'!Q14</f>
        <v>2.7675773235294114</v>
      </c>
      <c r="O154" s="33">
        <f>+'Weekly OPIS Data'!F14</f>
        <v>2.1236999999999999</v>
      </c>
    </row>
    <row r="155" spans="2:17" hidden="1" x14ac:dyDescent="0.2">
      <c r="B155" s="32">
        <v>39035</v>
      </c>
      <c r="C155" s="33">
        <f>+'Weekly OPIS Data'!M15</f>
        <v>2.7473202823529412</v>
      </c>
      <c r="D155" s="33">
        <f>+'Weekly OPIS Data'!D15</f>
        <v>2.1393</v>
      </c>
      <c r="E155" s="34"/>
      <c r="F155" s="33"/>
      <c r="G155" s="33"/>
      <c r="H155" s="33"/>
      <c r="I155" s="33"/>
      <c r="J155" s="33"/>
      <c r="K155" s="33"/>
      <c r="L155" s="33"/>
      <c r="N155" s="33">
        <f>+'Weekly OPIS Data'!Q15</f>
        <v>2.8939058235294115</v>
      </c>
      <c r="O155" s="33">
        <f>+'Weekly OPIS Data'!F15</f>
        <v>2.2494000000000001</v>
      </c>
    </row>
    <row r="156" spans="2:17" hidden="1" x14ac:dyDescent="0.2">
      <c r="B156" s="32">
        <v>39042</v>
      </c>
      <c r="C156" s="33">
        <f>+'Weekly OPIS Data'!M16</f>
        <v>2.8130418823529411</v>
      </c>
      <c r="D156" s="33">
        <f>+'Weekly OPIS Data'!D16</f>
        <v>2.2044999999999999</v>
      </c>
      <c r="E156" s="34"/>
      <c r="F156" s="33"/>
      <c r="G156" s="33"/>
      <c r="H156" s="33"/>
      <c r="I156" s="33"/>
      <c r="J156" s="33"/>
      <c r="K156" s="33"/>
      <c r="L156" s="33"/>
      <c r="N156" s="33">
        <f>+'Weekly OPIS Data'!Q16</f>
        <v>2.9581253235294116</v>
      </c>
      <c r="O156" s="33">
        <f>+'Weekly OPIS Data'!F16</f>
        <v>2.3132999999999999</v>
      </c>
    </row>
    <row r="157" spans="2:17" hidden="1" x14ac:dyDescent="0.2">
      <c r="B157" s="32">
        <v>39049</v>
      </c>
      <c r="C157" s="33">
        <f>+'Weekly OPIS Data'!M17</f>
        <v>2.8310850823529412</v>
      </c>
      <c r="D157" s="33">
        <f>+'Weekly OPIS Data'!D17</f>
        <v>2.2223999999999999</v>
      </c>
      <c r="E157" s="34"/>
      <c r="F157" s="33"/>
      <c r="G157" s="33"/>
      <c r="H157" s="33"/>
      <c r="I157" s="33"/>
      <c r="J157" s="33"/>
      <c r="K157" s="33"/>
      <c r="L157" s="33"/>
      <c r="N157" s="33">
        <f>+'Weekly OPIS Data'!Q17</f>
        <v>2.9791298235294117</v>
      </c>
      <c r="O157" s="33">
        <f>+'Weekly OPIS Data'!F17</f>
        <v>2.3342000000000001</v>
      </c>
    </row>
    <row r="158" spans="2:17" hidden="1" x14ac:dyDescent="0.2">
      <c r="B158" s="32">
        <v>39056</v>
      </c>
      <c r="C158" s="33">
        <f>+'Weekly OPIS Data'!M18</f>
        <v>2.9037618823529412</v>
      </c>
      <c r="D158" s="33">
        <f>+'Weekly OPIS Data'!D18</f>
        <v>2.2945000000000002</v>
      </c>
      <c r="E158" s="34"/>
      <c r="F158" s="33"/>
      <c r="G158" s="33"/>
      <c r="H158" s="33"/>
      <c r="I158" s="33"/>
      <c r="J158" s="33"/>
      <c r="K158" s="33"/>
      <c r="L158" s="33"/>
      <c r="N158" s="33">
        <f>+'Weekly OPIS Data'!Q18</f>
        <v>3.0082748235294114</v>
      </c>
      <c r="O158" s="33">
        <f>+'Weekly OPIS Data'!F18</f>
        <v>2.3632</v>
      </c>
    </row>
    <row r="159" spans="2:17" hidden="1" x14ac:dyDescent="0.2">
      <c r="B159" s="32">
        <v>39063</v>
      </c>
      <c r="C159" s="33">
        <f>+'Weekly OPIS Data'!M19</f>
        <v>2.8204002823529413</v>
      </c>
      <c r="D159" s="33">
        <f>+'Weekly OPIS Data'!D19</f>
        <v>2.2118000000000002</v>
      </c>
      <c r="E159" s="34"/>
      <c r="F159" s="33"/>
      <c r="G159" s="33"/>
      <c r="H159" s="33"/>
      <c r="I159" s="33"/>
      <c r="J159" s="33"/>
      <c r="K159" s="33"/>
      <c r="L159" s="33"/>
      <c r="N159" s="33">
        <f>+'Weekly OPIS Data'!Q19</f>
        <v>2.9760143235294119</v>
      </c>
      <c r="O159" s="33">
        <f>+'Weekly OPIS Data'!F19</f>
        <v>2.3311000000000002</v>
      </c>
    </row>
    <row r="160" spans="2:17" hidden="1" x14ac:dyDescent="0.2">
      <c r="B160" s="32">
        <v>39070</v>
      </c>
      <c r="C160" s="33">
        <f>+'Weekly OPIS Data'!M20</f>
        <v>2.8048770823529412</v>
      </c>
      <c r="D160" s="33">
        <f>+'Weekly OPIS Data'!D20</f>
        <v>2.1964000000000001</v>
      </c>
      <c r="E160" s="34"/>
      <c r="F160" s="33"/>
      <c r="G160" s="33"/>
      <c r="H160" s="33"/>
      <c r="I160" s="33"/>
      <c r="J160" s="33"/>
      <c r="K160" s="33"/>
      <c r="L160" s="33"/>
      <c r="N160" s="33">
        <f>+'Weekly OPIS Data'!Q20</f>
        <v>2.9706878235294116</v>
      </c>
      <c r="O160" s="33">
        <f>+'Weekly OPIS Data'!F20</f>
        <v>2.3258000000000001</v>
      </c>
    </row>
    <row r="161" spans="2:16" hidden="1" x14ac:dyDescent="0.2">
      <c r="B161" s="32">
        <v>39077</v>
      </c>
      <c r="C161" s="33">
        <f>+'Weekly OPIS Data'!M21</f>
        <v>2.754678682352941</v>
      </c>
      <c r="D161" s="33">
        <f>+'Weekly OPIS Data'!D21</f>
        <v>2.1465999999999998</v>
      </c>
      <c r="E161" s="34"/>
      <c r="F161" s="33"/>
      <c r="G161" s="33"/>
      <c r="H161" s="33"/>
      <c r="I161" s="33"/>
      <c r="J161" s="33"/>
      <c r="K161" s="33"/>
      <c r="L161" s="33"/>
      <c r="N161" s="33">
        <f>+'Weekly OPIS Data'!Q21</f>
        <v>2.9451608235294113</v>
      </c>
      <c r="O161" s="33">
        <f>+'Weekly OPIS Data'!F21</f>
        <v>2.3003999999999998</v>
      </c>
      <c r="P161" s="33"/>
    </row>
    <row r="162" spans="2:16" hidden="1" x14ac:dyDescent="0.2">
      <c r="B162" s="32">
        <v>39084</v>
      </c>
      <c r="C162" s="33">
        <f>+'Weekly OPIS Data'!M22</f>
        <v>2.6422866823529412</v>
      </c>
      <c r="D162" s="33">
        <f>+'Weekly OPIS Data'!D22</f>
        <v>2.0350999999999999</v>
      </c>
      <c r="N162" s="33">
        <f>+'Weekly OPIS Data'!Q22</f>
        <v>2.9024483235294114</v>
      </c>
      <c r="O162" s="33">
        <f>+'Weekly OPIS Data'!F22</f>
        <v>2.2578999999999998</v>
      </c>
      <c r="P162" s="33"/>
    </row>
    <row r="163" spans="2:16" hidden="1" x14ac:dyDescent="0.2">
      <c r="B163" s="32">
        <v>39091</v>
      </c>
      <c r="C163" s="33">
        <f>+'Weekly OPIS Data'!M23</f>
        <v>2.504291482352941</v>
      </c>
      <c r="D163" s="33">
        <f>+'Weekly OPIS Data'!D23</f>
        <v>1.8982000000000001</v>
      </c>
      <c r="N163" s="33">
        <f>+'Weekly OPIS Data'!Q23</f>
        <v>2.7503918235294114</v>
      </c>
      <c r="O163" s="33">
        <f>+'Weekly OPIS Data'!F23</f>
        <v>2.1065999999999998</v>
      </c>
      <c r="P163" s="33"/>
    </row>
    <row r="164" spans="2:16" hidden="1" x14ac:dyDescent="0.2">
      <c r="B164" s="32">
        <v>39098</v>
      </c>
      <c r="C164" s="33">
        <f>+'Weekly OPIS Data'!M24</f>
        <v>2.374259482352941</v>
      </c>
      <c r="D164" s="33">
        <f>+'Weekly OPIS Data'!D24</f>
        <v>1.7692000000000001</v>
      </c>
      <c r="N164" s="33">
        <f>+'Weekly OPIS Data'!Q24</f>
        <v>2.5921043235294117</v>
      </c>
      <c r="O164" s="33">
        <f>+'Weekly OPIS Data'!F24</f>
        <v>1.9491000000000001</v>
      </c>
      <c r="P164" s="33"/>
    </row>
    <row r="165" spans="2:16" hidden="1" x14ac:dyDescent="0.2">
      <c r="B165" s="32">
        <v>39105</v>
      </c>
      <c r="C165" s="33">
        <f>+'Weekly OPIS Data'!M25</f>
        <v>2.2842450823529412</v>
      </c>
      <c r="D165" s="33">
        <f>+'Weekly OPIS Data'!D25</f>
        <v>1.6798999999999999</v>
      </c>
      <c r="N165" s="33">
        <f>+'Weekly OPIS Data'!Q25</f>
        <v>2.4431633235294115</v>
      </c>
      <c r="O165" s="33">
        <f>+'Weekly OPIS Data'!F25</f>
        <v>1.8008999999999999</v>
      </c>
      <c r="P165" s="33"/>
    </row>
    <row r="166" spans="2:16" hidden="1" x14ac:dyDescent="0.2">
      <c r="B166" s="32">
        <v>39112</v>
      </c>
      <c r="C166" s="33">
        <f>+'Weekly OPIS Data'!M26</f>
        <v>2.316097882352941</v>
      </c>
      <c r="D166" s="33">
        <f>+'Weekly OPIS Data'!D26</f>
        <v>1.7115</v>
      </c>
      <c r="N166" s="33">
        <f>+'Weekly OPIS Data'!Q26</f>
        <v>2.4021593235294114</v>
      </c>
      <c r="O166" s="33">
        <f>+'Weekly OPIS Data'!F26</f>
        <v>1.7601</v>
      </c>
      <c r="P166" s="33"/>
    </row>
    <row r="167" spans="2:16" hidden="1" x14ac:dyDescent="0.2">
      <c r="B167" s="32">
        <v>39119</v>
      </c>
      <c r="C167" s="33">
        <f>+'Weekly OPIS Data'!M27</f>
        <v>2.6026722823529411</v>
      </c>
      <c r="D167" s="33">
        <f>+'Weekly OPIS Data'!D27</f>
        <v>1.9958</v>
      </c>
      <c r="N167" s="33">
        <f>+'Weekly OPIS Data'!Q27</f>
        <v>2.5841648235294117</v>
      </c>
      <c r="O167" s="33">
        <f>+'Weekly OPIS Data'!F27</f>
        <v>1.9412</v>
      </c>
      <c r="P167" s="33"/>
    </row>
    <row r="168" spans="2:16" hidden="1" x14ac:dyDescent="0.2">
      <c r="B168" s="32">
        <v>39126</v>
      </c>
      <c r="C168" s="33">
        <f>+'Weekly OPIS Data'!M28</f>
        <v>2.6270658823529414</v>
      </c>
      <c r="D168" s="33">
        <f>+'Weekly OPIS Data'!D28</f>
        <v>2.02</v>
      </c>
      <c r="N168" s="33">
        <f>+'Weekly OPIS Data'!Q28</f>
        <v>2.6981318235294118</v>
      </c>
      <c r="O168" s="33">
        <f>+'Weekly OPIS Data'!F28</f>
        <v>2.0546000000000002</v>
      </c>
      <c r="P168" s="33"/>
    </row>
    <row r="169" spans="2:16" hidden="1" x14ac:dyDescent="0.2">
      <c r="B169" s="32">
        <v>39133</v>
      </c>
      <c r="C169" s="33">
        <f>+'Weekly OPIS Data'!M29</f>
        <v>2.5314066823529413</v>
      </c>
      <c r="D169" s="33">
        <f>+'Weekly OPIS Data'!D29</f>
        <v>1.9251</v>
      </c>
      <c r="N169" s="33">
        <f>+'Weekly OPIS Data'!Q29</f>
        <v>2.6254703235294117</v>
      </c>
      <c r="O169" s="33">
        <f>+'Weekly OPIS Data'!F29</f>
        <v>1.9823</v>
      </c>
    </row>
    <row r="170" spans="2:16" hidden="1" x14ac:dyDescent="0.2">
      <c r="B170" s="32">
        <v>39140</v>
      </c>
      <c r="C170" s="33">
        <f>+'Weekly OPIS Data'!M30</f>
        <v>2.5537842823529413</v>
      </c>
      <c r="D170" s="33">
        <f>+'Weekly OPIS Data'!D30</f>
        <v>1.9473</v>
      </c>
      <c r="N170" s="33">
        <f>+'Weekly OPIS Data'!Q30</f>
        <v>2.6585348235294117</v>
      </c>
      <c r="O170" s="33">
        <f>+'Weekly OPIS Data'!F30</f>
        <v>2.0152000000000001</v>
      </c>
    </row>
    <row r="171" spans="2:16" hidden="1" x14ac:dyDescent="0.2">
      <c r="B171" s="32">
        <v>39147</v>
      </c>
      <c r="C171" s="33">
        <f>+'Weekly OPIS Data'!M31</f>
        <v>2.5703154823529415</v>
      </c>
      <c r="D171" s="33">
        <f>+'Weekly OPIS Data'!D31</f>
        <v>1.9637</v>
      </c>
      <c r="N171" s="33">
        <f>+'Weekly OPIS Data'!Q31</f>
        <v>2.6831573235294117</v>
      </c>
      <c r="O171" s="33">
        <f>+'Weekly OPIS Data'!F31</f>
        <v>2.0396999999999998</v>
      </c>
    </row>
    <row r="172" spans="2:16" hidden="1" x14ac:dyDescent="0.2">
      <c r="B172" s="32">
        <v>39154</v>
      </c>
      <c r="C172" s="33">
        <f>+'Weekly OPIS Data'!M32</f>
        <v>2.5820082823529411</v>
      </c>
      <c r="D172" s="33">
        <f>+'Weekly OPIS Data'!D32</f>
        <v>1.9753000000000001</v>
      </c>
      <c r="N172" s="33">
        <f>+'Weekly OPIS Data'!Q32</f>
        <v>2.7693863235294116</v>
      </c>
      <c r="O172" s="33">
        <f>+'Weekly OPIS Data'!F32</f>
        <v>2.1255000000000002</v>
      </c>
    </row>
    <row r="173" spans="2:16" hidden="1" x14ac:dyDescent="0.2">
      <c r="B173" s="32">
        <v>39161</v>
      </c>
      <c r="C173" s="33">
        <f>+'Weekly OPIS Data'!M33</f>
        <v>2.5919874823529412</v>
      </c>
      <c r="D173" s="33">
        <f>+'Weekly OPIS Data'!D33</f>
        <v>1.9852000000000001</v>
      </c>
      <c r="N173" s="33">
        <f>+'Weekly OPIS Data'!Q33</f>
        <v>2.8051643235294113</v>
      </c>
      <c r="O173" s="33">
        <f>+'Weekly OPIS Data'!F33</f>
        <v>2.1610999999999998</v>
      </c>
    </row>
    <row r="174" spans="2:16" hidden="1" x14ac:dyDescent="0.2">
      <c r="B174" s="32">
        <v>39168</v>
      </c>
      <c r="C174" s="33">
        <f>+'Weekly OPIS Data'!M34</f>
        <v>2.6886546823529414</v>
      </c>
      <c r="D174" s="33">
        <f>+'Weekly OPIS Data'!D34</f>
        <v>2.0811000000000002</v>
      </c>
      <c r="N174" s="33">
        <f>+'Weekly OPIS Data'!Q34</f>
        <v>2.9153123235294118</v>
      </c>
      <c r="O174" s="33">
        <f>+'Weekly OPIS Data'!F34</f>
        <v>2.2707000000000002</v>
      </c>
    </row>
    <row r="175" spans="2:16" hidden="1" x14ac:dyDescent="0.2">
      <c r="B175" s="32">
        <v>39175</v>
      </c>
      <c r="C175" s="33">
        <f>+'Weekly OPIS Data'!M35</f>
        <v>2.7739314823529413</v>
      </c>
      <c r="D175" s="33">
        <f>+'Weekly OPIS Data'!D35</f>
        <v>2.1657000000000002</v>
      </c>
      <c r="N175" s="33">
        <f>+'Weekly OPIS Data'!Q35</f>
        <v>2.9888783235294119</v>
      </c>
      <c r="O175" s="33">
        <f>+'Weekly OPIS Data'!F35</f>
        <v>2.3439000000000001</v>
      </c>
    </row>
    <row r="176" spans="2:16" hidden="1" x14ac:dyDescent="0.2">
      <c r="B176" s="32">
        <v>39182</v>
      </c>
      <c r="C176" s="33">
        <f>+'Weekly OPIS Data'!M36</f>
        <v>2.7395586823529414</v>
      </c>
      <c r="D176" s="33">
        <f>+'Weekly OPIS Data'!D36</f>
        <v>2.1316000000000002</v>
      </c>
      <c r="N176" s="33">
        <f>+'Weekly OPIS Data'!Q36</f>
        <v>3.0038528235294115</v>
      </c>
      <c r="O176" s="33">
        <f>+'Weekly OPIS Data'!F36</f>
        <v>2.3588</v>
      </c>
    </row>
    <row r="177" spans="2:15" hidden="1" x14ac:dyDescent="0.2">
      <c r="B177" s="32">
        <v>39189</v>
      </c>
      <c r="C177" s="33">
        <f>+'Weekly OPIS Data'!M37</f>
        <v>2.7937890823529412</v>
      </c>
      <c r="D177" s="33">
        <f>+'Weekly OPIS Data'!D37</f>
        <v>2.1854</v>
      </c>
      <c r="N177" s="33">
        <f>+'Weekly OPIS Data'!Q37</f>
        <v>3.0214403235294118</v>
      </c>
      <c r="O177" s="33">
        <f>+'Weekly OPIS Data'!F37</f>
        <v>2.3763000000000001</v>
      </c>
    </row>
    <row r="178" spans="2:15" hidden="1" x14ac:dyDescent="0.2">
      <c r="B178" s="32">
        <v>39196</v>
      </c>
      <c r="C178" s="33">
        <f>+'Weekly OPIS Data'!M38</f>
        <v>2.8370322823529412</v>
      </c>
      <c r="D178" s="33">
        <f>+'Weekly OPIS Data'!D38</f>
        <v>2.2282999999999999</v>
      </c>
      <c r="N178" s="33">
        <f>+'Weekly OPIS Data'!Q38</f>
        <v>2.9909888235294115</v>
      </c>
      <c r="O178" s="33">
        <f>+'Weekly OPIS Data'!F38</f>
        <v>2.3460000000000001</v>
      </c>
    </row>
    <row r="179" spans="2:15" hidden="1" x14ac:dyDescent="0.2">
      <c r="B179" s="32">
        <v>39203</v>
      </c>
      <c r="C179" s="33">
        <f>+'Weekly OPIS Data'!M39</f>
        <v>2.7831042823529408</v>
      </c>
      <c r="D179" s="33">
        <f>+'Weekly OPIS Data'!D39</f>
        <v>2.1747999999999998</v>
      </c>
      <c r="N179" s="33">
        <f>+'Weekly OPIS Data'!Q39</f>
        <v>2.9391308235294118</v>
      </c>
      <c r="O179" s="33">
        <f>+'Weekly OPIS Data'!F39</f>
        <v>2.2944</v>
      </c>
    </row>
    <row r="180" spans="2:15" hidden="1" x14ac:dyDescent="0.2">
      <c r="B180" s="32">
        <v>39210</v>
      </c>
      <c r="C180" s="33">
        <f>+'Weekly OPIS Data'!M40</f>
        <v>2.7333090823529411</v>
      </c>
      <c r="D180" s="33">
        <f>+'Weekly OPIS Data'!D40</f>
        <v>2.1254</v>
      </c>
      <c r="N180" s="33">
        <f>+'Weekly OPIS Data'!Q40</f>
        <v>2.8959158235294113</v>
      </c>
      <c r="O180" s="33">
        <f>+'Weekly OPIS Data'!F40</f>
        <v>2.2513999999999998</v>
      </c>
    </row>
    <row r="181" spans="2:15" hidden="1" x14ac:dyDescent="0.2">
      <c r="B181" s="32">
        <v>39217</v>
      </c>
      <c r="C181" s="33">
        <f>+'Weekly OPIS Data'!M41</f>
        <v>2.7675810823529412</v>
      </c>
      <c r="D181" s="33">
        <f>+'Weekly OPIS Data'!D41</f>
        <v>2.1594000000000002</v>
      </c>
      <c r="N181" s="33">
        <f>+'Weekly OPIS Data'!Q41</f>
        <v>2.8837553235294116</v>
      </c>
      <c r="O181" s="33">
        <f>+'Weekly OPIS Data'!F41</f>
        <v>2.2393000000000001</v>
      </c>
    </row>
    <row r="182" spans="2:15" hidden="1" x14ac:dyDescent="0.2">
      <c r="B182" s="32">
        <v>39224</v>
      </c>
      <c r="C182" s="33">
        <f>+'Weekly OPIS Data'!M42</f>
        <v>2.8343106823529411</v>
      </c>
      <c r="D182" s="33">
        <f>+'Weekly OPIS Data'!D42</f>
        <v>2.2256</v>
      </c>
      <c r="N182" s="33">
        <f>+'Weekly OPIS Data'!Q42</f>
        <v>2.9002373235294119</v>
      </c>
      <c r="O182" s="33">
        <f>+'Weekly OPIS Data'!F42</f>
        <v>2.2557</v>
      </c>
    </row>
    <row r="183" spans="2:15" hidden="1" x14ac:dyDescent="0.2">
      <c r="B183" s="32">
        <v>39231</v>
      </c>
      <c r="C183" s="33">
        <f>+'Weekly OPIS Data'!M43</f>
        <v>2.8304802823529411</v>
      </c>
      <c r="D183" s="33">
        <f>+'Weekly OPIS Data'!D43</f>
        <v>2.2218</v>
      </c>
      <c r="N183" s="33">
        <f>+'Weekly OPIS Data'!Q43</f>
        <v>2.888679823529412</v>
      </c>
      <c r="O183" s="33">
        <f>+'Weekly OPIS Data'!F43</f>
        <v>2.2442000000000002</v>
      </c>
    </row>
    <row r="184" spans="2:15" hidden="1" x14ac:dyDescent="0.2">
      <c r="B184" s="32">
        <v>39238</v>
      </c>
      <c r="C184" s="33">
        <f>+'Weekly OPIS Data'!M44</f>
        <v>2.8215090823529412</v>
      </c>
      <c r="D184" s="33">
        <f>+'Weekly OPIS Data'!D44</f>
        <v>2.2128999999999999</v>
      </c>
      <c r="N184" s="33">
        <f>+'Weekly OPIS Data'!Q44</f>
        <v>2.8540073235294119</v>
      </c>
      <c r="O184" s="33">
        <f>+'Weekly OPIS Data'!F44</f>
        <v>2.2097000000000002</v>
      </c>
    </row>
    <row r="185" spans="2:15" hidden="1" x14ac:dyDescent="0.2">
      <c r="B185" s="32">
        <v>39245</v>
      </c>
      <c r="C185" s="33">
        <f>+'Weekly OPIS Data'!M45</f>
        <v>2.7449010823529409</v>
      </c>
      <c r="D185" s="33">
        <f>+'Weekly OPIS Data'!D45</f>
        <v>2.1368999999999998</v>
      </c>
      <c r="N185" s="33">
        <f>+'Weekly OPIS Data'!Q45</f>
        <v>2.8351133235294119</v>
      </c>
      <c r="O185" s="33">
        <f>+'Weekly OPIS Data'!F45</f>
        <v>2.1909000000000001</v>
      </c>
    </row>
    <row r="186" spans="2:15" hidden="1" x14ac:dyDescent="0.2">
      <c r="B186" s="32">
        <v>39252</v>
      </c>
      <c r="C186" s="33">
        <f>+'Weekly OPIS Data'!M46</f>
        <v>2.7722178823529413</v>
      </c>
      <c r="D186" s="33">
        <f>+'Weekly OPIS Data'!D46</f>
        <v>2.1640000000000001</v>
      </c>
      <c r="N186" s="33">
        <f>+'Weekly OPIS Data'!Q46</f>
        <v>2.8530023235294117</v>
      </c>
      <c r="O186" s="33">
        <f>+'Weekly OPIS Data'!F46</f>
        <v>2.2086999999999999</v>
      </c>
    </row>
    <row r="187" spans="2:15" hidden="1" x14ac:dyDescent="0.2">
      <c r="B187" s="32">
        <v>39259</v>
      </c>
      <c r="C187" s="33">
        <f>+'Weekly OPIS Data'!M47</f>
        <v>2.7240354823529414</v>
      </c>
      <c r="D187" s="33">
        <f>+'Weekly OPIS Data'!D47</f>
        <v>2.1162000000000001</v>
      </c>
      <c r="N187" s="33">
        <f>+'Weekly OPIS Data'!Q47</f>
        <v>2.8553138235294115</v>
      </c>
      <c r="O187" s="33">
        <f>+'Weekly OPIS Data'!F47</f>
        <v>2.2109999999999999</v>
      </c>
    </row>
    <row r="188" spans="2:15" hidden="1" x14ac:dyDescent="0.2">
      <c r="B188" s="32">
        <v>39266</v>
      </c>
      <c r="C188" s="33">
        <f>+'Weekly OPIS Data'!M48</f>
        <v>2.7478658823529414</v>
      </c>
      <c r="D188" s="33">
        <f>+'Weekly OPIS Data'!D48</f>
        <v>2.12</v>
      </c>
      <c r="N188" s="33">
        <f>+'Weekly OPIS Data'!Q48</f>
        <v>2.8951123235294114</v>
      </c>
      <c r="O188" s="33">
        <f>+'Weekly OPIS Data'!F48</f>
        <v>2.2307000000000001</v>
      </c>
    </row>
    <row r="189" spans="2:15" hidden="1" x14ac:dyDescent="0.2">
      <c r="B189" s="35">
        <v>39273</v>
      </c>
      <c r="C189" s="33">
        <f>+'Weekly OPIS Data'!M49</f>
        <v>2.8122770823529413</v>
      </c>
      <c r="D189" s="33">
        <f>+'Weekly OPIS Data'!D49</f>
        <v>2.1839</v>
      </c>
      <c r="N189" s="33">
        <f>+'Weekly OPIS Data'!Q49</f>
        <v>2.9379253235294112</v>
      </c>
      <c r="O189" s="33">
        <f>+'Weekly OPIS Data'!F49</f>
        <v>2.2732999999999999</v>
      </c>
    </row>
    <row r="190" spans="2:15" hidden="1" x14ac:dyDescent="0.2">
      <c r="B190" s="35">
        <v>39280</v>
      </c>
      <c r="C190" s="33">
        <f>+'Weekly OPIS Data'!M50</f>
        <v>2.9100530823529409</v>
      </c>
      <c r="D190" s="33">
        <f>+'Weekly OPIS Data'!D50</f>
        <v>2.2808999999999999</v>
      </c>
      <c r="N190" s="33">
        <f>+'Weekly OPIS Data'!Q50</f>
        <v>3.0200338235294115</v>
      </c>
      <c r="O190" s="33">
        <f>+'Weekly OPIS Data'!F50</f>
        <v>2.355</v>
      </c>
    </row>
    <row r="191" spans="2:15" hidden="1" x14ac:dyDescent="0.2">
      <c r="B191" s="35">
        <v>39287</v>
      </c>
      <c r="C191" s="33">
        <f>+'Weekly OPIS Data'!M51</f>
        <v>2.9834354823529412</v>
      </c>
      <c r="D191" s="33">
        <f>+'Weekly OPIS Data'!D51</f>
        <v>2.3536999999999999</v>
      </c>
      <c r="N191" s="33">
        <f>+'Weekly OPIS Data'!Q51</f>
        <v>3.1261618235294115</v>
      </c>
      <c r="O191" s="33">
        <f>+'Weekly OPIS Data'!F51</f>
        <v>2.4605999999999999</v>
      </c>
    </row>
    <row r="192" spans="2:15" hidden="1" x14ac:dyDescent="0.2">
      <c r="B192" s="35">
        <v>39294</v>
      </c>
      <c r="C192" s="33">
        <f>+'Weekly OPIS Data'!M52</f>
        <v>3.0287954823529408</v>
      </c>
      <c r="D192" s="33">
        <f>+'Weekly OPIS Data'!D52</f>
        <v>2.3986999999999998</v>
      </c>
      <c r="N192" s="33">
        <f>+'Weekly OPIS Data'!Q52</f>
        <v>3.1586233235294117</v>
      </c>
      <c r="O192" s="33">
        <f>+'Weekly OPIS Data'!F52</f>
        <v>2.4929000000000001</v>
      </c>
    </row>
    <row r="193" spans="2:15" hidden="1" x14ac:dyDescent="0.2">
      <c r="B193" s="35">
        <v>39301</v>
      </c>
      <c r="C193" s="33">
        <f>+'Weekly OPIS Data'!M53</f>
        <v>2.9237618823529412</v>
      </c>
      <c r="D193" s="33">
        <f>+'Weekly OPIS Data'!D53</f>
        <v>2.2945000000000002</v>
      </c>
      <c r="N193" s="33">
        <f>+'Weekly OPIS Data'!Q53</f>
        <v>3.0791278235294115</v>
      </c>
      <c r="O193" s="33">
        <f>+'Weekly OPIS Data'!F53</f>
        <v>2.4138000000000002</v>
      </c>
    </row>
    <row r="194" spans="2:15" hidden="1" x14ac:dyDescent="0.2">
      <c r="B194" s="35">
        <v>39308</v>
      </c>
      <c r="C194" s="33">
        <f>+'Weekly OPIS Data'!M54</f>
        <v>2.7820370823529412</v>
      </c>
      <c r="D194" s="33">
        <f>+'Weekly OPIS Data'!D54</f>
        <v>2.1539000000000001</v>
      </c>
      <c r="N194" s="33">
        <f>+'Weekly OPIS Data'!Q54</f>
        <v>2.9925973235294112</v>
      </c>
      <c r="O194" s="33">
        <f>+'Weekly OPIS Data'!F54</f>
        <v>2.3277000000000001</v>
      </c>
    </row>
    <row r="195" spans="2:15" hidden="1" x14ac:dyDescent="0.2">
      <c r="B195" s="35">
        <v>39315</v>
      </c>
      <c r="C195" s="33">
        <f>+'Weekly OPIS Data'!M55</f>
        <v>2.8388882823529413</v>
      </c>
      <c r="D195" s="33">
        <f>+'Weekly OPIS Data'!D55</f>
        <v>2.2103000000000002</v>
      </c>
      <c r="N195" s="33">
        <f>+'Weekly OPIS Data'!Q55</f>
        <v>2.9640553235294114</v>
      </c>
      <c r="O195" s="33">
        <f>+'Weekly OPIS Data'!F55</f>
        <v>2.2993000000000001</v>
      </c>
    </row>
    <row r="196" spans="2:15" hidden="1" x14ac:dyDescent="0.2">
      <c r="B196" s="35">
        <v>39322</v>
      </c>
      <c r="C196" s="33">
        <f>+'Weekly OPIS Data'!M56</f>
        <v>2.8503794823529409</v>
      </c>
      <c r="D196" s="33">
        <f>+'Weekly OPIS Data'!D56</f>
        <v>2.2216999999999998</v>
      </c>
      <c r="N196" s="33">
        <f>+'Weekly OPIS Data'!Q56</f>
        <v>2.9993308235294114</v>
      </c>
      <c r="O196" s="33">
        <f>+'Weekly OPIS Data'!F56</f>
        <v>2.3344</v>
      </c>
    </row>
    <row r="197" spans="2:15" hidden="1" x14ac:dyDescent="0.2">
      <c r="B197" s="36" t="s">
        <v>77</v>
      </c>
      <c r="C197" s="33">
        <f>+'Weekly OPIS Data'!M57</f>
        <v>2.8721522823529413</v>
      </c>
      <c r="D197" s="33">
        <f>+'Weekly OPIS Data'!D57</f>
        <v>2.2433000000000001</v>
      </c>
      <c r="N197" s="33">
        <f>+'Weekly OPIS Data'!Q57</f>
        <v>3.0165163235294115</v>
      </c>
      <c r="O197" s="33">
        <f>+'Weekly OPIS Data'!F57</f>
        <v>2.3515000000000001</v>
      </c>
    </row>
    <row r="198" spans="2:15" hidden="1" x14ac:dyDescent="0.2">
      <c r="B198" s="36" t="s">
        <v>78</v>
      </c>
      <c r="C198" s="33">
        <f>+'Weekly OPIS Data'!M58</f>
        <v>2.8456418823529415</v>
      </c>
      <c r="D198" s="33">
        <f>+'Weekly OPIS Data'!D58</f>
        <v>2.2170000000000001</v>
      </c>
      <c r="N198" s="33">
        <f>+'Weekly OPIS Data'!Q58</f>
        <v>2.9988283235294109</v>
      </c>
      <c r="O198" s="33">
        <f>+'Weekly OPIS Data'!F58</f>
        <v>2.3338999999999999</v>
      </c>
    </row>
    <row r="199" spans="2:15" hidden="1" x14ac:dyDescent="0.2">
      <c r="B199" s="36" t="s">
        <v>79</v>
      </c>
      <c r="C199" s="33">
        <f>+'Weekly OPIS Data'!M59</f>
        <v>2.9542034823529413</v>
      </c>
      <c r="D199" s="33">
        <f>+'Weekly OPIS Data'!D59</f>
        <v>2.3247</v>
      </c>
      <c r="N199" s="33">
        <f>+'Weekly OPIS Data'!Q59</f>
        <v>3.062746323529411</v>
      </c>
      <c r="O199" s="33">
        <f>+'Weekly OPIS Data'!F59</f>
        <v>2.3975</v>
      </c>
    </row>
    <row r="200" spans="2:15" hidden="1" x14ac:dyDescent="0.2">
      <c r="B200" s="36" t="s">
        <v>80</v>
      </c>
      <c r="C200" s="33">
        <f>+'Weekly OPIS Data'!M60</f>
        <v>2.996741082352941</v>
      </c>
      <c r="D200" s="33">
        <f>+'Weekly OPIS Data'!D60</f>
        <v>2.3668999999999998</v>
      </c>
      <c r="N200" s="33">
        <f>+'Weekly OPIS Data'!Q60</f>
        <v>3.119629323529411</v>
      </c>
      <c r="O200" s="33">
        <f>+'Weekly OPIS Data'!F60</f>
        <v>2.4540999999999999</v>
      </c>
    </row>
    <row r="201" spans="2:15" hidden="1" x14ac:dyDescent="0.2">
      <c r="B201" s="35">
        <v>39357</v>
      </c>
      <c r="C201" s="33">
        <f>+'Weekly OPIS Data'!M61</f>
        <v>3.0931058823529409</v>
      </c>
      <c r="D201" s="33">
        <f>+'Weekly OPIS Data'!D61</f>
        <v>2.4624999999999999</v>
      </c>
      <c r="N201" s="33">
        <f>+'Weekly OPIS Data'!Q61</f>
        <v>3.2088733235294109</v>
      </c>
      <c r="O201" s="33">
        <f>+'Weekly OPIS Data'!F61</f>
        <v>2.5428999999999999</v>
      </c>
    </row>
    <row r="202" spans="2:15" hidden="1" x14ac:dyDescent="0.2">
      <c r="B202" s="35">
        <v>39364</v>
      </c>
      <c r="C202" s="33">
        <f>+'Weekly OPIS Data'!M62</f>
        <v>3.2181986823529409</v>
      </c>
      <c r="D202" s="33">
        <f>+'Weekly OPIS Data'!D62</f>
        <v>2.5865999999999998</v>
      </c>
      <c r="N202" s="33">
        <f>+'Weekly OPIS Data'!Q62</f>
        <v>3.3835423235294115</v>
      </c>
      <c r="O202" s="33">
        <f>+'Weekly OPIS Data'!F62</f>
        <v>2.7166999999999999</v>
      </c>
    </row>
    <row r="203" spans="2:15" hidden="1" x14ac:dyDescent="0.2">
      <c r="B203" s="35">
        <v>39371</v>
      </c>
      <c r="C203" s="33">
        <f>+'Weekly OPIS Data'!M63</f>
        <v>3.3995378823529414</v>
      </c>
      <c r="D203" s="33">
        <f>+'Weekly OPIS Data'!D63</f>
        <v>2.7665000000000002</v>
      </c>
      <c r="N203" s="33">
        <f>+'Weekly OPIS Data'!Q63</f>
        <v>3.5648443235294112</v>
      </c>
      <c r="O203" s="33">
        <f>+'Weekly OPIS Data'!F63</f>
        <v>2.8971</v>
      </c>
    </row>
    <row r="204" spans="2:15" hidden="1" x14ac:dyDescent="0.2">
      <c r="B204" s="35">
        <v>39378</v>
      </c>
      <c r="C204" s="33">
        <f>+'Weekly OPIS Data'!M64</f>
        <v>3.375245082352941</v>
      </c>
      <c r="D204" s="33">
        <f>+'Weekly OPIS Data'!D64</f>
        <v>2.7423999999999999</v>
      </c>
      <c r="N204" s="33">
        <f>+'Weekly OPIS Data'!Q64</f>
        <v>3.6333853235294118</v>
      </c>
      <c r="O204" s="33">
        <f>+'Weekly OPIS Data'!F64</f>
        <v>2.9653</v>
      </c>
    </row>
    <row r="205" spans="2:15" hidden="1" x14ac:dyDescent="0.2">
      <c r="B205" s="35">
        <v>39385</v>
      </c>
      <c r="C205" s="33">
        <f>+'Weekly OPIS Data'!M65</f>
        <v>3.5279570823529411</v>
      </c>
      <c r="D205" s="33">
        <f>+'Weekly OPIS Data'!D65</f>
        <v>2.8938999999999999</v>
      </c>
      <c r="N205" s="33">
        <f>+'Weekly OPIS Data'!Q65</f>
        <v>3.7001173235294109</v>
      </c>
      <c r="O205" s="33">
        <f>+'Weekly OPIS Data'!F65</f>
        <v>3.0316999999999998</v>
      </c>
    </row>
    <row r="206" spans="2:15" hidden="1" x14ac:dyDescent="0.2">
      <c r="B206" s="35">
        <v>39392</v>
      </c>
      <c r="C206" s="33">
        <f>+'Weekly OPIS Data'!M66</f>
        <v>3.5143490823529411</v>
      </c>
      <c r="D206" s="33">
        <f>+'Weekly OPIS Data'!D66</f>
        <v>2.8803999999999998</v>
      </c>
      <c r="N206" s="33">
        <f>+'Weekly OPIS Data'!Q66</f>
        <v>3.7435333235294115</v>
      </c>
      <c r="O206" s="33">
        <f>+'Weekly OPIS Data'!F66</f>
        <v>3.0749</v>
      </c>
    </row>
    <row r="207" spans="2:15" hidden="1" x14ac:dyDescent="0.2">
      <c r="B207" s="35">
        <v>39399</v>
      </c>
      <c r="C207" s="33">
        <f>+'Weekly OPIS Data'!M67</f>
        <v>3.435523482352941</v>
      </c>
      <c r="D207" s="33">
        <f>+'Weekly OPIS Data'!D67</f>
        <v>2.8022</v>
      </c>
      <c r="N207" s="33">
        <f>+'Weekly OPIS Data'!Q67</f>
        <v>3.679816323529411</v>
      </c>
      <c r="O207" s="33">
        <f>+'Weekly OPIS Data'!F67</f>
        <v>3.0114999999999998</v>
      </c>
    </row>
    <row r="208" spans="2:15" hidden="1" x14ac:dyDescent="0.2">
      <c r="B208" s="35">
        <v>39406</v>
      </c>
      <c r="C208" s="33">
        <f>+'Weekly OPIS Data'!M68</f>
        <v>3.4190930823529411</v>
      </c>
      <c r="D208" s="33">
        <f>+'Weekly OPIS Data'!D68</f>
        <v>2.7858999999999998</v>
      </c>
      <c r="N208" s="33">
        <f>+'Weekly OPIS Data'!Q68</f>
        <v>3.6767008235294112</v>
      </c>
      <c r="O208" s="33">
        <f>+'Weekly OPIS Data'!F68</f>
        <v>3.0084</v>
      </c>
    </row>
    <row r="209" spans="2:15" hidden="1" x14ac:dyDescent="0.2">
      <c r="B209" s="35">
        <v>39413</v>
      </c>
      <c r="C209" s="33">
        <f>+'Weekly OPIS Data'!M69</f>
        <v>3.4508450823529415</v>
      </c>
      <c r="D209" s="33">
        <f>+'Weekly OPIS Data'!D69</f>
        <v>2.8174000000000001</v>
      </c>
      <c r="N209" s="33">
        <f>+'Weekly OPIS Data'!Q69</f>
        <v>3.6753943235294111</v>
      </c>
      <c r="O209" s="33">
        <f>+'Weekly OPIS Data'!F69</f>
        <v>3.0070999999999999</v>
      </c>
    </row>
    <row r="210" spans="2:15" hidden="1" x14ac:dyDescent="0.2">
      <c r="B210" s="35">
        <v>39420</v>
      </c>
      <c r="C210" s="33">
        <f>+'Weekly OPIS Data'!M70</f>
        <v>3.1649762823529408</v>
      </c>
      <c r="D210" s="33">
        <f>+'Weekly OPIS Data'!D70</f>
        <v>2.5337999999999998</v>
      </c>
      <c r="N210" s="33">
        <f>+'Weekly OPIS Data'!Q70</f>
        <v>3.372889323529412</v>
      </c>
      <c r="O210" s="33">
        <f>+'Weekly OPIS Data'!F70</f>
        <v>2.7061000000000002</v>
      </c>
    </row>
    <row r="211" spans="2:15" hidden="1" x14ac:dyDescent="0.2">
      <c r="B211" s="35">
        <v>39427</v>
      </c>
      <c r="C211" s="33">
        <f>+'Weekly OPIS Data'!M71</f>
        <v>3.1287890823529412</v>
      </c>
      <c r="D211" s="33">
        <f>+'Weekly OPIS Data'!D71</f>
        <v>2.4979</v>
      </c>
      <c r="N211" s="33">
        <f>+'Weekly OPIS Data'!Q71</f>
        <v>3.281032323529411</v>
      </c>
      <c r="O211" s="33">
        <f>+'Weekly OPIS Data'!F71</f>
        <v>2.6147</v>
      </c>
    </row>
    <row r="212" spans="2:15" hidden="1" x14ac:dyDescent="0.2">
      <c r="B212" s="35">
        <v>39434</v>
      </c>
      <c r="C212" s="33">
        <f>+'Weekly OPIS Data'!M72</f>
        <v>3.2491442823529413</v>
      </c>
      <c r="D212" s="33">
        <f>+'Weekly OPIS Data'!D72</f>
        <v>2.6173000000000002</v>
      </c>
      <c r="N212" s="33">
        <f>+'Weekly OPIS Data'!Q72</f>
        <v>3.3350008235294117</v>
      </c>
      <c r="O212" s="33">
        <f>+'Weekly OPIS Data'!F72</f>
        <v>2.6684000000000001</v>
      </c>
    </row>
    <row r="213" spans="2:15" hidden="1" x14ac:dyDescent="0.2">
      <c r="B213" s="35">
        <v>39441</v>
      </c>
      <c r="C213" s="33">
        <f>+'Weekly OPIS Data'!M73</f>
        <v>3.2438018823529413</v>
      </c>
      <c r="D213" s="33">
        <f>+'Weekly OPIS Data'!D73</f>
        <v>2.6120000000000001</v>
      </c>
      <c r="N213" s="33">
        <f>+'Weekly OPIS Data'!Q73</f>
        <v>3.3599248235294112</v>
      </c>
      <c r="O213" s="33">
        <f>+'Weekly OPIS Data'!F73</f>
        <v>2.6932</v>
      </c>
    </row>
    <row r="214" spans="2:15" hidden="1" x14ac:dyDescent="0.2">
      <c r="B214" s="35">
        <v>39448</v>
      </c>
      <c r="C214" s="33">
        <f>+'Weekly OPIS Data'!M74</f>
        <v>3.2661794823529409</v>
      </c>
      <c r="D214" s="33">
        <f>+'Weekly OPIS Data'!D74</f>
        <v>2.6341999999999999</v>
      </c>
      <c r="N214" s="33">
        <f>+'Weekly OPIS Data'!Q74</f>
        <v>3.3694723235294113</v>
      </c>
      <c r="O214" s="33">
        <f>+'Weekly OPIS Data'!F74</f>
        <v>2.7027000000000001</v>
      </c>
    </row>
    <row r="215" spans="2:15" hidden="1" x14ac:dyDescent="0.2">
      <c r="B215" s="35">
        <v>39455</v>
      </c>
      <c r="C215" s="33">
        <f>+'Weekly OPIS Data'!M75</f>
        <v>3.1585250823529414</v>
      </c>
      <c r="D215" s="33">
        <f>+'Weekly OPIS Data'!D75</f>
        <v>2.5274000000000001</v>
      </c>
      <c r="N215" s="33">
        <f>+'Weekly OPIS Data'!Q75</f>
        <v>3.3310813235294114</v>
      </c>
      <c r="O215" s="33">
        <f>+'Weekly OPIS Data'!F75</f>
        <v>2.6644999999999999</v>
      </c>
    </row>
    <row r="216" spans="2:15" hidden="1" x14ac:dyDescent="0.2">
      <c r="B216" s="35">
        <v>39462</v>
      </c>
      <c r="C216" s="33">
        <f>+'Weekly OPIS Data'!M76</f>
        <v>3.0588338823529413</v>
      </c>
      <c r="D216" s="33">
        <f>+'Weekly OPIS Data'!D76</f>
        <v>2.4285000000000001</v>
      </c>
      <c r="N216" s="33">
        <f>+'Weekly OPIS Data'!Q76</f>
        <v>3.2385208235294112</v>
      </c>
      <c r="O216" s="33">
        <f>+'Weekly OPIS Data'!F76</f>
        <v>2.5724</v>
      </c>
    </row>
    <row r="217" spans="2:15" hidden="1" x14ac:dyDescent="0.2">
      <c r="B217" s="35">
        <v>39469</v>
      </c>
      <c r="C217" s="33">
        <f>+'Weekly OPIS Data'!M77</f>
        <v>3.0441170823529413</v>
      </c>
      <c r="D217" s="33">
        <f>+'Weekly OPIS Data'!D77</f>
        <v>2.4138999999999999</v>
      </c>
      <c r="N217" s="33">
        <f>+'Weekly OPIS Data'!Q77</f>
        <v>3.2269633235294117</v>
      </c>
      <c r="O217" s="33">
        <f>+'Weekly OPIS Data'!F77</f>
        <v>2.5609000000000002</v>
      </c>
    </row>
    <row r="218" spans="2:15" hidden="1" x14ac:dyDescent="0.2">
      <c r="B218" s="35">
        <v>39476</v>
      </c>
      <c r="C218" s="33">
        <f>+'Weekly OPIS Data'!M78</f>
        <v>3.1865474823529412</v>
      </c>
      <c r="D218" s="33">
        <f>+'Weekly OPIS Data'!D78</f>
        <v>2.5552000000000001</v>
      </c>
      <c r="N218" s="33">
        <f>+'Weekly OPIS Data'!Q78</f>
        <v>3.240731823529412</v>
      </c>
      <c r="O218" s="33">
        <f>+'Weekly OPIS Data'!F78</f>
        <v>2.5746000000000002</v>
      </c>
    </row>
    <row r="219" spans="2:15" hidden="1" x14ac:dyDescent="0.2">
      <c r="B219" s="35">
        <v>39483</v>
      </c>
      <c r="C219" s="33">
        <f>+'Weekly OPIS Data'!M79</f>
        <v>3.243297882352941</v>
      </c>
      <c r="D219" s="33">
        <f>+'Weekly OPIS Data'!D79</f>
        <v>2.6114999999999999</v>
      </c>
      <c r="N219" s="33">
        <f>+'Weekly OPIS Data'!Q79</f>
        <v>3.3005293235294113</v>
      </c>
      <c r="O219" s="33">
        <f>+'Weekly OPIS Data'!F79</f>
        <v>2.6341000000000001</v>
      </c>
    </row>
    <row r="220" spans="2:15" hidden="1" x14ac:dyDescent="0.2">
      <c r="B220" s="35">
        <v>39490</v>
      </c>
      <c r="C220" s="33">
        <f>+'Weekly OPIS Data'!M80</f>
        <v>3.365870682352941</v>
      </c>
      <c r="D220" s="33">
        <f>+'Weekly OPIS Data'!D80</f>
        <v>2.7330999999999999</v>
      </c>
      <c r="N220" s="33">
        <f>+'Weekly OPIS Data'!Q80</f>
        <v>3.4550983235294117</v>
      </c>
      <c r="O220" s="33">
        <f>+'Weekly OPIS Data'!F80</f>
        <v>2.7879</v>
      </c>
    </row>
    <row r="221" spans="2:15" hidden="1" x14ac:dyDescent="0.2">
      <c r="B221" s="35">
        <v>39497</v>
      </c>
      <c r="C221" s="33">
        <f>+'Weekly OPIS Data'!M81</f>
        <v>3.3998402823529412</v>
      </c>
      <c r="D221" s="33">
        <f>+'Weekly OPIS Data'!D81</f>
        <v>2.7667999999999999</v>
      </c>
      <c r="N221" s="33">
        <f>+'Weekly OPIS Data'!Q81</f>
        <v>3.5103733235294117</v>
      </c>
      <c r="O221" s="33">
        <f>+'Weekly OPIS Data'!F81</f>
        <v>2.8429000000000002</v>
      </c>
    </row>
    <row r="222" spans="2:15" hidden="1" x14ac:dyDescent="0.2">
      <c r="B222" s="35">
        <v>39504</v>
      </c>
      <c r="C222" s="33">
        <f>+'Weekly OPIS Data'!M82</f>
        <v>3.5962994823529413</v>
      </c>
      <c r="D222" s="33">
        <f>+'Weekly OPIS Data'!D82</f>
        <v>2.9617</v>
      </c>
      <c r="N222" s="33">
        <f>+'Weekly OPIS Data'!Q82</f>
        <v>3.7109713235294111</v>
      </c>
      <c r="O222" s="33">
        <f>+'Weekly OPIS Data'!F82</f>
        <v>3.0425</v>
      </c>
    </row>
    <row r="223" spans="2:15" hidden="1" x14ac:dyDescent="0.2">
      <c r="B223" s="35">
        <v>39511</v>
      </c>
      <c r="C223" s="33">
        <f>+'Weekly OPIS Data'!M83</f>
        <v>3.6997202823529411</v>
      </c>
      <c r="D223" s="33">
        <f>+'Weekly OPIS Data'!D83</f>
        <v>3.0642999999999998</v>
      </c>
      <c r="N223" s="33">
        <f>+'Weekly OPIS Data'!Q83</f>
        <v>3.8398123235294115</v>
      </c>
      <c r="O223" s="33">
        <f>+'Weekly OPIS Data'!F83</f>
        <v>3.1707000000000001</v>
      </c>
    </row>
    <row r="224" spans="2:15" hidden="1" x14ac:dyDescent="0.2">
      <c r="B224" s="35">
        <v>39518</v>
      </c>
      <c r="C224" s="33">
        <f>+'Weekly OPIS Data'!M84</f>
        <v>3.8468882823529413</v>
      </c>
      <c r="D224" s="33">
        <f>+'Weekly OPIS Data'!D84</f>
        <v>3.2103000000000002</v>
      </c>
      <c r="N224" s="33">
        <f>+'Weekly OPIS Data'!Q84</f>
        <v>3.9801103235294111</v>
      </c>
      <c r="O224" s="33">
        <f>+'Weekly OPIS Data'!F84</f>
        <v>3.3102999999999998</v>
      </c>
    </row>
    <row r="225" spans="2:15" hidden="1" x14ac:dyDescent="0.2">
      <c r="B225" s="35">
        <v>39525</v>
      </c>
      <c r="C225" s="33">
        <f>+'Weekly OPIS Data'!M85</f>
        <v>3.9296450823529416</v>
      </c>
      <c r="D225" s="33">
        <f>+'Weekly OPIS Data'!D85</f>
        <v>3.2924000000000002</v>
      </c>
      <c r="N225" s="33">
        <f>+'Weekly OPIS Data'!Q85</f>
        <v>4.0798063235294109</v>
      </c>
      <c r="O225" s="33">
        <f>+'Weekly OPIS Data'!F85</f>
        <v>3.4095</v>
      </c>
    </row>
    <row r="226" spans="2:15" hidden="1" x14ac:dyDescent="0.2">
      <c r="B226" s="35">
        <v>39532</v>
      </c>
      <c r="C226" s="33">
        <f>+'Weekly OPIS Data'!M86</f>
        <v>3.8583794823529409</v>
      </c>
      <c r="D226" s="33">
        <f>+'Weekly OPIS Data'!D86</f>
        <v>3.2216999999999998</v>
      </c>
      <c r="N226" s="33">
        <f>+'Weekly OPIS Data'!Q86</f>
        <v>4.0177978235294116</v>
      </c>
      <c r="O226" s="33">
        <f>+'Weekly OPIS Data'!F86</f>
        <v>3.3477999999999999</v>
      </c>
    </row>
    <row r="227" spans="2:15" hidden="1" x14ac:dyDescent="0.2">
      <c r="B227" s="35">
        <v>39539</v>
      </c>
      <c r="C227" s="33">
        <f>+'Weekly OPIS Data'!M87</f>
        <v>3.8482994823529411</v>
      </c>
      <c r="D227" s="33">
        <f>+'Weekly OPIS Data'!D87</f>
        <v>3.2117</v>
      </c>
      <c r="N227" s="33">
        <f>+'Weekly OPIS Data'!Q87</f>
        <v>4.0084513235294112</v>
      </c>
      <c r="O227" s="33">
        <f>+'Weekly OPIS Data'!F87</f>
        <v>3.3384999999999998</v>
      </c>
    </row>
    <row r="228" spans="2:15" hidden="1" x14ac:dyDescent="0.2">
      <c r="B228" s="35">
        <v>39546</v>
      </c>
      <c r="C228" s="33">
        <f>+'Weekly OPIS Data'!M88</f>
        <v>4.0235906823529408</v>
      </c>
      <c r="D228" s="33">
        <f>+'Weekly OPIS Data'!D88</f>
        <v>3.3856000000000002</v>
      </c>
      <c r="N228" s="33">
        <f>+'Weekly OPIS Data'!Q88</f>
        <v>4.1265388235294109</v>
      </c>
      <c r="O228" s="33">
        <f>+'Weekly OPIS Data'!F88</f>
        <v>3.456</v>
      </c>
    </row>
    <row r="229" spans="2:15" hidden="1" x14ac:dyDescent="0.2">
      <c r="B229" s="35">
        <v>39553</v>
      </c>
      <c r="C229" s="33">
        <f>+'Weekly OPIS Data'!M89</f>
        <v>4.1924306823529411</v>
      </c>
      <c r="D229" s="33">
        <f>+'Weekly OPIS Data'!D89</f>
        <v>3.5531000000000001</v>
      </c>
      <c r="N229" s="33">
        <f>+'Weekly OPIS Data'!Q89</f>
        <v>4.2529678235294108</v>
      </c>
      <c r="O229" s="33">
        <f>+'Weekly OPIS Data'!F89</f>
        <v>3.5817999999999999</v>
      </c>
    </row>
    <row r="230" spans="2:15" hidden="1" x14ac:dyDescent="0.2">
      <c r="B230" s="35">
        <v>39560</v>
      </c>
      <c r="C230" s="33">
        <f>+'Weekly OPIS Data'!M90</f>
        <v>4.2854690823529413</v>
      </c>
      <c r="D230" s="33">
        <f>+'Weekly OPIS Data'!D90</f>
        <v>3.6454</v>
      </c>
      <c r="N230" s="33">
        <f>+'Weekly OPIS Data'!Q90</f>
        <v>4.3141723235294114</v>
      </c>
      <c r="O230" s="33">
        <f>+'Weekly OPIS Data'!F90</f>
        <v>3.6427</v>
      </c>
    </row>
    <row r="231" spans="2:15" hidden="1" x14ac:dyDescent="0.2">
      <c r="B231" s="35">
        <v>39567</v>
      </c>
      <c r="C231" s="33">
        <f>+'Weekly OPIS Data'!M91</f>
        <v>4.2244850823529418</v>
      </c>
      <c r="D231" s="33">
        <f>+'Weekly OPIS Data'!D91</f>
        <v>3.5849000000000002</v>
      </c>
      <c r="N231" s="33">
        <f>+'Weekly OPIS Data'!Q91</f>
        <v>4.3022128235294108</v>
      </c>
      <c r="O231" s="33">
        <f>+'Weekly OPIS Data'!F91</f>
        <v>3.6307999999999998</v>
      </c>
    </row>
    <row r="232" spans="2:15" hidden="1" x14ac:dyDescent="0.2">
      <c r="B232" s="35">
        <v>39574</v>
      </c>
      <c r="C232" s="33">
        <f>+'Weekly OPIS Data'!M92</f>
        <v>4.2357746823529414</v>
      </c>
      <c r="D232" s="33">
        <f>+'Weekly OPIS Data'!D92</f>
        <v>3.5960999999999999</v>
      </c>
      <c r="N232" s="33">
        <f>+'Weekly OPIS Data'!Q92</f>
        <v>4.3036198235294112</v>
      </c>
      <c r="O232" s="33">
        <f>+'Weekly OPIS Data'!F92</f>
        <v>3.6322000000000001</v>
      </c>
    </row>
    <row r="233" spans="2:15" hidden="1" x14ac:dyDescent="0.2">
      <c r="B233" s="35">
        <v>39581</v>
      </c>
      <c r="C233" s="33">
        <f>+'Weekly OPIS Data'!M93</f>
        <v>4.4124770823529413</v>
      </c>
      <c r="D233" s="33">
        <f>+'Weekly OPIS Data'!D93</f>
        <v>3.7713999999999999</v>
      </c>
      <c r="N233" s="33">
        <f>+'Weekly OPIS Data'!Q93</f>
        <v>4.4653243235294111</v>
      </c>
      <c r="O233" s="33">
        <f>+'Weekly OPIS Data'!F93</f>
        <v>3.7930999999999999</v>
      </c>
    </row>
    <row r="234" spans="2:15" hidden="1" x14ac:dyDescent="0.2">
      <c r="B234" s="35">
        <v>39588</v>
      </c>
      <c r="C234" s="33">
        <f>+'Weekly OPIS Data'!M94</f>
        <v>4.5513794823529405</v>
      </c>
      <c r="D234" s="33">
        <f>+'Weekly OPIS Data'!D94</f>
        <v>3.9091999999999998</v>
      </c>
      <c r="N234" s="33">
        <f>+'Weekly OPIS Data'!Q94</f>
        <v>4.5893413235294114</v>
      </c>
      <c r="O234" s="33">
        <f>+'Weekly OPIS Data'!F94</f>
        <v>3.9165000000000001</v>
      </c>
    </row>
    <row r="235" spans="2:15" hidden="1" x14ac:dyDescent="0.2">
      <c r="B235" s="35">
        <v>39595</v>
      </c>
      <c r="C235" s="33">
        <f>+'Weekly OPIS Data'!M95</f>
        <v>4.7047970823529415</v>
      </c>
      <c r="D235" s="33">
        <f>+'Weekly OPIS Data'!D95</f>
        <v>4.0613999999999999</v>
      </c>
      <c r="N235" s="33">
        <f>+'Weekly OPIS Data'!Q95</f>
        <v>4.7851153235294115</v>
      </c>
      <c r="O235" s="33">
        <f>+'Weekly OPIS Data'!F95</f>
        <v>4.1113</v>
      </c>
    </row>
    <row r="236" spans="2:15" hidden="1" x14ac:dyDescent="0.2">
      <c r="B236" s="35">
        <v>39602</v>
      </c>
      <c r="C236" s="33">
        <f>+'Weekly OPIS Data'!M96</f>
        <v>4.5165026823529413</v>
      </c>
      <c r="D236" s="33">
        <f>+'Weekly OPIS Data'!D96</f>
        <v>3.8746</v>
      </c>
      <c r="N236" s="33">
        <f>+'Weekly OPIS Data'!Q96</f>
        <v>4.5983863235294109</v>
      </c>
      <c r="O236" s="33">
        <f>+'Weekly OPIS Data'!F96</f>
        <v>3.9255</v>
      </c>
    </row>
    <row r="237" spans="2:15" hidden="1" x14ac:dyDescent="0.2">
      <c r="B237" s="35">
        <v>39609</v>
      </c>
      <c r="C237" s="33">
        <f>+'Weekly OPIS Data'!M97</f>
        <v>4.6088354823529416</v>
      </c>
      <c r="D237" s="33">
        <f>+'Weekly OPIS Data'!D97</f>
        <v>3.9662000000000002</v>
      </c>
      <c r="N237" s="33">
        <f>+'Weekly OPIS Data'!Q97</f>
        <v>4.6248178235294111</v>
      </c>
      <c r="O237" s="33">
        <f>+'Weekly OPIS Data'!F97</f>
        <v>3.9518</v>
      </c>
    </row>
    <row r="238" spans="2:15" hidden="1" x14ac:dyDescent="0.2">
      <c r="B238" s="35">
        <v>39616</v>
      </c>
      <c r="C238" s="33">
        <f>+'Weekly OPIS Data'!M98</f>
        <v>4.5185186823529406</v>
      </c>
      <c r="D238" s="33">
        <f>+'Weekly OPIS Data'!D98</f>
        <v>3.8765999999999998</v>
      </c>
      <c r="N238" s="33">
        <f>+'Weekly OPIS Data'!Q98</f>
        <v>4.5770803235294117</v>
      </c>
      <c r="O238" s="33">
        <f>+'Weekly OPIS Data'!F98</f>
        <v>3.9043000000000001</v>
      </c>
    </row>
    <row r="239" spans="2:15" hidden="1" x14ac:dyDescent="0.2">
      <c r="B239" s="35">
        <v>39623</v>
      </c>
      <c r="C239" s="33">
        <f>+'Weekly OPIS Data'!M99</f>
        <v>4.4698322823529413</v>
      </c>
      <c r="D239" s="33">
        <f>+'Weekly OPIS Data'!D99</f>
        <v>3.8283</v>
      </c>
      <c r="N239" s="33">
        <f>+'Weekly OPIS Data'!Q99</f>
        <v>4.5340663235294114</v>
      </c>
      <c r="O239" s="33">
        <f>+'Weekly OPIS Data'!F99</f>
        <v>3.8614999999999999</v>
      </c>
    </row>
    <row r="240" spans="2:15" hidden="1" x14ac:dyDescent="0.2">
      <c r="B240" s="35">
        <v>39630</v>
      </c>
      <c r="C240" s="33">
        <f>+'Weekly OPIS Data'!M100</f>
        <v>4.576257882352941</v>
      </c>
      <c r="D240" s="33">
        <f>+'Weekly OPIS Data'!D100</f>
        <v>3.919</v>
      </c>
      <c r="N240" s="33">
        <f>+'Weekly OPIS Data'!Q100</f>
        <v>4.6467523235294115</v>
      </c>
      <c r="O240" s="33">
        <f>+'Weekly OPIS Data'!F100</f>
        <v>3.9586999999999999</v>
      </c>
    </row>
    <row r="241" spans="2:15" hidden="1" x14ac:dyDescent="0.2">
      <c r="B241" s="35">
        <v>39637</v>
      </c>
      <c r="C241" s="33">
        <f>+'Weekly OPIS Data'!M101</f>
        <v>4.718587482352941</v>
      </c>
      <c r="D241" s="33">
        <f>+'Weekly OPIS Data'!D101</f>
        <v>4.0602</v>
      </c>
      <c r="N241" s="33">
        <f>+'Weekly OPIS Data'!Q101</f>
        <v>4.7999143235294115</v>
      </c>
      <c r="O241" s="33">
        <f>+'Weekly OPIS Data'!F101</f>
        <v>4.1111000000000004</v>
      </c>
    </row>
    <row r="242" spans="2:15" hidden="1" x14ac:dyDescent="0.2">
      <c r="B242" s="35">
        <v>39644</v>
      </c>
      <c r="C242" s="33">
        <f>+'Weekly OPIS Data'!M102</f>
        <v>4.8241250823529418</v>
      </c>
      <c r="D242" s="33">
        <f>+'Weekly OPIS Data'!D102</f>
        <v>4.1649000000000003</v>
      </c>
      <c r="N242" s="33">
        <f>+'Weekly OPIS Data'!Q102</f>
        <v>4.9354888235294112</v>
      </c>
      <c r="O242" s="33">
        <f>+'Weekly OPIS Data'!F102</f>
        <v>4.2460000000000004</v>
      </c>
    </row>
    <row r="243" spans="2:15" hidden="1" x14ac:dyDescent="0.2">
      <c r="B243" s="35">
        <v>39651</v>
      </c>
      <c r="C243" s="33">
        <f>+'Weekly OPIS Data'!M103</f>
        <v>4.5672866823529414</v>
      </c>
      <c r="D243" s="33">
        <f>+'Weekly OPIS Data'!D103</f>
        <v>3.9100999999999999</v>
      </c>
      <c r="N243" s="33">
        <f>+'Weekly OPIS Data'!Q103</f>
        <v>4.8100648235294114</v>
      </c>
      <c r="O243" s="33">
        <f>+'Weekly OPIS Data'!F103</f>
        <v>4.1212</v>
      </c>
    </row>
    <row r="244" spans="2:15" hidden="1" x14ac:dyDescent="0.2">
      <c r="B244" s="35">
        <v>39658</v>
      </c>
      <c r="C244" s="33">
        <f>+'Weekly OPIS Data'!M104</f>
        <v>4.4242514823529415</v>
      </c>
      <c r="D244" s="33">
        <f>+'Weekly OPIS Data'!D104</f>
        <v>3.7682000000000002</v>
      </c>
      <c r="N244" s="33">
        <f>+'Weekly OPIS Data'!Q104</f>
        <v>4.6985098235294114</v>
      </c>
      <c r="O244" s="33">
        <f>+'Weekly OPIS Data'!F104</f>
        <v>4.0102000000000002</v>
      </c>
    </row>
    <row r="245" spans="2:15" hidden="1" x14ac:dyDescent="0.2">
      <c r="B245" s="35">
        <v>39665</v>
      </c>
      <c r="C245" s="33">
        <f>+'Weekly OPIS Data'!M105</f>
        <v>4.2179138823529412</v>
      </c>
      <c r="D245" s="33">
        <f>+'Weekly OPIS Data'!D105</f>
        <v>3.5634999999999999</v>
      </c>
      <c r="N245" s="33">
        <f>+'Weekly OPIS Data'!Q105</f>
        <v>4.5091678235294115</v>
      </c>
      <c r="O245" s="33">
        <f>+'Weekly OPIS Data'!F105</f>
        <v>3.8218000000000001</v>
      </c>
    </row>
    <row r="246" spans="2:15" hidden="1" x14ac:dyDescent="0.2">
      <c r="B246" s="35">
        <v>39672</v>
      </c>
      <c r="C246" s="33">
        <f>+'Weekly OPIS Data'!M106</f>
        <v>4.0446386823529412</v>
      </c>
      <c r="D246" s="33">
        <f>+'Weekly OPIS Data'!D106</f>
        <v>3.3915999999999999</v>
      </c>
      <c r="N246" s="33">
        <f>+'Weekly OPIS Data'!Q106</f>
        <v>4.3535938235294109</v>
      </c>
      <c r="O246" s="33">
        <f>+'Weekly OPIS Data'!F106</f>
        <v>3.6669999999999998</v>
      </c>
    </row>
    <row r="247" spans="2:15" hidden="1" x14ac:dyDescent="0.2">
      <c r="B247" s="35">
        <v>39679</v>
      </c>
      <c r="C247" s="33">
        <f>+'Weekly OPIS Data'!M107</f>
        <v>4.0105682823529412</v>
      </c>
      <c r="D247" s="33">
        <f>+'Weekly OPIS Data'!D107</f>
        <v>3.3578000000000001</v>
      </c>
      <c r="N247" s="33">
        <f>+'Weekly OPIS Data'!Q107</f>
        <v>4.2771133235294112</v>
      </c>
      <c r="O247" s="33">
        <f>+'Weekly OPIS Data'!F107</f>
        <v>3.5909</v>
      </c>
    </row>
    <row r="248" spans="2:15" hidden="1" x14ac:dyDescent="0.2">
      <c r="B248" s="35">
        <v>39686</v>
      </c>
      <c r="C248" s="33">
        <f>+'Weekly OPIS Data'!M108</f>
        <v>4.0388930823529412</v>
      </c>
      <c r="D248" s="33">
        <f>+'Weekly OPIS Data'!D108</f>
        <v>3.3858999999999999</v>
      </c>
      <c r="N248" s="33">
        <f>+'Weekly OPIS Data'!Q108</f>
        <v>4.2466618235294114</v>
      </c>
      <c r="O248" s="33">
        <f>+'Weekly OPIS Data'!F108</f>
        <v>3.5606</v>
      </c>
    </row>
    <row r="249" spans="2:15" hidden="1" x14ac:dyDescent="0.2">
      <c r="B249" s="35">
        <v>39693</v>
      </c>
      <c r="C249" s="33">
        <f>+'Weekly OPIS Data'!M109</f>
        <v>4.046856282352941</v>
      </c>
      <c r="D249" s="33">
        <f>+'Weekly OPIS Data'!D109</f>
        <v>3.3938000000000001</v>
      </c>
      <c r="N249" s="33">
        <f>+'Weekly OPIS Data'!Q109</f>
        <v>4.2708823235294116</v>
      </c>
      <c r="O249" s="33">
        <f>+'Weekly OPIS Data'!F109</f>
        <v>3.5847000000000002</v>
      </c>
    </row>
    <row r="250" spans="2:15" hidden="1" x14ac:dyDescent="0.2">
      <c r="B250" s="35">
        <v>39700</v>
      </c>
      <c r="C250" s="33">
        <f>+'Weekly OPIS Data'!M110</f>
        <v>3.816931482352941</v>
      </c>
      <c r="D250" s="33">
        <f>+'Weekly OPIS Data'!D110</f>
        <v>3.1657000000000002</v>
      </c>
      <c r="N250" s="33">
        <f>+'Weekly OPIS Data'!Q110</f>
        <v>4.0783243235294115</v>
      </c>
      <c r="O250" s="33">
        <f>+'Weekly OPIS Data'!F110</f>
        <v>3.3931</v>
      </c>
    </row>
    <row r="251" spans="2:15" hidden="1" x14ac:dyDescent="0.2">
      <c r="B251" s="35">
        <v>39707</v>
      </c>
      <c r="C251" s="33">
        <f>+'Weekly OPIS Data'!M111</f>
        <v>3.5772290823529413</v>
      </c>
      <c r="D251" s="33">
        <f>+'Weekly OPIS Data'!D111</f>
        <v>2.9279000000000002</v>
      </c>
      <c r="N251" s="33">
        <f>+'Weekly OPIS Data'!Q111</f>
        <v>3.8491843235294114</v>
      </c>
      <c r="O251" s="33">
        <f>+'Weekly OPIS Data'!F111</f>
        <v>3.1650999999999998</v>
      </c>
    </row>
    <row r="252" spans="2:15" hidden="1" x14ac:dyDescent="0.2">
      <c r="B252" s="35">
        <v>39714</v>
      </c>
      <c r="C252" s="33">
        <f>+'Weekly OPIS Data'!M112</f>
        <v>3.7402226823529414</v>
      </c>
      <c r="D252" s="33">
        <f>+'Weekly OPIS Data'!D112</f>
        <v>3.0895999999999999</v>
      </c>
      <c r="N252" s="33">
        <f>+'Weekly OPIS Data'!Q112</f>
        <v>3.969482823529412</v>
      </c>
      <c r="O252" s="33">
        <f>+'Weekly OPIS Data'!F112</f>
        <v>3.2848000000000002</v>
      </c>
    </row>
    <row r="253" spans="2:15" hidden="1" x14ac:dyDescent="0.2">
      <c r="B253" s="35">
        <v>39721</v>
      </c>
      <c r="C253" s="33">
        <f>+'Weekly OPIS Data'!M113</f>
        <v>3.5180594823529416</v>
      </c>
      <c r="D253" s="33">
        <f>+'Weekly OPIS Data'!D113</f>
        <v>2.8692000000000002</v>
      </c>
      <c r="N253" s="33">
        <f>+'Weekly OPIS Data'!Q113</f>
        <v>3.7557193235294113</v>
      </c>
      <c r="O253" s="33">
        <f>+'Weekly OPIS Data'!F113</f>
        <v>3.0720999999999998</v>
      </c>
    </row>
    <row r="254" spans="2:15" hidden="1" x14ac:dyDescent="0.2">
      <c r="B254" s="35">
        <v>39728</v>
      </c>
      <c r="C254" s="33">
        <f>+'Weekly OPIS Data'!M114</f>
        <v>3.2482178823529413</v>
      </c>
      <c r="D254" s="33">
        <f>+'Weekly OPIS Data'!D114</f>
        <v>2.6015000000000001</v>
      </c>
      <c r="N254" s="33">
        <f>+'Weekly OPIS Data'!Q114</f>
        <v>3.5268808235294111</v>
      </c>
      <c r="O254" s="33">
        <f>+'Weekly OPIS Data'!F114</f>
        <v>2.8443999999999998</v>
      </c>
    </row>
    <row r="255" spans="2:15" hidden="1" x14ac:dyDescent="0.2">
      <c r="B255" s="35">
        <v>39735</v>
      </c>
      <c r="C255" s="33">
        <f>+'Weekly OPIS Data'!M115</f>
        <v>3.1424786823529409</v>
      </c>
      <c r="D255" s="33">
        <f>+'Weekly OPIS Data'!D115</f>
        <v>2.4965999999999999</v>
      </c>
      <c r="N255" s="33">
        <f>+'Weekly OPIS Data'!Q115</f>
        <v>3.4067833235294112</v>
      </c>
      <c r="O255" s="33">
        <f>+'Weekly OPIS Data'!F115</f>
        <v>2.7248999999999999</v>
      </c>
    </row>
    <row r="256" spans="2:15" hidden="1" x14ac:dyDescent="0.2">
      <c r="B256" s="35">
        <v>39742</v>
      </c>
      <c r="C256" s="33">
        <f>+'Weekly OPIS Data'!M116</f>
        <v>3.0442994823529412</v>
      </c>
      <c r="D256" s="33">
        <f>+'Weekly OPIS Data'!D116</f>
        <v>2.3992</v>
      </c>
      <c r="N256" s="33">
        <f>+'Weekly OPIS Data'!Q116</f>
        <v>3.2853793235294111</v>
      </c>
      <c r="O256" s="33">
        <f>+'Weekly OPIS Data'!F116</f>
        <v>2.6040999999999999</v>
      </c>
    </row>
    <row r="257" spans="2:15" hidden="1" x14ac:dyDescent="0.2">
      <c r="B257" s="35">
        <v>39749</v>
      </c>
      <c r="C257" s="33">
        <f>+'Weekly OPIS Data'!M117</f>
        <v>2.8484450823529412</v>
      </c>
      <c r="D257" s="33">
        <f>+'Weekly OPIS Data'!D117</f>
        <v>2.2048999999999999</v>
      </c>
      <c r="N257" s="33">
        <f>+'Weekly OPIS Data'!Q117</f>
        <v>3.0822688235294118</v>
      </c>
      <c r="O257" s="33">
        <f>+'Weekly OPIS Data'!F117</f>
        <v>2.4020000000000001</v>
      </c>
    </row>
    <row r="258" spans="2:15" hidden="1" x14ac:dyDescent="0.2">
      <c r="B258" s="35">
        <v>39756</v>
      </c>
      <c r="C258" s="33">
        <f>+'Weekly OPIS Data'!M118</f>
        <v>2.6963378823529407</v>
      </c>
      <c r="D258" s="33">
        <f>+'Weekly OPIS Data'!D118</f>
        <v>2.0539999999999998</v>
      </c>
      <c r="N258" s="33">
        <f>+'Weekly OPIS Data'!Q118</f>
        <v>2.9479003235294119</v>
      </c>
      <c r="O258" s="33">
        <f>+'Weekly OPIS Data'!F118</f>
        <v>2.2683</v>
      </c>
    </row>
    <row r="259" spans="2:15" hidden="1" x14ac:dyDescent="0.2">
      <c r="B259" s="35">
        <v>39763</v>
      </c>
      <c r="C259" s="33">
        <f>+'Weekly OPIS Data'!M119</f>
        <v>2.7073250823529413</v>
      </c>
      <c r="D259" s="33">
        <f>+'Weekly OPIS Data'!D119</f>
        <v>2.0649000000000002</v>
      </c>
      <c r="N259" s="33">
        <f>+'Weekly OPIS Data'!Q119</f>
        <v>2.9224738235294119</v>
      </c>
      <c r="O259" s="33">
        <f>+'Weekly OPIS Data'!F119</f>
        <v>2.2429999999999999</v>
      </c>
    </row>
    <row r="260" spans="2:15" hidden="1" x14ac:dyDescent="0.2">
      <c r="B260" s="35">
        <v>39770</v>
      </c>
      <c r="C260" s="33">
        <f>+'Weekly OPIS Data'!M120</f>
        <v>2.5001810823529409</v>
      </c>
      <c r="D260" s="33">
        <f>+'Weekly OPIS Data'!D120</f>
        <v>1.8593999999999999</v>
      </c>
      <c r="N260" s="33">
        <f>+'Weekly OPIS Data'!Q120</f>
        <v>2.6785603235294122</v>
      </c>
      <c r="O260" s="33">
        <f>+'Weekly OPIS Data'!F120</f>
        <v>2.0003000000000002</v>
      </c>
    </row>
    <row r="261" spans="2:15" hidden="1" x14ac:dyDescent="0.2">
      <c r="B261" s="35">
        <v>39777</v>
      </c>
      <c r="C261" s="33">
        <f>+'Weekly OPIS Data'!M121</f>
        <v>2.388897882352941</v>
      </c>
      <c r="D261" s="33">
        <f>+'Weekly OPIS Data'!D121</f>
        <v>1.7490000000000001</v>
      </c>
      <c r="N261" s="33">
        <f>+'Weekly OPIS Data'!Q121</f>
        <v>2.5541413235294117</v>
      </c>
      <c r="O261" s="33">
        <f>+'Weekly OPIS Data'!F121</f>
        <v>1.8765000000000001</v>
      </c>
    </row>
    <row r="262" spans="2:15" hidden="1" x14ac:dyDescent="0.2">
      <c r="B262" s="35">
        <v>39784</v>
      </c>
      <c r="C262" s="33">
        <f>+'Weekly OPIS Data'!M122</f>
        <v>2.1698594823529413</v>
      </c>
      <c r="D262" s="33">
        <f>+'Weekly OPIS Data'!D122</f>
        <v>1.5317000000000001</v>
      </c>
      <c r="N262" s="33">
        <f>+'Weekly OPIS Data'!Q122</f>
        <v>2.3620858235294113</v>
      </c>
      <c r="O262" s="33">
        <f>+'Weekly OPIS Data'!F122</f>
        <v>1.6854</v>
      </c>
    </row>
    <row r="263" spans="2:15" hidden="1" x14ac:dyDescent="0.2">
      <c r="B263" s="35">
        <v>39791</v>
      </c>
      <c r="C263" s="33">
        <f>+'Weekly OPIS Data'!M123</f>
        <v>1.9835810823529412</v>
      </c>
      <c r="D263" s="33">
        <f>+'Weekly OPIS Data'!D123</f>
        <v>1.3469</v>
      </c>
      <c r="N263" s="33">
        <f>+'Weekly OPIS Data'!Q123</f>
        <v>2.1104338235294118</v>
      </c>
      <c r="O263" s="33">
        <f>+'Weekly OPIS Data'!F123</f>
        <v>1.4350000000000001</v>
      </c>
    </row>
    <row r="264" spans="2:15" hidden="1" x14ac:dyDescent="0.2">
      <c r="B264" s="35">
        <v>39798</v>
      </c>
      <c r="C264" s="33">
        <f>+'Weekly OPIS Data'!M124</f>
        <v>1.9426562823529412</v>
      </c>
      <c r="D264" s="33">
        <f>+'Weekly OPIS Data'!D124</f>
        <v>1.3063</v>
      </c>
      <c r="N264" s="33">
        <f>+'Weekly OPIS Data'!Q124</f>
        <v>2.0580733235294115</v>
      </c>
      <c r="O264" s="33">
        <f>+'Weekly OPIS Data'!F124</f>
        <v>1.3829</v>
      </c>
    </row>
    <row r="265" spans="2:15" hidden="1" x14ac:dyDescent="0.2">
      <c r="B265" s="35">
        <v>39805</v>
      </c>
      <c r="C265" s="33">
        <f>+'Weekly OPIS Data'!M125</f>
        <v>1.9403378823529411</v>
      </c>
      <c r="D265" s="33">
        <f>+'Weekly OPIS Data'!D125</f>
        <v>1.304</v>
      </c>
      <c r="N265" s="33">
        <f>+'Weekly OPIS Data'!Q125</f>
        <v>2.0758618235294115</v>
      </c>
      <c r="O265" s="33">
        <f>+'Weekly OPIS Data'!F125</f>
        <v>1.4006000000000001</v>
      </c>
    </row>
    <row r="266" spans="2:15" hidden="1" x14ac:dyDescent="0.2">
      <c r="B266" s="35">
        <v>39812</v>
      </c>
      <c r="C266" s="33">
        <f>+'Weekly OPIS Data'!M126</f>
        <v>1.9681586823529409</v>
      </c>
      <c r="D266" s="33">
        <f>+'Weekly OPIS Data'!D126</f>
        <v>1.3315999999999999</v>
      </c>
      <c r="N266" s="33">
        <f>+'Weekly OPIS Data'!Q126</f>
        <v>2.1341518235294115</v>
      </c>
      <c r="O266" s="33">
        <f>+'Weekly OPIS Data'!F126</f>
        <v>1.4585999999999999</v>
      </c>
    </row>
    <row r="267" spans="2:15" hidden="1" x14ac:dyDescent="0.2">
      <c r="B267" s="35">
        <v>39819</v>
      </c>
      <c r="C267" s="33">
        <f>+'Weekly OPIS Data'!M127</f>
        <v>2.3738786823529407</v>
      </c>
      <c r="D267" s="33">
        <f>+'Weekly OPIS Data'!D127</f>
        <v>1.7341</v>
      </c>
      <c r="N267" s="33">
        <f>+'Weekly OPIS Data'!Q127</f>
        <v>2.4898213235294113</v>
      </c>
      <c r="O267" s="33">
        <f>+'Weekly OPIS Data'!F127</f>
        <v>1.8125</v>
      </c>
    </row>
    <row r="268" spans="2:15" hidden="1" x14ac:dyDescent="0.2">
      <c r="B268" s="35">
        <v>39826</v>
      </c>
      <c r="C268" s="33">
        <f>+'Weekly OPIS Data'!M128</f>
        <v>2.1879026823529415</v>
      </c>
      <c r="D268" s="33">
        <f>+'Weekly OPIS Data'!D128</f>
        <v>1.5496000000000001</v>
      </c>
      <c r="N268" s="33">
        <f>+'Weekly OPIS Data'!Q128</f>
        <v>2.3788693235294116</v>
      </c>
      <c r="O268" s="33">
        <f>+'Weekly OPIS Data'!F128</f>
        <v>1.7020999999999999</v>
      </c>
    </row>
    <row r="269" spans="2:15" hidden="1" x14ac:dyDescent="0.2">
      <c r="B269" s="35">
        <v>39833</v>
      </c>
      <c r="C269" s="33">
        <f>+'Weekly OPIS Data'!M129</f>
        <v>2.1982850823529412</v>
      </c>
      <c r="D269" s="33">
        <f>+'Weekly OPIS Data'!D129</f>
        <v>1.5599000000000001</v>
      </c>
      <c r="N269" s="33">
        <f>+'Weekly OPIS Data'!Q129</f>
        <v>2.4189688235294113</v>
      </c>
      <c r="O269" s="33">
        <f>+'Weekly OPIS Data'!F129</f>
        <v>1.742</v>
      </c>
    </row>
    <row r="270" spans="2:15" hidden="1" x14ac:dyDescent="0.2">
      <c r="B270" s="35">
        <v>39840</v>
      </c>
      <c r="C270" s="33">
        <f>+'Weekly OPIS Data'!M130</f>
        <v>2.0782322823529409</v>
      </c>
      <c r="D270" s="33">
        <f>+'Weekly OPIS Data'!D130</f>
        <v>1.4408000000000001</v>
      </c>
      <c r="N270" s="33">
        <f>+'Weekly OPIS Data'!Q130</f>
        <v>2.3935423235294113</v>
      </c>
      <c r="O270" s="33">
        <f>+'Weekly OPIS Data'!F130</f>
        <v>1.7166999999999999</v>
      </c>
    </row>
    <row r="271" spans="2:15" hidden="1" x14ac:dyDescent="0.2">
      <c r="B271" s="35">
        <v>39847</v>
      </c>
      <c r="C271" s="33">
        <f>+'Weekly OPIS Data'!M131</f>
        <v>2.0394242823529414</v>
      </c>
      <c r="D271" s="33">
        <f>+'Weekly OPIS Data'!D131</f>
        <v>1.4023000000000001</v>
      </c>
      <c r="N271" s="33">
        <f>+'Weekly OPIS Data'!Q131</f>
        <v>2.3498248235294117</v>
      </c>
      <c r="O271" s="33">
        <f>+'Weekly OPIS Data'!F131</f>
        <v>1.6732</v>
      </c>
    </row>
    <row r="272" spans="2:15" hidden="1" x14ac:dyDescent="0.2">
      <c r="B272" s="35">
        <v>39854</v>
      </c>
      <c r="C272" s="33">
        <f>+'Weekly OPIS Data'!M132</f>
        <v>2.0278322823529411</v>
      </c>
      <c r="D272" s="33">
        <f>+'Weekly OPIS Data'!D132</f>
        <v>1.3908</v>
      </c>
      <c r="N272" s="33">
        <f>+'Weekly OPIS Data'!Q132</f>
        <v>2.2474153235294114</v>
      </c>
      <c r="O272" s="33">
        <f>+'Weekly OPIS Data'!F132</f>
        <v>1.5712999999999999</v>
      </c>
    </row>
    <row r="273" spans="2:15" hidden="1" x14ac:dyDescent="0.2">
      <c r="B273" s="35">
        <v>39861</v>
      </c>
      <c r="C273" s="33">
        <f>+'Weekly OPIS Data'!M133</f>
        <v>2.0122082823529412</v>
      </c>
      <c r="D273" s="33">
        <f>+'Weekly OPIS Data'!D133</f>
        <v>1.3753</v>
      </c>
      <c r="N273" s="33">
        <f>+'Weekly OPIS Data'!Q133</f>
        <v>2.1171673235294115</v>
      </c>
      <c r="O273" s="33">
        <f>+'Weekly OPIS Data'!F133</f>
        <v>1.4417</v>
      </c>
    </row>
    <row r="274" spans="2:15" hidden="1" x14ac:dyDescent="0.2">
      <c r="B274" s="35">
        <v>39868</v>
      </c>
      <c r="C274" s="33">
        <f>+'Weekly OPIS Data'!M134</f>
        <v>1.808592282352941</v>
      </c>
      <c r="D274" s="33">
        <f>+'Weekly OPIS Data'!D134</f>
        <v>1.1733</v>
      </c>
      <c r="N274" s="33">
        <f>+'Weekly OPIS Data'!Q134</f>
        <v>1.8966703235294116</v>
      </c>
      <c r="O274" s="33">
        <f>+'Weekly OPIS Data'!F134</f>
        <v>1.2222999999999999</v>
      </c>
    </row>
    <row r="275" spans="2:15" hidden="1" x14ac:dyDescent="0.2">
      <c r="B275" s="35">
        <v>39875</v>
      </c>
      <c r="C275" s="33">
        <f>+'Weekly OPIS Data'!M135</f>
        <v>1.774925082352941</v>
      </c>
      <c r="D275" s="33">
        <f>+'Weekly OPIS Data'!D135</f>
        <v>1.1398999999999999</v>
      </c>
      <c r="N275" s="33">
        <f>+'Weekly OPIS Data'!Q135</f>
        <v>1.7929543235294116</v>
      </c>
      <c r="O275" s="33">
        <f>+'Weekly OPIS Data'!F135</f>
        <v>1.1191</v>
      </c>
    </row>
    <row r="276" spans="2:15" hidden="1" x14ac:dyDescent="0.2">
      <c r="B276" s="35">
        <v>39882</v>
      </c>
      <c r="C276" s="33">
        <f>+'Weekly OPIS Data'!M136</f>
        <v>1.7594018823529411</v>
      </c>
      <c r="D276" s="33">
        <f>+'Weekly OPIS Data'!D136</f>
        <v>1.1245000000000001</v>
      </c>
      <c r="N276" s="33">
        <f>+'Weekly OPIS Data'!Q136</f>
        <v>1.8071248235294117</v>
      </c>
      <c r="O276" s="33">
        <f>+'Weekly OPIS Data'!F136</f>
        <v>1.1332</v>
      </c>
    </row>
    <row r="277" spans="2:15" hidden="1" x14ac:dyDescent="0.2">
      <c r="B277" s="35">
        <v>39889</v>
      </c>
      <c r="C277" s="33">
        <f>+'Weekly OPIS Data'!M137</f>
        <v>1.7569826823529413</v>
      </c>
      <c r="D277" s="33">
        <f>+'Weekly OPIS Data'!D137</f>
        <v>1.1221000000000001</v>
      </c>
      <c r="N277" s="33">
        <f>+'Weekly OPIS Data'!Q137</f>
        <v>1.8804898235294116</v>
      </c>
      <c r="O277" s="33">
        <f>+'Weekly OPIS Data'!F137</f>
        <v>1.2061999999999999</v>
      </c>
    </row>
    <row r="278" spans="2:15" hidden="1" x14ac:dyDescent="0.2">
      <c r="B278" s="35">
        <v>39896</v>
      </c>
      <c r="C278" s="33">
        <f>+'Weekly OPIS Data'!M138</f>
        <v>2.1306482823529409</v>
      </c>
      <c r="D278" s="33">
        <f>+'Weekly OPIS Data'!D138</f>
        <v>1.4927999999999999</v>
      </c>
      <c r="N278" s="33">
        <f>+'Weekly OPIS Data'!Q138</f>
        <v>2.1662113235294118</v>
      </c>
      <c r="O278" s="33">
        <f>+'Weekly OPIS Data'!F138</f>
        <v>1.4904999999999999</v>
      </c>
    </row>
    <row r="279" spans="2:15" hidden="1" x14ac:dyDescent="0.2">
      <c r="B279" s="35">
        <v>39903</v>
      </c>
      <c r="C279" s="33">
        <f>+'Weekly OPIS Data'!M139</f>
        <v>2.0959730823529412</v>
      </c>
      <c r="D279" s="33">
        <f>+'Weekly OPIS Data'!D139</f>
        <v>1.4583999999999999</v>
      </c>
      <c r="N279" s="33">
        <f>+'Weekly OPIS Data'!Q139</f>
        <v>2.2216873235294115</v>
      </c>
      <c r="O279" s="33">
        <f>+'Weekly OPIS Data'!F139</f>
        <v>1.5457000000000001</v>
      </c>
    </row>
    <row r="280" spans="2:15" hidden="1" x14ac:dyDescent="0.2">
      <c r="B280" s="35">
        <v>39910</v>
      </c>
      <c r="C280" s="33">
        <f>+'Weekly OPIS Data'!M140</f>
        <v>2.241225882352941</v>
      </c>
      <c r="D280" s="33">
        <f>+'Weekly OPIS Data'!D140</f>
        <v>1.6025</v>
      </c>
      <c r="N280" s="33">
        <f>+'Weekly OPIS Data'!Q140</f>
        <v>2.3832913235294115</v>
      </c>
      <c r="O280" s="33">
        <f>+'Weekly OPIS Data'!F140</f>
        <v>1.7064999999999999</v>
      </c>
    </row>
    <row r="281" spans="2:15" hidden="1" x14ac:dyDescent="0.2">
      <c r="B281" s="35">
        <v>39917</v>
      </c>
      <c r="C281" s="33">
        <f>+'Weekly OPIS Data'!M141</f>
        <v>2.2350770823529409</v>
      </c>
      <c r="D281" s="33">
        <f>+'Weekly OPIS Data'!D141</f>
        <v>1.5964</v>
      </c>
      <c r="N281" s="33">
        <f>+'Weekly OPIS Data'!Q141</f>
        <v>2.4027883235294114</v>
      </c>
      <c r="O281" s="33">
        <f>+'Weekly OPIS Data'!F141</f>
        <v>1.7259</v>
      </c>
    </row>
    <row r="282" spans="2:15" hidden="1" x14ac:dyDescent="0.2">
      <c r="B282" s="35">
        <v>39924</v>
      </c>
      <c r="C282" s="33">
        <f>+'Weekly OPIS Data'!M142</f>
        <v>2.1721778823529414</v>
      </c>
      <c r="D282" s="33">
        <f>+'Weekly OPIS Data'!D142</f>
        <v>1.534</v>
      </c>
      <c r="N282" s="33">
        <f>+'Weekly OPIS Data'!Q142</f>
        <v>2.3697238235294114</v>
      </c>
      <c r="O282" s="33">
        <f>+'Weekly OPIS Data'!F142</f>
        <v>1.6930000000000001</v>
      </c>
    </row>
    <row r="283" spans="2:15" hidden="1" x14ac:dyDescent="0.2">
      <c r="B283" s="35">
        <v>39931</v>
      </c>
      <c r="C283" s="33">
        <f>+'Weekly OPIS Data'!M143</f>
        <v>2.1884066823529409</v>
      </c>
      <c r="D283" s="33">
        <f>+'Weekly OPIS Data'!D143</f>
        <v>1.5501</v>
      </c>
      <c r="N283" s="33">
        <f>+'Weekly OPIS Data'!Q143</f>
        <v>2.3863063235294115</v>
      </c>
      <c r="O283" s="33">
        <f>+'Weekly OPIS Data'!F143</f>
        <v>1.7095</v>
      </c>
    </row>
    <row r="284" spans="2:15" hidden="1" x14ac:dyDescent="0.2">
      <c r="B284" s="35">
        <v>39938</v>
      </c>
      <c r="C284" s="33">
        <f>+'Weekly OPIS Data'!M144</f>
        <v>2.2816466823529411</v>
      </c>
      <c r="D284" s="33">
        <f>+'Weekly OPIS Data'!D144</f>
        <v>1.6426000000000001</v>
      </c>
      <c r="N284" s="33">
        <f>+'Weekly OPIS Data'!Q144</f>
        <v>2.3527393235294118</v>
      </c>
      <c r="O284" s="33">
        <f>+'Weekly OPIS Data'!F144</f>
        <v>1.6760999999999999</v>
      </c>
    </row>
    <row r="285" spans="2:15" hidden="1" x14ac:dyDescent="0.2">
      <c r="B285" s="35">
        <v>39945</v>
      </c>
      <c r="C285" s="33">
        <f>+'Weekly OPIS Data'!M145</f>
        <v>2.3002946823529413</v>
      </c>
      <c r="D285" s="33">
        <f>+'Weekly OPIS Data'!D145</f>
        <v>1.6611</v>
      </c>
      <c r="N285" s="33">
        <f>+'Weekly OPIS Data'!Q145</f>
        <v>2.3061073235294116</v>
      </c>
      <c r="O285" s="33">
        <f>+'Weekly OPIS Data'!F145</f>
        <v>1.6296999999999999</v>
      </c>
    </row>
    <row r="286" spans="2:15" hidden="1" x14ac:dyDescent="0.2">
      <c r="B286" s="35">
        <v>39952</v>
      </c>
      <c r="C286" s="33">
        <f>+'Weekly OPIS Data'!M146</f>
        <v>2.2145138823529411</v>
      </c>
      <c r="D286" s="33">
        <f>+'Weekly OPIS Data'!D146</f>
        <v>1.5760000000000001</v>
      </c>
      <c r="N286" s="33">
        <f>+'Weekly OPIS Data'!Q146</f>
        <v>2.2592743235294117</v>
      </c>
      <c r="O286" s="33">
        <f>+'Weekly OPIS Data'!F146</f>
        <v>1.5831</v>
      </c>
    </row>
    <row r="287" spans="2:15" hidden="1" x14ac:dyDescent="0.2">
      <c r="B287" s="35">
        <v>39959</v>
      </c>
      <c r="C287" s="33">
        <f>+'Weekly OPIS Data'!M147</f>
        <v>2.254632282352941</v>
      </c>
      <c r="D287" s="33">
        <f>+'Weekly OPIS Data'!D147</f>
        <v>1.6157999999999999</v>
      </c>
      <c r="N287" s="33">
        <f>+'Weekly OPIS Data'!Q147</f>
        <v>2.3361568235294117</v>
      </c>
      <c r="O287" s="33">
        <f>+'Weekly OPIS Data'!F147</f>
        <v>1.6596</v>
      </c>
    </row>
    <row r="288" spans="2:15" hidden="1" x14ac:dyDescent="0.2">
      <c r="B288" s="35">
        <v>39966</v>
      </c>
      <c r="C288" s="33">
        <f>+'Weekly OPIS Data'!M148</f>
        <v>2.457945882352941</v>
      </c>
      <c r="D288" s="33">
        <f>+'Weekly OPIS Data'!D148</f>
        <v>1.8174999999999999</v>
      </c>
      <c r="N288" s="33">
        <f>+'Weekly OPIS Data'!Q148</f>
        <v>2.4674098235294117</v>
      </c>
      <c r="O288" s="33">
        <f>+'Weekly OPIS Data'!F148</f>
        <v>1.7902</v>
      </c>
    </row>
    <row r="289" spans="2:15" hidden="1" x14ac:dyDescent="0.2">
      <c r="B289" s="35">
        <v>39973</v>
      </c>
      <c r="C289" s="33">
        <f>+'Weekly OPIS Data'!M149</f>
        <v>2.4679250823529411</v>
      </c>
      <c r="D289" s="33">
        <f>+'Weekly OPIS Data'!D149</f>
        <v>1.8273999999999999</v>
      </c>
      <c r="N289" s="33">
        <f>+'Weekly OPIS Data'!Q149</f>
        <v>2.4125368235294116</v>
      </c>
      <c r="O289" s="33">
        <f>+'Weekly OPIS Data'!F149</f>
        <v>1.7356</v>
      </c>
    </row>
    <row r="290" spans="2:15" hidden="1" x14ac:dyDescent="0.2">
      <c r="B290" s="35">
        <v>39980</v>
      </c>
      <c r="C290" s="33">
        <f>+'Weekly OPIS Data'!M150</f>
        <v>2.5735634823529407</v>
      </c>
      <c r="D290" s="33">
        <f>+'Weekly OPIS Data'!D150</f>
        <v>1.9321999999999999</v>
      </c>
      <c r="N290" s="33">
        <f>+'Weekly OPIS Data'!Q150</f>
        <v>2.6561488235294117</v>
      </c>
      <c r="O290" s="33">
        <f>+'Weekly OPIS Data'!F150</f>
        <v>1.978</v>
      </c>
    </row>
    <row r="291" spans="2:15" hidden="1" x14ac:dyDescent="0.2">
      <c r="B291" s="35">
        <v>39987</v>
      </c>
      <c r="C291" s="33">
        <f>+'Weekly OPIS Data'!M151</f>
        <v>2.5021970823529411</v>
      </c>
      <c r="D291" s="33">
        <f>+'Weekly OPIS Data'!D151</f>
        <v>1.8613999999999999</v>
      </c>
      <c r="N291" s="33">
        <f>+'Weekly OPIS Data'!Q151</f>
        <v>2.6076073235294115</v>
      </c>
      <c r="O291" s="33">
        <f>+'Weekly OPIS Data'!F151</f>
        <v>1.9297</v>
      </c>
    </row>
    <row r="292" spans="2:15" hidden="1" x14ac:dyDescent="0.2">
      <c r="B292" s="35">
        <v>39994</v>
      </c>
      <c r="C292" s="33">
        <f>+'Weekly OPIS Data'!M152</f>
        <v>2.5391906823529409</v>
      </c>
      <c r="D292" s="33">
        <f>+'Weekly OPIS Data'!D152</f>
        <v>1.8980999999999999</v>
      </c>
      <c r="N292" s="33">
        <f>+'Weekly OPIS Data'!Q152</f>
        <v>2.6557468235294115</v>
      </c>
      <c r="O292" s="33">
        <f>+'Weekly OPIS Data'!F152</f>
        <v>1.9776</v>
      </c>
    </row>
    <row r="293" spans="2:15" hidden="1" x14ac:dyDescent="0.2">
      <c r="B293" s="35">
        <v>40001</v>
      </c>
      <c r="C293" s="33">
        <f>+'Weekly OPIS Data'!M153</f>
        <v>2.2968674823529414</v>
      </c>
      <c r="D293" s="33">
        <f>+'Weekly OPIS Data'!D153</f>
        <v>1.6577</v>
      </c>
      <c r="N293" s="33">
        <f>+'Weekly OPIS Data'!Q153</f>
        <v>2.493238323529412</v>
      </c>
      <c r="O293" s="33">
        <f>+'Weekly OPIS Data'!F153</f>
        <v>1.8159000000000001</v>
      </c>
    </row>
    <row r="294" spans="2:15" hidden="1" x14ac:dyDescent="0.2">
      <c r="B294" s="35">
        <v>40008</v>
      </c>
      <c r="C294" s="33">
        <f>+'Weekly OPIS Data'!M154</f>
        <v>2.2241906823529409</v>
      </c>
      <c r="D294" s="33">
        <f>+'Weekly OPIS Data'!D154</f>
        <v>1.5855999999999999</v>
      </c>
      <c r="N294" s="33">
        <f>+'Weekly OPIS Data'!Q154</f>
        <v>2.3377648235294117</v>
      </c>
      <c r="O294" s="33">
        <f>+'Weekly OPIS Data'!F154</f>
        <v>1.6612</v>
      </c>
    </row>
    <row r="295" spans="2:15" hidden="1" x14ac:dyDescent="0.2">
      <c r="B295" s="35">
        <v>40015</v>
      </c>
      <c r="C295" s="33">
        <f>+'Weekly OPIS Data'!M155</f>
        <v>2.3956514823529411</v>
      </c>
      <c r="D295" s="33">
        <f>+'Weekly OPIS Data'!D155</f>
        <v>1.7557</v>
      </c>
      <c r="N295" s="33">
        <f>+'Weekly OPIS Data'!Q155</f>
        <v>2.3926378235294115</v>
      </c>
      <c r="O295" s="33">
        <f>+'Weekly OPIS Data'!F155</f>
        <v>1.7158</v>
      </c>
    </row>
    <row r="296" spans="2:15" hidden="1" x14ac:dyDescent="0.2">
      <c r="B296" s="35">
        <v>40022</v>
      </c>
      <c r="C296" s="33">
        <f>+'Weekly OPIS Data'!M156</f>
        <v>2.4665138823529409</v>
      </c>
      <c r="D296" s="33">
        <f>+'Weekly OPIS Data'!D156</f>
        <v>1.8260000000000001</v>
      </c>
      <c r="N296" s="33">
        <f>+'Weekly OPIS Data'!Q156</f>
        <v>2.4966553235294118</v>
      </c>
      <c r="O296" s="33">
        <f>+'Weekly OPIS Data'!F156</f>
        <v>1.8192999999999999</v>
      </c>
    </row>
    <row r="297" spans="2:15" hidden="1" x14ac:dyDescent="0.2">
      <c r="B297" s="35">
        <v>40029</v>
      </c>
      <c r="C297" s="33">
        <f>+'Weekly OPIS Data'!M157</f>
        <v>2.5006850823529412</v>
      </c>
      <c r="D297" s="33">
        <f>+'Weekly OPIS Data'!D157</f>
        <v>1.8599000000000001</v>
      </c>
      <c r="N297" s="33">
        <f>+'Weekly OPIS Data'!Q157</f>
        <v>2.5540408235294114</v>
      </c>
      <c r="O297" s="33">
        <f>+'Weekly OPIS Data'!F157</f>
        <v>1.8764000000000001</v>
      </c>
    </row>
    <row r="298" spans="2:15" hidden="1" x14ac:dyDescent="0.2">
      <c r="B298" s="35">
        <v>40036</v>
      </c>
      <c r="C298" s="33">
        <f>+'Weekly OPIS Data'!M158</f>
        <v>2.6192258823529411</v>
      </c>
      <c r="D298" s="33">
        <f>+'Weekly OPIS Data'!D158</f>
        <v>1.9775</v>
      </c>
      <c r="N298" s="33">
        <f>+'Weekly OPIS Data'!Q158</f>
        <v>2.7174538235294117</v>
      </c>
      <c r="O298" s="33">
        <f>+'Weekly OPIS Data'!F158</f>
        <v>2.0390000000000001</v>
      </c>
    </row>
    <row r="299" spans="2:15" hidden="1" x14ac:dyDescent="0.2">
      <c r="B299" s="35">
        <v>40043</v>
      </c>
      <c r="C299" s="33">
        <f>+'Weekly OPIS Data'!M159</f>
        <v>2.5455410823529414</v>
      </c>
      <c r="D299" s="33">
        <f>+'Weekly OPIS Data'!D159</f>
        <v>1.9044000000000001</v>
      </c>
      <c r="N299" s="33">
        <f>+'Weekly OPIS Data'!Q159</f>
        <v>2.7050923235294118</v>
      </c>
      <c r="O299" s="33">
        <f>+'Weekly OPIS Data'!F159</f>
        <v>2.0266999999999999</v>
      </c>
    </row>
    <row r="300" spans="2:15" hidden="1" x14ac:dyDescent="0.2">
      <c r="B300" s="35">
        <v>40050</v>
      </c>
      <c r="C300" s="33">
        <f>+'Weekly OPIS Data'!M160</f>
        <v>2.7052082823529409</v>
      </c>
      <c r="D300" s="33">
        <f>+'Weekly OPIS Data'!D160</f>
        <v>2.0628000000000002</v>
      </c>
      <c r="N300" s="33">
        <f>+'Weekly OPIS Data'!Q160</f>
        <v>2.7939343235294114</v>
      </c>
      <c r="O300" s="33">
        <f>+'Weekly OPIS Data'!F160</f>
        <v>2.1151</v>
      </c>
    </row>
    <row r="301" spans="2:15" hidden="1" x14ac:dyDescent="0.2">
      <c r="B301" s="35">
        <v>40057</v>
      </c>
      <c r="C301" s="33">
        <f>+'Weekly OPIS Data'!M161</f>
        <v>2.6994626823529408</v>
      </c>
      <c r="D301" s="33">
        <f>+'Weekly OPIS Data'!D161</f>
        <v>2.0571000000000002</v>
      </c>
      <c r="N301" s="33">
        <f>+'Weekly OPIS Data'!Q161</f>
        <v>2.7275038235294113</v>
      </c>
      <c r="O301" s="33">
        <f>+'Weekly OPIS Data'!F161</f>
        <v>2.0489999999999999</v>
      </c>
    </row>
    <row r="302" spans="2:15" hidden="1" x14ac:dyDescent="0.2">
      <c r="B302" s="35">
        <v>40064</v>
      </c>
      <c r="C302" s="33">
        <f>+'Weekly OPIS Data'!M162</f>
        <v>2.7716354823529405</v>
      </c>
      <c r="D302" s="33">
        <f>+'Weekly OPIS Data'!D162</f>
        <v>2.1286999999999998</v>
      </c>
      <c r="N302" s="33">
        <f>+'Weekly OPIS Data'!Q162</f>
        <v>2.7668998235294113</v>
      </c>
      <c r="O302" s="33">
        <f>+'Weekly OPIS Data'!F162</f>
        <v>2.0882000000000001</v>
      </c>
    </row>
    <row r="303" spans="2:15" hidden="1" x14ac:dyDescent="0.2">
      <c r="B303" s="35">
        <v>40071</v>
      </c>
      <c r="C303" s="33">
        <f>+'Weekly OPIS Data'!M163</f>
        <v>2.7540962823529407</v>
      </c>
      <c r="D303" s="33">
        <f>+'Weekly OPIS Data'!D163</f>
        <v>2.1113</v>
      </c>
      <c r="N303" s="33">
        <f>+'Weekly OPIS Data'!Q163</f>
        <v>2.8229788235294118</v>
      </c>
      <c r="O303" s="33">
        <f>+'Weekly OPIS Data'!F163</f>
        <v>2.1440000000000001</v>
      </c>
    </row>
    <row r="304" spans="2:15" hidden="1" x14ac:dyDescent="0.2">
      <c r="B304" s="35">
        <v>40078</v>
      </c>
      <c r="C304" s="33">
        <f>+'Weekly OPIS Data'!M164</f>
        <v>2.6795042823529416</v>
      </c>
      <c r="D304" s="33">
        <f>+'Weekly OPIS Data'!D164</f>
        <v>2.0373000000000001</v>
      </c>
      <c r="N304" s="33">
        <f>+'Weekly OPIS Data'!Q164</f>
        <v>2.7943363235294116</v>
      </c>
      <c r="O304" s="33">
        <f>+'Weekly OPIS Data'!F164</f>
        <v>2.1154999999999999</v>
      </c>
    </row>
    <row r="305" spans="2:15" hidden="1" x14ac:dyDescent="0.2">
      <c r="B305" s="35">
        <v>40085</v>
      </c>
      <c r="C305" s="33">
        <f>+'Weekly OPIS Data'!M165</f>
        <v>2.4515954823529409</v>
      </c>
      <c r="D305" s="33">
        <f>+'Weekly OPIS Data'!D165</f>
        <v>1.8111999999999999</v>
      </c>
      <c r="N305" s="33">
        <f>+'Weekly OPIS Data'!Q165</f>
        <v>2.6786608235294116</v>
      </c>
      <c r="O305" s="33">
        <f>+'Weekly OPIS Data'!F165</f>
        <v>2.0004</v>
      </c>
    </row>
    <row r="306" spans="2:15" hidden="1" x14ac:dyDescent="0.2">
      <c r="B306" s="35">
        <v>40092</v>
      </c>
      <c r="C306" s="33">
        <f>+'Weekly OPIS Data'!M166</f>
        <v>2.5782002823529409</v>
      </c>
      <c r="D306" s="33">
        <f>+'Weekly OPIS Data'!D166</f>
        <v>1.9368000000000001</v>
      </c>
      <c r="N306" s="33">
        <f>+'Weekly OPIS Data'!Q166</f>
        <v>2.7276043235294116</v>
      </c>
      <c r="O306" s="33">
        <f>+'Weekly OPIS Data'!F166</f>
        <v>2.0491000000000001</v>
      </c>
    </row>
    <row r="307" spans="2:15" hidden="1" x14ac:dyDescent="0.2">
      <c r="B307" s="35">
        <v>40099</v>
      </c>
      <c r="C307" s="33">
        <f>+'Weekly OPIS Data'!M167</f>
        <v>2.6490626823529411</v>
      </c>
      <c r="D307" s="33">
        <f>+'Weekly OPIS Data'!D167</f>
        <v>2.0070999999999999</v>
      </c>
      <c r="N307" s="33">
        <f>+'Weekly OPIS Data'!Q167</f>
        <v>2.8294108235294111</v>
      </c>
      <c r="O307" s="33">
        <f>+'Weekly OPIS Data'!F167</f>
        <v>2.1503999999999999</v>
      </c>
    </row>
    <row r="308" spans="2:15" hidden="1" x14ac:dyDescent="0.2">
      <c r="B308" s="35">
        <v>40106</v>
      </c>
      <c r="C308" s="33">
        <f>+'Weekly OPIS Data'!M168</f>
        <v>2.7164978823529413</v>
      </c>
      <c r="D308" s="33">
        <f>+'Weekly OPIS Data'!D168</f>
        <v>2.0739999999999998</v>
      </c>
      <c r="N308" s="33">
        <f>+'Weekly OPIS Data'!Q168</f>
        <v>2.8930273235294113</v>
      </c>
      <c r="O308" s="33">
        <f>+'Weekly OPIS Data'!F168</f>
        <v>2.2136999999999998</v>
      </c>
    </row>
    <row r="309" spans="2:15" hidden="1" x14ac:dyDescent="0.2">
      <c r="B309" s="35">
        <v>40113</v>
      </c>
      <c r="C309" s="33">
        <f>+'Weekly OPIS Data'!M169</f>
        <v>2.7436130823529412</v>
      </c>
      <c r="D309" s="33">
        <f>+'Weekly OPIS Data'!D169</f>
        <v>2.1009000000000002</v>
      </c>
      <c r="N309" s="33">
        <f>+'Weekly OPIS Data'!Q169</f>
        <v>2.9326243235294118</v>
      </c>
      <c r="O309" s="33">
        <f>+'Weekly OPIS Data'!F169</f>
        <v>2.2530999999999999</v>
      </c>
    </row>
    <row r="310" spans="2:15" hidden="1" x14ac:dyDescent="0.2">
      <c r="B310" s="35">
        <v>40120</v>
      </c>
      <c r="C310" s="33">
        <f>+'Weekly OPIS Data'!M170</f>
        <v>2.7243602823529409</v>
      </c>
      <c r="D310" s="33">
        <f>+'Weekly OPIS Data'!D170</f>
        <v>2.0817999999999999</v>
      </c>
      <c r="N310" s="33">
        <f>+'Weekly OPIS Data'!Q170</f>
        <v>2.9378503235294113</v>
      </c>
      <c r="O310" s="33">
        <f>+'Weekly OPIS Data'!F170</f>
        <v>2.2583000000000002</v>
      </c>
    </row>
    <row r="311" spans="2:15" hidden="1" x14ac:dyDescent="0.2">
      <c r="B311" s="35">
        <v>40127</v>
      </c>
      <c r="C311" s="33">
        <f>+'Weekly OPIS Data'!M171</f>
        <v>2.7399842823529417</v>
      </c>
      <c r="D311" s="33">
        <f>+'Weekly OPIS Data'!D171</f>
        <v>2.0973000000000002</v>
      </c>
      <c r="N311" s="33">
        <f>+'Weekly OPIS Data'!Q171</f>
        <v>2.9399608235294119</v>
      </c>
      <c r="O311" s="33">
        <f>+'Weekly OPIS Data'!F171</f>
        <v>2.2604000000000002</v>
      </c>
    </row>
    <row r="312" spans="2:15" hidden="1" x14ac:dyDescent="0.2">
      <c r="B312" s="35">
        <v>40134</v>
      </c>
      <c r="C312" s="33">
        <f>+'Weekly OPIS Data'!M172</f>
        <v>2.7056114823529409</v>
      </c>
      <c r="D312" s="33">
        <f>+'Weekly OPIS Data'!D172</f>
        <v>2.0632000000000001</v>
      </c>
      <c r="N312" s="33">
        <f>+'Weekly OPIS Data'!Q172</f>
        <v>2.8574503235294113</v>
      </c>
      <c r="O312" s="33">
        <f>+'Weekly OPIS Data'!F172</f>
        <v>2.1783000000000001</v>
      </c>
    </row>
    <row r="313" spans="2:15" hidden="1" x14ac:dyDescent="0.2">
      <c r="B313" s="35">
        <v>40141</v>
      </c>
      <c r="C313" s="33">
        <f>+'Weekly OPIS Data'!M173</f>
        <v>2.6027954823529411</v>
      </c>
      <c r="D313" s="33">
        <f>+'Weekly OPIS Data'!D173</f>
        <v>1.9612000000000001</v>
      </c>
      <c r="N313" s="33">
        <f>+'Weekly OPIS Data'!Q173</f>
        <v>2.7752413235294116</v>
      </c>
      <c r="O313" s="33">
        <f>+'Weekly OPIS Data'!F173</f>
        <v>2.0964999999999998</v>
      </c>
    </row>
    <row r="314" spans="2:15" hidden="1" x14ac:dyDescent="0.2">
      <c r="B314" s="35">
        <v>40148</v>
      </c>
      <c r="C314" s="33">
        <f>+'Weekly OPIS Data'!M174</f>
        <v>2.6528930823529411</v>
      </c>
      <c r="D314" s="33">
        <f>+'Weekly OPIS Data'!D174</f>
        <v>2.0108999999999999</v>
      </c>
      <c r="N314" s="33">
        <f>+'Weekly OPIS Data'!Q174</f>
        <v>2.7761458235294114</v>
      </c>
      <c r="O314" s="33">
        <f>+'Weekly OPIS Data'!F174</f>
        <v>2.0973999999999999</v>
      </c>
    </row>
    <row r="315" spans="2:15" hidden="1" x14ac:dyDescent="0.2">
      <c r="B315" s="35">
        <v>40155</v>
      </c>
      <c r="C315" s="33">
        <f>+'Weekly OPIS Data'!M175</f>
        <v>2.5571330823529408</v>
      </c>
      <c r="D315" s="33">
        <f>+'Weekly OPIS Data'!D175</f>
        <v>1.9158999999999999</v>
      </c>
      <c r="N315" s="33">
        <f>+'Weekly OPIS Data'!Q175</f>
        <v>2.6954443235294114</v>
      </c>
      <c r="O315" s="33">
        <f>+'Weekly OPIS Data'!F175</f>
        <v>2.0171000000000001</v>
      </c>
    </row>
    <row r="316" spans="2:15" hidden="1" x14ac:dyDescent="0.2">
      <c r="B316" s="35">
        <v>40162</v>
      </c>
      <c r="C316" s="33">
        <f>+'Weekly OPIS Data'!M176</f>
        <v>2.5181234823529408</v>
      </c>
      <c r="D316" s="33">
        <f>+'Weekly OPIS Data'!D176</f>
        <v>1.8772</v>
      </c>
      <c r="N316" s="33">
        <f>+'Weekly OPIS Data'!Q176</f>
        <v>2.6073058235294115</v>
      </c>
      <c r="O316" s="33">
        <f>+'Weekly OPIS Data'!F176</f>
        <v>1.9294</v>
      </c>
    </row>
    <row r="317" spans="2:15" hidden="1" x14ac:dyDescent="0.2">
      <c r="B317" s="35">
        <v>40169</v>
      </c>
      <c r="C317" s="33">
        <f>+'Weekly OPIS Data'!M177</f>
        <v>2.6335394823529414</v>
      </c>
      <c r="D317" s="33">
        <f>+'Weekly OPIS Data'!D177</f>
        <v>1.9917</v>
      </c>
      <c r="N317" s="33">
        <f>+'Weekly OPIS Data'!Q177</f>
        <v>2.6611738235294116</v>
      </c>
      <c r="O317" s="33">
        <f>+'Weekly OPIS Data'!F177</f>
        <v>1.9830000000000001</v>
      </c>
    </row>
    <row r="318" spans="2:15" hidden="1" x14ac:dyDescent="0.2">
      <c r="B318" s="35">
        <v>40176</v>
      </c>
      <c r="C318" s="33">
        <f>+'Weekly OPIS Data'!M178</f>
        <v>2.7817154823529409</v>
      </c>
      <c r="D318" s="33">
        <f>+'Weekly OPIS Data'!D178</f>
        <v>2.1387</v>
      </c>
      <c r="N318" s="33">
        <f>+'Weekly OPIS Data'!Q178</f>
        <v>2.7796633235294115</v>
      </c>
      <c r="O318" s="33">
        <f>+'Weekly OPIS Data'!F178</f>
        <v>2.1009000000000002</v>
      </c>
    </row>
    <row r="319" spans="2:15" hidden="1" x14ac:dyDescent="0.2">
      <c r="B319" s="35">
        <v>40183</v>
      </c>
      <c r="C319" s="33">
        <f>+'Weekly OPIS Data'!M179</f>
        <v>2.9004578823529412</v>
      </c>
      <c r="D319" s="33">
        <f>+'Weekly OPIS Data'!D179</f>
        <v>2.2565</v>
      </c>
      <c r="N319" s="33">
        <f>+'Weekly OPIS Data'!Q179</f>
        <v>2.9098108235294111</v>
      </c>
      <c r="O319" s="33">
        <f>+'Weekly OPIS Data'!F179</f>
        <v>2.2303999999999999</v>
      </c>
    </row>
    <row r="320" spans="2:15" hidden="1" x14ac:dyDescent="0.2">
      <c r="B320" s="35">
        <v>40190</v>
      </c>
      <c r="C320" s="33">
        <f>+'Weekly OPIS Data'!M180</f>
        <v>2.7834290823529413</v>
      </c>
      <c r="D320" s="33">
        <f>+'Weekly OPIS Data'!D180</f>
        <v>2.1404000000000001</v>
      </c>
      <c r="N320" s="33">
        <f>+'Weekly OPIS Data'!Q180</f>
        <v>2.8779523235294118</v>
      </c>
      <c r="O320" s="33">
        <f>+'Weekly OPIS Data'!F180</f>
        <v>2.1987000000000001</v>
      </c>
    </row>
    <row r="321" spans="2:15" hidden="1" x14ac:dyDescent="0.2">
      <c r="B321" s="35">
        <v>40197</v>
      </c>
      <c r="C321" s="33">
        <f>+'Weekly OPIS Data'!M181</f>
        <v>2.6277938823529414</v>
      </c>
      <c r="D321" s="33">
        <f>+'Weekly OPIS Data'!D181</f>
        <v>1.986</v>
      </c>
      <c r="N321" s="33">
        <f>+'Weekly OPIS Data'!Q181</f>
        <v>2.767402323529411</v>
      </c>
      <c r="O321" s="33">
        <f>+'Weekly OPIS Data'!F181</f>
        <v>2.0886999999999998</v>
      </c>
    </row>
    <row r="322" spans="2:15" hidden="1" x14ac:dyDescent="0.2">
      <c r="B322" s="35">
        <v>40204</v>
      </c>
      <c r="C322" s="33">
        <f>+'Weekly OPIS Data'!M182</f>
        <v>2.5703378823529413</v>
      </c>
      <c r="D322" s="33">
        <f>+'Weekly OPIS Data'!D182</f>
        <v>1.929</v>
      </c>
      <c r="N322" s="33">
        <f>+'Weekly OPIS Data'!Q182</f>
        <v>2.6848918235294121</v>
      </c>
      <c r="O322" s="33">
        <f>+'Weekly OPIS Data'!F182</f>
        <v>2.0066000000000002</v>
      </c>
    </row>
    <row r="323" spans="2:15" hidden="1" x14ac:dyDescent="0.2">
      <c r="B323" s="35">
        <v>40211</v>
      </c>
      <c r="C323" s="33">
        <f>+'Weekly OPIS Data'!M183</f>
        <v>2.6623682823529409</v>
      </c>
      <c r="D323" s="33">
        <f>+'Weekly OPIS Data'!D183</f>
        <v>2.0203000000000002</v>
      </c>
      <c r="N323" s="33">
        <f>+'Weekly OPIS Data'!Q183</f>
        <v>2.7166498235294112</v>
      </c>
      <c r="O323" s="33">
        <f>+'Weekly OPIS Data'!F183</f>
        <v>2.0381999999999998</v>
      </c>
    </row>
    <row r="324" spans="2:15" hidden="1" x14ac:dyDescent="0.2">
      <c r="B324" s="35">
        <v>40218</v>
      </c>
      <c r="C324" s="33">
        <f>+'Weekly OPIS Data'!M184</f>
        <v>2.6161010823529409</v>
      </c>
      <c r="D324" s="33">
        <f>+'Weekly OPIS Data'!D184</f>
        <v>1.9743999999999999</v>
      </c>
      <c r="N324" s="33">
        <f>+'Weekly OPIS Data'!Q184</f>
        <v>2.7093133235294111</v>
      </c>
      <c r="O324" s="33">
        <f>+'Weekly OPIS Data'!F184</f>
        <v>2.0308999999999999</v>
      </c>
    </row>
    <row r="325" spans="2:15" hidden="1" x14ac:dyDescent="0.2">
      <c r="B325" s="35">
        <v>40225</v>
      </c>
      <c r="C325" s="33">
        <f>+'Weekly OPIS Data'!M185</f>
        <v>2.6449298823529412</v>
      </c>
      <c r="D325" s="33">
        <f>+'Weekly OPIS Data'!D185</f>
        <v>2.0030000000000001</v>
      </c>
      <c r="N325" s="33">
        <f>+'Weekly OPIS Data'!Q185</f>
        <v>2.7547393235294111</v>
      </c>
      <c r="O325" s="33">
        <f>+'Weekly OPIS Data'!F185</f>
        <v>2.0760999999999998</v>
      </c>
    </row>
    <row r="326" spans="2:15" hidden="1" x14ac:dyDescent="0.2">
      <c r="B326" s="35">
        <v>40232</v>
      </c>
      <c r="C326" s="33">
        <f>+'Weekly OPIS Data'!M186</f>
        <v>2.8137698823529416</v>
      </c>
      <c r="D326" s="33">
        <f>+'Weekly OPIS Data'!D186</f>
        <v>2.1705000000000001</v>
      </c>
      <c r="N326" s="33">
        <f>+'Weekly OPIS Data'!Q186</f>
        <v>2.9379508235294116</v>
      </c>
      <c r="O326" s="33">
        <f>+'Weekly OPIS Data'!F186</f>
        <v>2.2584</v>
      </c>
    </row>
    <row r="327" spans="2:15" hidden="1" x14ac:dyDescent="0.2">
      <c r="B327" s="35">
        <v>40239</v>
      </c>
      <c r="C327" s="33">
        <f>+'Weekly OPIS Data'!M187</f>
        <v>2.8006658823529413</v>
      </c>
      <c r="D327" s="33">
        <f>+'Weekly OPIS Data'!D187</f>
        <v>2.1575000000000002</v>
      </c>
      <c r="N327" s="33">
        <f>+'Weekly OPIS Data'!Q187</f>
        <v>2.9430763235294117</v>
      </c>
      <c r="O327" s="33">
        <f>+'Weekly OPIS Data'!F187</f>
        <v>2.2635000000000001</v>
      </c>
    </row>
    <row r="328" spans="2:15" hidden="1" x14ac:dyDescent="0.2">
      <c r="B328" s="35">
        <v>40246</v>
      </c>
      <c r="C328" s="33">
        <f>+'Weekly OPIS Data'!M188</f>
        <v>2.8977362823529411</v>
      </c>
      <c r="D328" s="33">
        <f>+'Weekly OPIS Data'!D188</f>
        <v>2.2538</v>
      </c>
      <c r="N328" s="33">
        <f>+'Weekly OPIS Data'!Q188</f>
        <v>3.0350338235294112</v>
      </c>
      <c r="O328" s="33">
        <f>+'Weekly OPIS Data'!F188</f>
        <v>2.355</v>
      </c>
    </row>
    <row r="329" spans="2:15" hidden="1" x14ac:dyDescent="0.2">
      <c r="B329" s="35">
        <v>40253</v>
      </c>
      <c r="C329" s="33">
        <f>+'Weekly OPIS Data'!M189</f>
        <v>2.8325186823529407</v>
      </c>
      <c r="D329" s="33">
        <f>+'Weekly OPIS Data'!D189</f>
        <v>2.1890999999999998</v>
      </c>
      <c r="N329" s="33">
        <f>+'Weekly OPIS Data'!Q189</f>
        <v>3.0132253235294115</v>
      </c>
      <c r="O329" s="33">
        <f>+'Weekly OPIS Data'!F189</f>
        <v>2.3332999999999999</v>
      </c>
    </row>
    <row r="330" spans="2:15" hidden="1" x14ac:dyDescent="0.2">
      <c r="B330" s="35">
        <v>40260</v>
      </c>
      <c r="C330" s="33">
        <f>+'Weekly OPIS Data'!M190</f>
        <v>2.8252610823529416</v>
      </c>
      <c r="D330" s="33">
        <f>+'Weekly OPIS Data'!D190</f>
        <v>2.1819000000000002</v>
      </c>
      <c r="N330" s="33">
        <f>+'Weekly OPIS Data'!Q190</f>
        <v>3.0448828235294112</v>
      </c>
      <c r="O330" s="33">
        <f>+'Weekly OPIS Data'!F190</f>
        <v>2.3647999999999998</v>
      </c>
    </row>
    <row r="331" spans="2:15" hidden="1" x14ac:dyDescent="0.2">
      <c r="B331" s="35">
        <v>40267</v>
      </c>
      <c r="C331" s="33">
        <f>+'Weekly OPIS Data'!M191</f>
        <v>2.9143682823529415</v>
      </c>
      <c r="D331" s="33">
        <f>+'Weekly OPIS Data'!D191</f>
        <v>2.2703000000000002</v>
      </c>
      <c r="N331" s="33">
        <f>+'Weekly OPIS Data'!Q191</f>
        <v>3.0908113235294117</v>
      </c>
      <c r="O331" s="33">
        <f>+'Weekly OPIS Data'!F191</f>
        <v>2.4104999999999999</v>
      </c>
    </row>
    <row r="332" spans="2:15" hidden="1" x14ac:dyDescent="0.2">
      <c r="B332" s="35">
        <v>40274</v>
      </c>
      <c r="C332" s="33">
        <f>+'Weekly OPIS Data'!M192</f>
        <v>3.153969882352941</v>
      </c>
      <c r="D332" s="33">
        <f>+'Weekly OPIS Data'!D192</f>
        <v>2.508</v>
      </c>
      <c r="N332" s="33">
        <f>+'Weekly OPIS Data'!Q192</f>
        <v>3.2464858235294116</v>
      </c>
      <c r="O332" s="33">
        <f>+'Weekly OPIS Data'!F192</f>
        <v>2.5653999999999999</v>
      </c>
    </row>
    <row r="333" spans="2:15" hidden="1" x14ac:dyDescent="0.2">
      <c r="B333" s="35">
        <v>40281</v>
      </c>
      <c r="C333" s="33">
        <f>+'Weekly OPIS Data'!M193</f>
        <v>3.1841090823529408</v>
      </c>
      <c r="D333" s="33">
        <f>+'Weekly OPIS Data'!D193</f>
        <v>2.5379</v>
      </c>
      <c r="N333" s="33">
        <f>+'Weekly OPIS Data'!Q193</f>
        <v>3.2737213235294114</v>
      </c>
      <c r="O333" s="33">
        <f>+'Weekly OPIS Data'!F193</f>
        <v>2.5924999999999998</v>
      </c>
    </row>
    <row r="334" spans="2:15" hidden="1" x14ac:dyDescent="0.2">
      <c r="B334" s="35">
        <v>40288</v>
      </c>
      <c r="C334" s="33">
        <f>+'Weekly OPIS Data'!M194</f>
        <v>3.1462082823529416</v>
      </c>
      <c r="D334" s="33">
        <f>+'Weekly OPIS Data'!D194</f>
        <v>2.5003000000000002</v>
      </c>
      <c r="N334" s="33">
        <f>+'Weekly OPIS Data'!Q194</f>
        <v>3.236737323529411</v>
      </c>
      <c r="O334" s="33">
        <f>+'Weekly OPIS Data'!F194</f>
        <v>2.5556999999999999</v>
      </c>
    </row>
    <row r="335" spans="2:15" hidden="1" x14ac:dyDescent="0.2">
      <c r="B335" s="35">
        <v>40295</v>
      </c>
      <c r="C335" s="33">
        <f>+'Weekly OPIS Data'!M195</f>
        <v>3.145200282352941</v>
      </c>
      <c r="D335" s="33">
        <f>+'Weekly OPIS Data'!D195</f>
        <v>2.4992999999999999</v>
      </c>
      <c r="N335" s="33">
        <f>+'Weekly OPIS Data'!Q195</f>
        <v>3.2242753235294117</v>
      </c>
      <c r="O335" s="33">
        <f>+'Weekly OPIS Data'!F195</f>
        <v>2.5432999999999999</v>
      </c>
    </row>
    <row r="336" spans="2:15" hidden="1" x14ac:dyDescent="0.2">
      <c r="B336" s="35">
        <v>40302</v>
      </c>
      <c r="C336" s="33">
        <f>+'Weekly OPIS Data'!M196</f>
        <v>3.1460066823529411</v>
      </c>
      <c r="D336" s="33">
        <f>+'Weekly OPIS Data'!D196</f>
        <v>2.5001000000000002</v>
      </c>
      <c r="N336" s="33">
        <f>+'Weekly OPIS Data'!Q196</f>
        <v>3.2416618235294115</v>
      </c>
      <c r="O336" s="33">
        <f>+'Weekly OPIS Data'!F196</f>
        <v>2.5606</v>
      </c>
    </row>
    <row r="337" spans="2:15" hidden="1" x14ac:dyDescent="0.2">
      <c r="B337" s="35">
        <v>40309</v>
      </c>
      <c r="C337" s="33">
        <f>+'Weekly OPIS Data'!M197</f>
        <v>2.9351330823529409</v>
      </c>
      <c r="D337" s="33">
        <f>+'Weekly OPIS Data'!D197</f>
        <v>2.2909000000000002</v>
      </c>
      <c r="N337" s="33">
        <f>+'Weekly OPIS Data'!Q197</f>
        <v>3.0825703235294117</v>
      </c>
      <c r="O337" s="33">
        <f>+'Weekly OPIS Data'!F197</f>
        <v>2.4022999999999999</v>
      </c>
    </row>
    <row r="338" spans="2:15" hidden="1" x14ac:dyDescent="0.2">
      <c r="B338" s="35">
        <v>40316</v>
      </c>
      <c r="C338" s="33">
        <f>+'Weekly OPIS Data'!M198</f>
        <v>2.7858482823529407</v>
      </c>
      <c r="D338" s="33">
        <f>+'Weekly OPIS Data'!D198</f>
        <v>2.1427999999999998</v>
      </c>
      <c r="N338" s="33">
        <f>+'Weekly OPIS Data'!Q198</f>
        <v>2.941568823529412</v>
      </c>
      <c r="O338" s="33">
        <f>+'Weekly OPIS Data'!F198</f>
        <v>2.262</v>
      </c>
    </row>
    <row r="339" spans="2:15" hidden="1" x14ac:dyDescent="0.2">
      <c r="B339" s="35">
        <v>40323</v>
      </c>
      <c r="C339" s="33">
        <f>+'Weekly OPIS Data'!M199</f>
        <v>2.7265778823529407</v>
      </c>
      <c r="D339" s="33">
        <f>+'Weekly OPIS Data'!D199</f>
        <v>2.0840000000000001</v>
      </c>
      <c r="N339" s="33">
        <f>+'Weekly OPIS Data'!Q199</f>
        <v>2.8386568235294121</v>
      </c>
      <c r="O339" s="33">
        <f>+'Weekly OPIS Data'!F199</f>
        <v>2.1596000000000002</v>
      </c>
    </row>
    <row r="340" spans="2:15" hidden="1" x14ac:dyDescent="0.2">
      <c r="B340" s="35">
        <v>40330</v>
      </c>
      <c r="C340" s="33">
        <f>+'Weekly OPIS Data'!M200</f>
        <v>2.8115522823529409</v>
      </c>
      <c r="D340" s="33">
        <f>+'Weekly OPIS Data'!D200</f>
        <v>2.1682999999999999</v>
      </c>
      <c r="N340" s="33">
        <f>+'Weekly OPIS Data'!Q200</f>
        <v>2.8644853235294114</v>
      </c>
      <c r="O340" s="33">
        <f>+'Weekly OPIS Data'!F200</f>
        <v>2.1852999999999998</v>
      </c>
    </row>
    <row r="341" spans="2:15" hidden="1" x14ac:dyDescent="0.2">
      <c r="B341" s="35">
        <v>40337</v>
      </c>
      <c r="C341" s="33">
        <f>+'Weekly OPIS Data'!M201</f>
        <v>2.8007666823529407</v>
      </c>
      <c r="D341" s="33">
        <f>+'Weekly OPIS Data'!D201</f>
        <v>2.1576</v>
      </c>
      <c r="N341" s="33">
        <f>+'Weekly OPIS Data'!Q201</f>
        <v>2.876444823529412</v>
      </c>
      <c r="O341" s="33">
        <f>+'Weekly OPIS Data'!F201</f>
        <v>2.1972</v>
      </c>
    </row>
    <row r="342" spans="2:15" hidden="1" x14ac:dyDescent="0.2">
      <c r="B342" s="35">
        <v>40344</v>
      </c>
      <c r="C342" s="33">
        <f>+'Weekly OPIS Data'!M202</f>
        <v>2.7967346823529411</v>
      </c>
      <c r="D342" s="33">
        <f>+'Weekly OPIS Data'!D202</f>
        <v>2.1536</v>
      </c>
      <c r="N342" s="33">
        <f>+'Weekly OPIS Data'!Q202</f>
        <v>2.9070973235294115</v>
      </c>
      <c r="O342" s="33">
        <f>+'Weekly OPIS Data'!F202</f>
        <v>2.2277</v>
      </c>
    </row>
    <row r="343" spans="2:15" hidden="1" x14ac:dyDescent="0.2">
      <c r="B343" s="35">
        <v>40351</v>
      </c>
      <c r="C343" s="33">
        <f>+'Weekly OPIS Data'!M203</f>
        <v>2.9381570823529408</v>
      </c>
      <c r="D343" s="33">
        <f>+'Weekly OPIS Data'!D203</f>
        <v>2.2938999999999998</v>
      </c>
      <c r="N343" s="33">
        <f>+'Weekly OPIS Data'!Q203</f>
        <v>3.0350338235294112</v>
      </c>
      <c r="O343" s="33">
        <f>+'Weekly OPIS Data'!F203</f>
        <v>2.355</v>
      </c>
    </row>
    <row r="344" spans="2:15" hidden="1" x14ac:dyDescent="0.2">
      <c r="B344" s="35">
        <v>40358</v>
      </c>
      <c r="C344" s="33">
        <f>+'Weekly OPIS Data'!M204</f>
        <v>2.9074130823529414</v>
      </c>
      <c r="D344" s="33">
        <f>+'Weekly OPIS Data'!D204</f>
        <v>2.2633999999999999</v>
      </c>
      <c r="N344" s="33">
        <f>+'Weekly OPIS Data'!Q204</f>
        <v>3.0062908235294117</v>
      </c>
      <c r="O344" s="33">
        <f>+'Weekly OPIS Data'!F204</f>
        <v>2.3264</v>
      </c>
    </row>
    <row r="345" spans="2:15" hidden="1" x14ac:dyDescent="0.2">
      <c r="B345" s="35">
        <v>40365</v>
      </c>
      <c r="C345" s="33">
        <f>+'Weekly OPIS Data'!M205</f>
        <v>2.7189170823529407</v>
      </c>
      <c r="D345" s="33">
        <f>+'Weekly OPIS Data'!D205</f>
        <v>2.0764</v>
      </c>
      <c r="N345" s="33">
        <f>+'Weekly OPIS Data'!Q205</f>
        <v>2.8536313235294113</v>
      </c>
      <c r="O345" s="33">
        <f>+'Weekly OPIS Data'!F205</f>
        <v>2.1745000000000001</v>
      </c>
    </row>
    <row r="346" spans="2:15" hidden="1" x14ac:dyDescent="0.2">
      <c r="B346" s="35">
        <v>40372</v>
      </c>
      <c r="C346" s="33">
        <f>+'Weekly OPIS Data'!M206</f>
        <v>2.7493586823529412</v>
      </c>
      <c r="D346" s="33">
        <f>+'Weekly OPIS Data'!D206</f>
        <v>2.1065999999999998</v>
      </c>
      <c r="N346" s="33">
        <f>+'Weekly OPIS Data'!Q206</f>
        <v>2.8929268235294119</v>
      </c>
      <c r="O346" s="33">
        <f>+'Weekly OPIS Data'!F206</f>
        <v>2.2136</v>
      </c>
    </row>
    <row r="347" spans="2:15" hidden="1" x14ac:dyDescent="0.2">
      <c r="B347" s="35">
        <v>40379</v>
      </c>
      <c r="C347" s="33">
        <f>+'Weekly OPIS Data'!M207</f>
        <v>2.7774818823529408</v>
      </c>
      <c r="D347" s="33">
        <f>+'Weekly OPIS Data'!D207</f>
        <v>2.1345000000000001</v>
      </c>
      <c r="N347" s="33">
        <f>+'Weekly OPIS Data'!Q207</f>
        <v>2.9090068235294115</v>
      </c>
      <c r="O347" s="33">
        <f>+'Weekly OPIS Data'!F207</f>
        <v>2.2296</v>
      </c>
    </row>
    <row r="348" spans="2:15" hidden="1" x14ac:dyDescent="0.2">
      <c r="B348" s="35">
        <v>40386</v>
      </c>
      <c r="C348" s="33">
        <f>+'Weekly OPIS Data'!M208</f>
        <v>2.7962306823529408</v>
      </c>
      <c r="D348" s="33">
        <f>+'Weekly OPIS Data'!D208</f>
        <v>2.1530999999999998</v>
      </c>
      <c r="N348" s="33">
        <f>+'Weekly OPIS Data'!Q208</f>
        <v>2.945387823529412</v>
      </c>
      <c r="O348" s="33">
        <f>+'Weekly OPIS Data'!F208</f>
        <v>2.2658</v>
      </c>
    </row>
    <row r="349" spans="2:15" hidden="1" x14ac:dyDescent="0.2">
      <c r="B349" s="35">
        <v>40393</v>
      </c>
      <c r="C349" s="33">
        <f>+'Weekly OPIS Data'!M209</f>
        <v>2.9009618823529415</v>
      </c>
      <c r="D349" s="33">
        <f>+'Weekly OPIS Data'!D209</f>
        <v>2.2570000000000001</v>
      </c>
      <c r="N349" s="33">
        <f>+'Weekly OPIS Data'!Q209</f>
        <v>3.0105118235294119</v>
      </c>
      <c r="O349" s="33">
        <f>+'Weekly OPIS Data'!F209</f>
        <v>2.3306</v>
      </c>
    </row>
    <row r="350" spans="2:15" hidden="1" x14ac:dyDescent="0.2">
      <c r="B350" s="35">
        <v>40400</v>
      </c>
      <c r="C350" s="33">
        <f>+'Weekly OPIS Data'!M210</f>
        <v>2.9465234823529407</v>
      </c>
      <c r="D350" s="33">
        <f>+'Weekly OPIS Data'!D210</f>
        <v>2.3022</v>
      </c>
      <c r="N350" s="33">
        <f>+'Weekly OPIS Data'!Q210</f>
        <v>3.0719173235294113</v>
      </c>
      <c r="O350" s="33">
        <f>+'Weekly OPIS Data'!F210</f>
        <v>2.3917000000000002</v>
      </c>
    </row>
    <row r="351" spans="2:15" hidden="1" x14ac:dyDescent="0.2">
      <c r="B351" s="35">
        <v>40407</v>
      </c>
      <c r="C351" s="33">
        <f>+'Weekly OPIS Data'!M211</f>
        <v>2.9460194823529413</v>
      </c>
      <c r="D351" s="33">
        <f>+'Weekly OPIS Data'!G211</f>
        <v>2.3016999999999999</v>
      </c>
      <c r="N351" s="33">
        <f>+'Weekly OPIS Data'!Q211</f>
        <v>3.0462898235294116</v>
      </c>
      <c r="O351" s="33">
        <f>+'Weekly OPIS Data'!I211</f>
        <v>2.3662000000000001</v>
      </c>
    </row>
    <row r="352" spans="2:15" hidden="1" x14ac:dyDescent="0.2">
      <c r="B352" s="35">
        <v>40414</v>
      </c>
      <c r="C352" s="33">
        <f>+'Weekly OPIS Data'!M212</f>
        <v>2.9652722823529416</v>
      </c>
      <c r="D352" s="33">
        <f>+'Weekly OPIS Data'!D212</f>
        <v>2.3208000000000002</v>
      </c>
      <c r="N352" s="33">
        <f>+'Weekly OPIS Data'!Q212</f>
        <v>3.0342298235294116</v>
      </c>
      <c r="O352" s="33">
        <f>+'Weekly OPIS Data'!F212</f>
        <v>2.3542000000000001</v>
      </c>
    </row>
    <row r="353" spans="2:15" hidden="1" x14ac:dyDescent="0.2">
      <c r="B353" s="35">
        <v>40421</v>
      </c>
      <c r="C353" s="33">
        <f>+'Weekly OPIS Data'!M213</f>
        <v>3.0412754823529413</v>
      </c>
      <c r="D353" s="33">
        <f>+'Weekly OPIS Data'!D213</f>
        <v>2.3961999999999999</v>
      </c>
      <c r="N353" s="33">
        <f>+'Weekly OPIS Data'!Q213</f>
        <v>3.1026703235294111</v>
      </c>
      <c r="O353" s="33">
        <f>+'Weekly OPIS Data'!F213</f>
        <v>2.4222999999999999</v>
      </c>
    </row>
    <row r="354" spans="2:15" hidden="1" x14ac:dyDescent="0.2">
      <c r="B354" s="35">
        <v>40428</v>
      </c>
      <c r="C354" s="33">
        <f>+'Weekly OPIS Data'!M214</f>
        <v>2.9863394823529408</v>
      </c>
      <c r="D354" s="33">
        <f>+'Weekly OPIS Data'!D214</f>
        <v>2.3416999999999999</v>
      </c>
      <c r="N354" s="33">
        <f>+'Weekly OPIS Data'!Q214</f>
        <v>3.105182823529411</v>
      </c>
      <c r="O354" s="33">
        <f>+'Weekly OPIS Data'!F214</f>
        <v>2.4247999999999998</v>
      </c>
    </row>
    <row r="355" spans="2:15" hidden="1" x14ac:dyDescent="0.2">
      <c r="B355" s="35">
        <v>40435</v>
      </c>
      <c r="C355" s="33">
        <f>+'Weekly OPIS Data'!M215</f>
        <v>3.0911714823529408</v>
      </c>
      <c r="D355" s="33">
        <f>+'Weekly OPIS Data'!D215</f>
        <v>2.4457</v>
      </c>
      <c r="N355" s="33">
        <f>+'Weekly OPIS Data'!Q215</f>
        <v>3.1468903235294112</v>
      </c>
      <c r="O355" s="33">
        <f>+'Weekly OPIS Data'!F215</f>
        <v>2.4662999999999999</v>
      </c>
    </row>
    <row r="356" spans="2:15" hidden="1" x14ac:dyDescent="0.2">
      <c r="B356" s="35">
        <v>40442</v>
      </c>
      <c r="C356" s="33">
        <f>+'Weekly OPIS Data'!M216</f>
        <v>3.2052770823529411</v>
      </c>
      <c r="D356" s="33">
        <f>+'Weekly OPIS Data'!D216</f>
        <v>2.5589</v>
      </c>
      <c r="N356" s="33">
        <f>+'Weekly OPIS Data'!Q216</f>
        <v>3.2081953235294112</v>
      </c>
      <c r="O356" s="33">
        <f>+'Weekly OPIS Data'!F216</f>
        <v>2.5272999999999999</v>
      </c>
    </row>
    <row r="357" spans="2:15" hidden="1" x14ac:dyDescent="0.2">
      <c r="B357" s="35">
        <v>40449</v>
      </c>
      <c r="C357" s="33">
        <f>+'Weekly OPIS Data'!M217</f>
        <v>3.2012450823529415</v>
      </c>
      <c r="D357" s="33">
        <f>+'Weekly OPIS Data'!D217</f>
        <v>2.5548999999999999</v>
      </c>
      <c r="N357" s="33">
        <f>+'Weekly OPIS Data'!Q217</f>
        <v>3.222466323529412</v>
      </c>
      <c r="O357" s="33">
        <f>+'Weekly OPIS Data'!F217</f>
        <v>2.5415000000000001</v>
      </c>
    </row>
    <row r="358" spans="2:15" hidden="1" x14ac:dyDescent="0.2">
      <c r="B358" s="35">
        <v>40456</v>
      </c>
      <c r="C358" s="33">
        <f>+'Weekly OPIS Data'!M218</f>
        <v>3.2742242823529413</v>
      </c>
      <c r="D358" s="33">
        <f>+'Weekly OPIS Data'!D218</f>
        <v>2.6273</v>
      </c>
      <c r="N358" s="33">
        <f>+'Weekly OPIS Data'!Q218</f>
        <v>3.3583423235294116</v>
      </c>
      <c r="O358" s="33">
        <f>+'Weekly OPIS Data'!F218</f>
        <v>2.6766999999999999</v>
      </c>
    </row>
    <row r="359" spans="2:15" hidden="1" x14ac:dyDescent="0.2">
      <c r="B359" s="35">
        <v>40463</v>
      </c>
      <c r="C359" s="33">
        <f>+'Weekly OPIS Data'!M219</f>
        <v>3.2637410823529409</v>
      </c>
      <c r="D359" s="33">
        <f>+'Weekly OPIS Data'!D219</f>
        <v>2.6168999999999998</v>
      </c>
      <c r="N359" s="33">
        <f>+'Weekly OPIS Data'!Q219</f>
        <v>3.4247728235294117</v>
      </c>
      <c r="O359" s="33">
        <f>+'Weekly OPIS Data'!F219</f>
        <v>2.7427999999999999</v>
      </c>
    </row>
    <row r="360" spans="2:15" hidden="1" x14ac:dyDescent="0.2">
      <c r="B360" s="35">
        <v>40470</v>
      </c>
      <c r="C360" s="33">
        <f>+'Weekly OPIS Data'!M220</f>
        <v>3.1969106823529412</v>
      </c>
      <c r="D360" s="33">
        <f>+'Weekly OPIS Data'!D220</f>
        <v>2.5506000000000002</v>
      </c>
      <c r="N360" s="33">
        <f>+'Weekly OPIS Data'!Q220</f>
        <v>3.4001503235294113</v>
      </c>
      <c r="O360" s="33">
        <f>+'Weekly OPIS Data'!F220</f>
        <v>2.7183000000000002</v>
      </c>
    </row>
    <row r="361" spans="2:15" hidden="1" x14ac:dyDescent="0.2">
      <c r="B361" s="35">
        <v>40477</v>
      </c>
      <c r="C361" s="33">
        <f>+'Weekly OPIS Data'!M221</f>
        <v>3.1474178823529408</v>
      </c>
      <c r="D361" s="33">
        <f>+'Weekly OPIS Data'!D221</f>
        <v>2.5015000000000001</v>
      </c>
      <c r="N361" s="33">
        <f>+'Weekly OPIS Data'!Q221</f>
        <v>3.4268833235294114</v>
      </c>
      <c r="O361" s="33">
        <f>+'Weekly OPIS Data'!F221</f>
        <v>2.7448999999999999</v>
      </c>
    </row>
    <row r="362" spans="2:15" hidden="1" x14ac:dyDescent="0.2">
      <c r="B362" s="35">
        <v>40484</v>
      </c>
      <c r="C362" s="33">
        <f>+'Weekly OPIS Data'!M222</f>
        <v>3.0937922823529416</v>
      </c>
      <c r="D362" s="33">
        <f>+'Weekly OPIS Data'!D222</f>
        <v>2.4483000000000001</v>
      </c>
      <c r="N362" s="33">
        <f>+'Weekly OPIS Data'!Q222</f>
        <v>3.3994468235294111</v>
      </c>
      <c r="O362" s="33">
        <f>+'Weekly OPIS Data'!F222</f>
        <v>2.7176</v>
      </c>
    </row>
    <row r="363" spans="2:15" hidden="1" x14ac:dyDescent="0.2">
      <c r="B363" s="35">
        <v>40491</v>
      </c>
      <c r="C363" s="33">
        <f>+'Weekly OPIS Data'!M223</f>
        <v>3.1845122823529408</v>
      </c>
      <c r="D363" s="33">
        <f>+'Weekly OPIS Data'!D223</f>
        <v>2.5383</v>
      </c>
      <c r="N363" s="33">
        <f>+'Weekly OPIS Data'!Q223</f>
        <v>3.4783393235294113</v>
      </c>
      <c r="O363" s="33">
        <f>+'Weekly OPIS Data'!F223</f>
        <v>2.7961</v>
      </c>
    </row>
    <row r="364" spans="2:15" hidden="1" x14ac:dyDescent="0.2">
      <c r="B364" s="35">
        <v>40498</v>
      </c>
      <c r="C364" s="33">
        <f>+'Weekly OPIS Data'!M224</f>
        <v>3.1400594823529415</v>
      </c>
      <c r="D364" s="33">
        <f>+'Weekly OPIS Data'!D224</f>
        <v>2.4942000000000002</v>
      </c>
      <c r="N364" s="33">
        <f>+'Weekly OPIS Data'!Q224</f>
        <v>3.4342198235294115</v>
      </c>
      <c r="O364" s="33">
        <f>+'Weekly OPIS Data'!F224</f>
        <v>2.7522000000000002</v>
      </c>
    </row>
    <row r="365" spans="2:15" hidden="1" x14ac:dyDescent="0.2">
      <c r="B365" s="35">
        <v>40505</v>
      </c>
      <c r="C365" s="33">
        <f>+'Weekly OPIS Data'!M225</f>
        <v>3.0442994823529412</v>
      </c>
      <c r="D365" s="33">
        <f>+'Weekly OPIS Data'!D225</f>
        <v>2.3992</v>
      </c>
      <c r="N365" s="33">
        <f>+'Weekly OPIS Data'!Q225</f>
        <v>3.3788443235294112</v>
      </c>
      <c r="O365" s="33">
        <f>+'Weekly OPIS Data'!F225</f>
        <v>2.6970999999999998</v>
      </c>
    </row>
    <row r="366" spans="2:15" hidden="1" x14ac:dyDescent="0.2">
      <c r="B366" s="35">
        <v>40512</v>
      </c>
      <c r="C366" s="33">
        <f>+'Weekly OPIS Data'!M226</f>
        <v>3.1087106823529407</v>
      </c>
      <c r="D366" s="33">
        <f>+'Weekly OPIS Data'!D226</f>
        <v>2.4630999999999998</v>
      </c>
      <c r="N366" s="33">
        <f>+'Weekly OPIS Data'!Q226</f>
        <v>3.4180393235294115</v>
      </c>
      <c r="O366" s="33">
        <f>+'Weekly OPIS Data'!F226</f>
        <v>2.7361</v>
      </c>
    </row>
    <row r="367" spans="2:15" hidden="1" x14ac:dyDescent="0.2">
      <c r="B367" s="35">
        <v>40519</v>
      </c>
      <c r="C367" s="33">
        <f>+'Weekly OPIS Data'!M227</f>
        <v>3.2047730823529408</v>
      </c>
      <c r="D367" s="33">
        <f>+'Weekly OPIS Data'!D227</f>
        <v>2.5583999999999998</v>
      </c>
      <c r="N367" s="33">
        <f>+'Weekly OPIS Data'!Q227</f>
        <v>3.4459783235294115</v>
      </c>
      <c r="O367" s="33">
        <f>+'Weekly OPIS Data'!F227</f>
        <v>2.7639</v>
      </c>
    </row>
    <row r="368" spans="2:15" hidden="1" x14ac:dyDescent="0.2">
      <c r="B368" s="35">
        <v>40526</v>
      </c>
      <c r="C368" s="33">
        <f>+'Weekly OPIS Data'!M228</f>
        <v>3.1719122823529409</v>
      </c>
      <c r="D368" s="33">
        <f>+'Weekly OPIS Data'!D228</f>
        <v>2.5257999999999998</v>
      </c>
      <c r="N368" s="33">
        <f>+'Weekly OPIS Data'!Q228</f>
        <v>3.4021603235294116</v>
      </c>
      <c r="O368" s="33">
        <f>+'Weekly OPIS Data'!F228</f>
        <v>2.7202999999999999</v>
      </c>
    </row>
    <row r="369" spans="2:15" hidden="1" x14ac:dyDescent="0.2">
      <c r="B369" s="35">
        <v>40533</v>
      </c>
      <c r="C369" s="33">
        <f>+'Weekly OPIS Data'!M229</f>
        <v>3.1439906823529409</v>
      </c>
      <c r="D369" s="33">
        <f>+'Weekly OPIS Data'!D229</f>
        <v>2.4981</v>
      </c>
      <c r="N369" s="33">
        <f>+'Weekly OPIS Data'!Q229</f>
        <v>3.3160318235294115</v>
      </c>
      <c r="O369" s="33">
        <f>+'Weekly OPIS Data'!F229</f>
        <v>2.6345999999999998</v>
      </c>
    </row>
    <row r="370" spans="2:15" hidden="1" x14ac:dyDescent="0.2">
      <c r="B370" s="35">
        <v>40540</v>
      </c>
      <c r="C370" s="33">
        <f>+'Weekly OPIS Data'!M230</f>
        <v>3.1714082823529415</v>
      </c>
      <c r="D370" s="33">
        <f>+'Weekly OPIS Data'!D230</f>
        <v>2.5253000000000001</v>
      </c>
      <c r="N370" s="33">
        <f>+'Weekly OPIS Data'!Q230</f>
        <v>3.3208558235294117</v>
      </c>
      <c r="O370" s="33">
        <f>+'Weekly OPIS Data'!F230</f>
        <v>2.6394000000000002</v>
      </c>
    </row>
    <row r="371" spans="2:15" hidden="1" x14ac:dyDescent="0.2">
      <c r="B371" s="35">
        <v>40547</v>
      </c>
      <c r="C371" s="33">
        <f>+'Weekly OPIS Data'!M231</f>
        <v>3.2047730823529408</v>
      </c>
      <c r="D371" s="33">
        <f>+'Weekly OPIS Data'!D231</f>
        <v>2.5583999999999998</v>
      </c>
      <c r="N371" s="33">
        <f>+'Weekly OPIS Data'!Q231</f>
        <v>3.2875903235294119</v>
      </c>
      <c r="O371" s="33">
        <f>+'Weekly OPIS Data'!F231</f>
        <v>2.6063000000000001</v>
      </c>
    </row>
    <row r="372" spans="2:15" hidden="1" x14ac:dyDescent="0.2">
      <c r="B372" s="35">
        <v>40554</v>
      </c>
      <c r="C372" s="33">
        <f>+'Weekly OPIS Data'!M232</f>
        <v>3.2565842823529412</v>
      </c>
      <c r="D372" s="33">
        <f>+'Weekly OPIS Data'!D232</f>
        <v>2.6097999999999999</v>
      </c>
      <c r="N372" s="33">
        <f>+'Weekly OPIS Data'!Q232</f>
        <v>3.3326143235294117</v>
      </c>
      <c r="O372" s="33">
        <f>+'Weekly OPIS Data'!F232</f>
        <v>2.6511</v>
      </c>
    </row>
    <row r="373" spans="2:15" hidden="1" x14ac:dyDescent="0.2">
      <c r="B373" s="35">
        <v>40561</v>
      </c>
      <c r="C373" s="33">
        <f>+'Weekly OPIS Data'!M233</f>
        <v>3.3211970823529411</v>
      </c>
      <c r="D373" s="33">
        <f>+'Weekly OPIS Data'!D233</f>
        <v>2.6739000000000002</v>
      </c>
      <c r="N373" s="33">
        <f>+'Weekly OPIS Data'!Q233</f>
        <v>3.4271848235294113</v>
      </c>
      <c r="O373" s="33">
        <f>+'Weekly OPIS Data'!F233</f>
        <v>2.7452000000000001</v>
      </c>
    </row>
    <row r="374" spans="2:15" hidden="1" x14ac:dyDescent="0.2">
      <c r="B374" s="35">
        <v>40568</v>
      </c>
      <c r="C374" s="33">
        <f>+'Weekly OPIS Data'!M234</f>
        <v>3.2870258823529408</v>
      </c>
      <c r="D374" s="33">
        <f>+'Weekly OPIS Data'!D234</f>
        <v>2.64</v>
      </c>
      <c r="N374" s="33">
        <f>+'Weekly OPIS Data'!Q234</f>
        <v>3.4217578235294113</v>
      </c>
      <c r="O374" s="33">
        <f>+'Weekly OPIS Data'!F234</f>
        <v>2.7397999999999998</v>
      </c>
    </row>
    <row r="375" spans="2:15" hidden="1" x14ac:dyDescent="0.2">
      <c r="B375" s="35">
        <v>40575</v>
      </c>
      <c r="C375" s="33">
        <f>+'Weekly OPIS Data'!M235</f>
        <v>3.427137882352941</v>
      </c>
      <c r="D375" s="33">
        <f>+'Weekly OPIS Data'!D235</f>
        <v>2.7789999999999999</v>
      </c>
      <c r="N375" s="33">
        <f>+'Weekly OPIS Data'!Q235</f>
        <v>3.5460763235294115</v>
      </c>
      <c r="O375" s="33">
        <f>+'Weekly OPIS Data'!F235</f>
        <v>2.8635000000000002</v>
      </c>
    </row>
    <row r="376" spans="2:15" hidden="1" x14ac:dyDescent="0.2">
      <c r="B376" s="35">
        <v>40582</v>
      </c>
      <c r="C376" s="33">
        <f>+'Weekly OPIS Data'!M236</f>
        <v>3.4102034823529408</v>
      </c>
      <c r="D376" s="33">
        <f>+'Weekly OPIS Data'!D236</f>
        <v>2.7622</v>
      </c>
      <c r="N376" s="33">
        <f>+'Weekly OPIS Data'!Q236</f>
        <v>3.5720053235294111</v>
      </c>
      <c r="O376" s="33">
        <f>+'Weekly OPIS Data'!F236</f>
        <v>2.8893</v>
      </c>
    </row>
    <row r="377" spans="2:15" hidden="1" x14ac:dyDescent="0.2">
      <c r="B377" s="35">
        <v>40589</v>
      </c>
      <c r="C377" s="33">
        <f>+'Weekly OPIS Data'!M237</f>
        <v>3.5038466823529415</v>
      </c>
      <c r="D377" s="33">
        <f>+'Weekly OPIS Data'!D237</f>
        <v>2.8551000000000002</v>
      </c>
      <c r="N377" s="33">
        <f>+'Weekly OPIS Data'!Q237</f>
        <v>3.6202453235294119</v>
      </c>
      <c r="O377" s="33">
        <f>+'Weekly OPIS Data'!F237</f>
        <v>2.9373</v>
      </c>
    </row>
    <row r="378" spans="2:15" hidden="1" x14ac:dyDescent="0.2">
      <c r="B378" s="35">
        <v>40596</v>
      </c>
      <c r="C378" s="33">
        <f>+'Weekly OPIS Data'!M238</f>
        <v>3.5356994823529408</v>
      </c>
      <c r="D378" s="33">
        <f>+'Weekly OPIS Data'!D238</f>
        <v>2.8866999999999998</v>
      </c>
      <c r="N378" s="33">
        <f>+'Weekly OPIS Data'!Q238</f>
        <v>3.6163258235294116</v>
      </c>
      <c r="O378" s="33">
        <f>+'Weekly OPIS Data'!F238</f>
        <v>2.9333999999999998</v>
      </c>
    </row>
    <row r="379" spans="2:15" hidden="1" x14ac:dyDescent="0.2">
      <c r="B379" s="35">
        <v>40603</v>
      </c>
      <c r="C379" s="33">
        <f>+'Weekly OPIS Data'!M239</f>
        <v>3.7284290823529416</v>
      </c>
      <c r="D379" s="33">
        <f>+'Weekly OPIS Data'!D239</f>
        <v>3.0779000000000001</v>
      </c>
      <c r="N379" s="33">
        <f>+'Weekly OPIS Data'!Q239</f>
        <v>3.8112958235294112</v>
      </c>
      <c r="O379" s="33">
        <f>+'Weekly OPIS Data'!F239</f>
        <v>3.1274000000000002</v>
      </c>
    </row>
    <row r="380" spans="2:15" hidden="1" x14ac:dyDescent="0.2">
      <c r="B380" s="35">
        <v>40610</v>
      </c>
      <c r="C380" s="33">
        <f>+'Weekly OPIS Data'!M240</f>
        <v>3.8967650823529407</v>
      </c>
      <c r="D380" s="33">
        <f>+'Weekly OPIS Data'!D240</f>
        <v>3.2448999999999999</v>
      </c>
      <c r="N380" s="33">
        <f>+'Weekly OPIS Data'!Q240</f>
        <v>3.9576238235294117</v>
      </c>
      <c r="O380" s="33">
        <f>+'Weekly OPIS Data'!F240</f>
        <v>3.2730000000000001</v>
      </c>
    </row>
    <row r="381" spans="2:15" hidden="1" x14ac:dyDescent="0.2">
      <c r="B381" s="35">
        <v>40617</v>
      </c>
      <c r="C381" s="33">
        <f>+'Weekly OPIS Data'!M241</f>
        <v>3.921360282352941</v>
      </c>
      <c r="D381" s="33">
        <f>+'Weekly OPIS Data'!D241</f>
        <v>3.2692999999999999</v>
      </c>
      <c r="N381" s="33">
        <f>+'Weekly OPIS Data'!Q241</f>
        <v>4.1241523235294109</v>
      </c>
      <c r="O381" s="33">
        <f>+'Weekly OPIS Data'!F241</f>
        <v>3.4386999999999999</v>
      </c>
    </row>
    <row r="382" spans="2:15" hidden="1" x14ac:dyDescent="0.2">
      <c r="B382" s="35">
        <v>40624</v>
      </c>
      <c r="C382" s="33">
        <f>+'Weekly OPIS Data'!M242</f>
        <v>3.8863826823529406</v>
      </c>
      <c r="D382" s="33">
        <f>+'Weekly OPIS Data'!D242</f>
        <v>3.2345999999999999</v>
      </c>
      <c r="N382" s="33">
        <f>+'Weekly OPIS Data'!Q242</f>
        <v>4.1978188235294116</v>
      </c>
      <c r="O382" s="33">
        <f>+'Weekly OPIS Data'!F242</f>
        <v>3.512</v>
      </c>
    </row>
    <row r="383" spans="2:15" hidden="1" x14ac:dyDescent="0.2">
      <c r="B383" s="35">
        <v>40631</v>
      </c>
      <c r="C383" s="33">
        <f>+'Weekly OPIS Data'!M243</f>
        <v>3.9436370823529412</v>
      </c>
      <c r="D383" s="33">
        <f>+'Weekly OPIS Data'!D243</f>
        <v>3.2913999999999999</v>
      </c>
      <c r="N383" s="33">
        <f>+'Weekly OPIS Data'!Q243</f>
        <v>4.2391243235294116</v>
      </c>
      <c r="O383" s="33">
        <f>+'Weekly OPIS Data'!F243</f>
        <v>3.5531000000000001</v>
      </c>
    </row>
    <row r="384" spans="2:15" hidden="1" x14ac:dyDescent="0.2">
      <c r="B384" s="35">
        <v>40638</v>
      </c>
      <c r="C384" s="33">
        <f>+'Weekly OPIS Data'!M244</f>
        <v>4.0280066823529417</v>
      </c>
      <c r="D384" s="33">
        <f>+'Weekly OPIS Data'!D244</f>
        <v>3.3751000000000002</v>
      </c>
      <c r="N384" s="33">
        <f>+'Weekly OPIS Data'!Q244</f>
        <v>4.2914848235294114</v>
      </c>
      <c r="O384" s="33">
        <f>+'Weekly OPIS Data'!F244</f>
        <v>3.6052</v>
      </c>
    </row>
    <row r="385" spans="2:15" hidden="1" x14ac:dyDescent="0.2">
      <c r="B385" s="35">
        <v>40645</v>
      </c>
      <c r="C385" s="33">
        <f>+'Weekly OPIS Data'!M245</f>
        <v>4.1227586823529414</v>
      </c>
      <c r="D385" s="33">
        <f>+'Weekly OPIS Data'!D245</f>
        <v>3.4691000000000001</v>
      </c>
      <c r="N385" s="33">
        <f>+'Weekly OPIS Data'!Q245</f>
        <v>4.2635458235294115</v>
      </c>
      <c r="O385" s="33">
        <f>+'Weekly OPIS Data'!F245</f>
        <v>3.5773999999999999</v>
      </c>
    </row>
    <row r="386" spans="2:15" hidden="1" x14ac:dyDescent="0.2">
      <c r="B386" s="35">
        <v>40652</v>
      </c>
      <c r="C386" s="33">
        <f>+'Weekly OPIS Data'!M246</f>
        <v>4.0358690823529413</v>
      </c>
      <c r="D386" s="33">
        <f>+'Weekly OPIS Data'!D246</f>
        <v>3.3828999999999998</v>
      </c>
      <c r="N386" s="33">
        <f>+'Weekly OPIS Data'!Q246</f>
        <v>4.1975173235294116</v>
      </c>
      <c r="O386" s="33">
        <f>+'Weekly OPIS Data'!F246</f>
        <v>3.5116999999999998</v>
      </c>
    </row>
    <row r="387" spans="2:15" hidden="1" x14ac:dyDescent="0.2">
      <c r="B387" s="35">
        <v>40659</v>
      </c>
      <c r="C387" s="33">
        <f>+'Weekly OPIS Data'!M247</f>
        <v>4.0440338823529407</v>
      </c>
      <c r="D387" s="33">
        <f>+'Weekly OPIS Data'!D247</f>
        <v>3.391</v>
      </c>
      <c r="N387" s="33">
        <f>+'Weekly OPIS Data'!Q247</f>
        <v>4.2041503235294115</v>
      </c>
      <c r="O387" s="33">
        <f>+'Weekly OPIS Data'!F247</f>
        <v>3.5183</v>
      </c>
    </row>
    <row r="388" spans="2:15" hidden="1" x14ac:dyDescent="0.2">
      <c r="B388" s="35">
        <v>40666</v>
      </c>
      <c r="C388" s="33">
        <f>+'Weekly OPIS Data'!M248</f>
        <v>4.1509826823529412</v>
      </c>
      <c r="D388" s="33">
        <f>+'Weekly OPIS Data'!D248</f>
        <v>3.4971000000000001</v>
      </c>
      <c r="N388" s="33">
        <f>+'Weekly OPIS Data'!Q248</f>
        <v>4.304348823529411</v>
      </c>
      <c r="O388" s="33">
        <f>+'Weekly OPIS Data'!F248</f>
        <v>3.6179999999999999</v>
      </c>
    </row>
    <row r="389" spans="2:15" hidden="1" x14ac:dyDescent="0.2">
      <c r="B389" s="35">
        <v>40673</v>
      </c>
      <c r="C389" s="33">
        <f>+'Weekly OPIS Data'!M249</f>
        <v>3.9382946823529412</v>
      </c>
      <c r="D389" s="33">
        <f>+'Weekly OPIS Data'!D249</f>
        <v>3.2860999999999998</v>
      </c>
      <c r="N389" s="33">
        <f>+'Weekly OPIS Data'!Q249</f>
        <v>4.1637493235294114</v>
      </c>
      <c r="O389" s="33">
        <f>+'Weekly OPIS Data'!F249</f>
        <v>3.4781</v>
      </c>
    </row>
    <row r="390" spans="2:15" hidden="1" x14ac:dyDescent="0.2">
      <c r="B390" s="35">
        <v>40680</v>
      </c>
      <c r="C390" s="33">
        <f>+'Weekly OPIS Data'!M250</f>
        <v>3.9919202823529414</v>
      </c>
      <c r="D390" s="33">
        <f>+'Weekly OPIS Data'!D250</f>
        <v>3.3393000000000002</v>
      </c>
      <c r="N390" s="33">
        <f>+'Weekly OPIS Data'!Q250</f>
        <v>4.074002823529411</v>
      </c>
      <c r="O390" s="33">
        <f>+'Weekly OPIS Data'!F250</f>
        <v>3.3887999999999998</v>
      </c>
    </row>
    <row r="391" spans="2:15" hidden="1" x14ac:dyDescent="0.2">
      <c r="B391" s="35">
        <v>40687</v>
      </c>
      <c r="C391" s="33">
        <f>+'Weekly OPIS Data'!M251</f>
        <v>4.0117778823529413</v>
      </c>
      <c r="D391" s="33">
        <f>+'Weekly OPIS Data'!D251</f>
        <v>3.359</v>
      </c>
      <c r="N391" s="33">
        <f>+'Weekly OPIS Data'!Q251</f>
        <v>4.0201348235294114</v>
      </c>
      <c r="O391" s="33">
        <f>+'Weekly OPIS Data'!F251</f>
        <v>3.3351999999999999</v>
      </c>
    </row>
    <row r="392" spans="2:15" hidden="1" x14ac:dyDescent="0.2">
      <c r="B392" s="35">
        <v>40694</v>
      </c>
      <c r="C392" s="33">
        <f>+'Weekly OPIS Data'!M252</f>
        <v>3.9912146823529415</v>
      </c>
      <c r="D392" s="33">
        <f>+'Weekly OPIS Data'!D252</f>
        <v>3.3386</v>
      </c>
      <c r="N392" s="33">
        <f>+'Weekly OPIS Data'!Q252</f>
        <v>4.0808368235294115</v>
      </c>
      <c r="O392" s="33">
        <f>+'Weekly OPIS Data'!F252</f>
        <v>3.3956</v>
      </c>
    </row>
    <row r="393" spans="2:15" hidden="1" x14ac:dyDescent="0.2">
      <c r="B393" s="35">
        <v>40701</v>
      </c>
      <c r="C393" s="33">
        <f>+'Weekly OPIS Data'!M253</f>
        <v>3.8358818823529406</v>
      </c>
      <c r="D393" s="33">
        <f>+'Weekly OPIS Data'!D253</f>
        <v>3.1844999999999999</v>
      </c>
      <c r="N393" s="33">
        <f>+'Weekly OPIS Data'!Q253</f>
        <v>3.9941053235294115</v>
      </c>
      <c r="O393" s="33">
        <f>+'Weekly OPIS Data'!F253</f>
        <v>3.3092999999999999</v>
      </c>
    </row>
    <row r="394" spans="2:15" hidden="1" x14ac:dyDescent="0.2">
      <c r="B394" s="35">
        <v>40708</v>
      </c>
      <c r="C394" s="33">
        <f>+'Weekly OPIS Data'!M254</f>
        <v>3.8815442823529409</v>
      </c>
      <c r="D394" s="33">
        <f>+'Weekly OPIS Data'!D254</f>
        <v>3.2298</v>
      </c>
      <c r="N394" s="33">
        <f>+'Weekly OPIS Data'!Q254</f>
        <v>3.9767188235294109</v>
      </c>
      <c r="O394" s="33">
        <f>+'Weekly OPIS Data'!F254</f>
        <v>3.2919999999999998</v>
      </c>
    </row>
    <row r="395" spans="2:15" hidden="1" x14ac:dyDescent="0.2">
      <c r="B395" s="35">
        <v>40715</v>
      </c>
      <c r="C395" s="33">
        <f>+'Weekly OPIS Data'!M255</f>
        <v>3.7142162823529414</v>
      </c>
      <c r="D395" s="33">
        <f>+'Weekly OPIS Data'!D255</f>
        <v>3.0638000000000001</v>
      </c>
      <c r="N395" s="33">
        <f>+'Weekly OPIS Data'!Q255</f>
        <v>3.7907938235294116</v>
      </c>
      <c r="O395" s="33">
        <f>+'Weekly OPIS Data'!F255</f>
        <v>3.1070000000000002</v>
      </c>
    </row>
    <row r="396" spans="2:15" hidden="1" x14ac:dyDescent="0.2">
      <c r="B396" s="35">
        <v>40722</v>
      </c>
      <c r="C396" s="33">
        <f>+'Weekly OPIS Data'!M256</f>
        <v>3.4664498823529408</v>
      </c>
      <c r="D396" s="33">
        <f>+'Weekly OPIS Data'!D256</f>
        <v>2.8180000000000001</v>
      </c>
      <c r="N396" s="33">
        <f>+'Weekly OPIS Data'!Q256</f>
        <v>3.6292903235294114</v>
      </c>
      <c r="O396" s="33">
        <f>+'Weekly OPIS Data'!F256</f>
        <v>2.9462999999999999</v>
      </c>
    </row>
    <row r="397" spans="2:15" hidden="1" x14ac:dyDescent="0.2">
      <c r="B397" s="35">
        <v>40729</v>
      </c>
      <c r="C397" s="33">
        <f>+'Weekly OPIS Data'!M257</f>
        <v>3.6077714823529412</v>
      </c>
      <c r="D397" s="33">
        <f>+'Weekly OPIS Data'!D257</f>
        <v>2.9582000000000002</v>
      </c>
      <c r="N397" s="33">
        <f>+'Weekly OPIS Data'!Q257</f>
        <v>3.7087858235294116</v>
      </c>
      <c r="O397" s="33">
        <f>+'Weekly OPIS Data'!F257</f>
        <v>3.0253999999999999</v>
      </c>
    </row>
    <row r="398" spans="2:15" hidden="1" x14ac:dyDescent="0.2">
      <c r="B398" s="35">
        <v>40736</v>
      </c>
      <c r="C398" s="33">
        <f>+'Weekly OPIS Data'!M258</f>
        <v>3.7849778823529414</v>
      </c>
      <c r="D398" s="33">
        <f>+'Weekly OPIS Data'!D258</f>
        <v>3.1339999999999999</v>
      </c>
      <c r="N398" s="33">
        <f>+'Weekly OPIS Data'!Q258</f>
        <v>3.8901883235294115</v>
      </c>
      <c r="O398" s="33">
        <f>+'Weekly OPIS Data'!F258</f>
        <v>3.2059000000000002</v>
      </c>
    </row>
    <row r="399" spans="2:15" hidden="1" x14ac:dyDescent="0.2">
      <c r="B399" s="35">
        <v>40743</v>
      </c>
      <c r="C399" s="33">
        <f>+'Weekly OPIS Data'!M259</f>
        <v>3.7264130823529413</v>
      </c>
      <c r="D399" s="33">
        <f>+'Weekly OPIS Data'!D259</f>
        <v>3.0758999999999999</v>
      </c>
      <c r="N399" s="33">
        <f>+'Weekly OPIS Data'!Q259</f>
        <v>3.9278758235294111</v>
      </c>
      <c r="O399" s="33">
        <f>+'Weekly OPIS Data'!F259</f>
        <v>3.2433999999999998</v>
      </c>
    </row>
    <row r="400" spans="2:15" hidden="1" x14ac:dyDescent="0.2">
      <c r="B400" s="35">
        <v>40750</v>
      </c>
      <c r="C400" s="33">
        <f>+'Weekly OPIS Data'!M260</f>
        <v>3.7720754823529408</v>
      </c>
      <c r="D400" s="33">
        <f>+'Weekly OPIS Data'!D260</f>
        <v>3.1212</v>
      </c>
      <c r="N400" s="33">
        <f>+'Weekly OPIS Data'!Q260</f>
        <v>4.0017433235294115</v>
      </c>
      <c r="O400" s="33">
        <f>+'Weekly OPIS Data'!F260</f>
        <v>3.3169</v>
      </c>
    </row>
    <row r="401" spans="2:15" hidden="1" x14ac:dyDescent="0.2">
      <c r="B401" s="35">
        <v>40757</v>
      </c>
      <c r="C401" s="33">
        <f>+'Weekly OPIS Data'!M261</f>
        <v>3.7800386823529415</v>
      </c>
      <c r="D401" s="33">
        <f>+'Weekly OPIS Data'!D261</f>
        <v>3.1291000000000002</v>
      </c>
      <c r="N401" s="33">
        <f>+'Weekly OPIS Data'!Q261</f>
        <v>4.0572193235294112</v>
      </c>
      <c r="O401" s="33">
        <f>+'Weekly OPIS Data'!F261</f>
        <v>3.3721000000000001</v>
      </c>
    </row>
    <row r="402" spans="2:15" hidden="1" x14ac:dyDescent="0.2">
      <c r="B402" s="35">
        <v>40764</v>
      </c>
      <c r="C402" s="33">
        <f>+'Weekly OPIS Data'!M262</f>
        <v>3.5715842823529407</v>
      </c>
      <c r="D402" s="33">
        <f>+'Weekly OPIS Data'!D262</f>
        <v>2.9222999999999999</v>
      </c>
      <c r="N402" s="33">
        <f>+'Weekly OPIS Data'!Q262</f>
        <v>3.9402373235294119</v>
      </c>
      <c r="O402" s="33">
        <f>+'Weekly OPIS Data'!F262</f>
        <v>3.2557</v>
      </c>
    </row>
    <row r="403" spans="2:15" hidden="1" x14ac:dyDescent="0.2">
      <c r="B403" s="35">
        <v>40771</v>
      </c>
      <c r="C403" s="33">
        <f>+'Weekly OPIS Data'!M263</f>
        <v>3.7656242823529409</v>
      </c>
      <c r="D403" s="33">
        <f>+'Weekly OPIS Data'!D263</f>
        <v>3.1147999999999998</v>
      </c>
      <c r="N403" s="33">
        <f>+'Weekly OPIS Data'!Q263</f>
        <v>4.0785253235294112</v>
      </c>
      <c r="O403" s="33">
        <f>+'Weekly OPIS Data'!F263</f>
        <v>3.3933</v>
      </c>
    </row>
    <row r="404" spans="2:15" hidden="1" x14ac:dyDescent="0.2">
      <c r="B404" s="35">
        <v>40778</v>
      </c>
      <c r="C404" s="33">
        <f>+'Weekly OPIS Data'!M264</f>
        <v>3.7726802823529413</v>
      </c>
      <c r="D404" s="33">
        <f>+'Weekly OPIS Data'!D264</f>
        <v>3.1217999999999999</v>
      </c>
      <c r="N404" s="33">
        <f>+'Weekly OPIS Data'!Q264</f>
        <v>4.0596313235294117</v>
      </c>
      <c r="O404" s="33">
        <f>+'Weekly OPIS Data'!F264</f>
        <v>3.3744999999999998</v>
      </c>
    </row>
    <row r="405" spans="2:15" hidden="1" x14ac:dyDescent="0.2">
      <c r="B405" s="35">
        <v>40785</v>
      </c>
      <c r="C405" s="33">
        <f>+'Weekly OPIS Data'!M265</f>
        <v>3.9108770823529415</v>
      </c>
      <c r="D405" s="33">
        <f>+'Weekly OPIS Data'!D265</f>
        <v>3.2589000000000001</v>
      </c>
      <c r="N405" s="33">
        <f>+'Weekly OPIS Data'!Q265</f>
        <v>4.1147053235294111</v>
      </c>
      <c r="O405" s="33">
        <f>+'Weekly OPIS Data'!F265</f>
        <v>3.4293</v>
      </c>
    </row>
    <row r="406" spans="2:15" hidden="1" x14ac:dyDescent="0.2">
      <c r="B406" s="35">
        <v>40792</v>
      </c>
      <c r="C406" s="33">
        <f>+'Weekly OPIS Data'!M266</f>
        <v>3.8795282823529407</v>
      </c>
      <c r="D406" s="33">
        <f>+'Weekly OPIS Data'!D266</f>
        <v>3.2277999999999998</v>
      </c>
      <c r="N406" s="33">
        <f>+'Weekly OPIS Data'!Q266</f>
        <v>4.1121928235294112</v>
      </c>
      <c r="O406" s="33">
        <f>+'Weekly OPIS Data'!F266</f>
        <v>3.4268000000000001</v>
      </c>
    </row>
    <row r="407" spans="2:15" hidden="1" x14ac:dyDescent="0.2">
      <c r="B407" s="35">
        <v>40799</v>
      </c>
      <c r="C407" s="33">
        <f>+'Weekly OPIS Data'!M267</f>
        <v>3.7791314823529412</v>
      </c>
      <c r="D407" s="33">
        <f>+'Weekly OPIS Data'!D267</f>
        <v>3.1282000000000001</v>
      </c>
      <c r="N407" s="33">
        <f>+'Weekly OPIS Data'!Q267</f>
        <v>4.0657618235294111</v>
      </c>
      <c r="O407" s="33">
        <f>+'Weekly OPIS Data'!F267</f>
        <v>3.3805999999999998</v>
      </c>
    </row>
    <row r="408" spans="2:15" hidden="1" x14ac:dyDescent="0.2">
      <c r="B408" s="35">
        <v>40806</v>
      </c>
      <c r="C408" s="33">
        <f>+'Weekly OPIS Data'!M268</f>
        <v>3.7955618823529411</v>
      </c>
      <c r="D408" s="33">
        <f>+'Weekly OPIS Data'!D268</f>
        <v>3.1444999999999999</v>
      </c>
      <c r="N408" s="33">
        <f>+'Weekly OPIS Data'!Q268</f>
        <v>4.0449583235294115</v>
      </c>
      <c r="O408" s="33">
        <f>+'Weekly OPIS Data'!F268</f>
        <v>3.3599000000000001</v>
      </c>
    </row>
    <row r="409" spans="2:15" hidden="1" x14ac:dyDescent="0.2">
      <c r="B409" s="35">
        <v>40813</v>
      </c>
      <c r="C409" s="33">
        <f>+'Weekly OPIS Data'!M269</f>
        <v>3.7273202823529408</v>
      </c>
      <c r="D409" s="33">
        <f>+'Weekly OPIS Data'!D269</f>
        <v>3.0768</v>
      </c>
      <c r="N409" s="33">
        <f>+'Weekly OPIS Data'!Q269</f>
        <v>3.9531013235294115</v>
      </c>
      <c r="O409" s="33">
        <f>+'Weekly OPIS Data'!F269</f>
        <v>3.2685</v>
      </c>
    </row>
    <row r="410" spans="2:15" hidden="1" x14ac:dyDescent="0.2">
      <c r="B410" s="35">
        <v>40820</v>
      </c>
      <c r="C410" s="33">
        <f>+'Weekly OPIS Data'!M270</f>
        <v>3.695669082352941</v>
      </c>
      <c r="D410" s="33">
        <f>+'Weekly OPIS Data'!D270</f>
        <v>3.0453999999999999</v>
      </c>
      <c r="N410" s="33">
        <f>+'Weekly OPIS Data'!Q270</f>
        <v>3.8920978235294115</v>
      </c>
      <c r="O410" s="33">
        <f>+'Weekly OPIS Data'!F270</f>
        <v>3.2078000000000002</v>
      </c>
    </row>
    <row r="411" spans="2:15" hidden="1" x14ac:dyDescent="0.2">
      <c r="B411" s="35">
        <v>40827</v>
      </c>
      <c r="C411" s="33">
        <f>+'Weekly OPIS Data'!M271</f>
        <v>3.867029082352941</v>
      </c>
      <c r="D411" s="33">
        <f>+'Weekly OPIS Data'!D271</f>
        <v>3.2153999999999998</v>
      </c>
      <c r="N411" s="33">
        <f>+'Weekly OPIS Data'!Q271</f>
        <v>3.9823468235294115</v>
      </c>
      <c r="O411" s="33">
        <f>+'Weekly OPIS Data'!F271</f>
        <v>3.2976000000000001</v>
      </c>
    </row>
    <row r="412" spans="2:15" hidden="1" x14ac:dyDescent="0.2">
      <c r="B412" s="35">
        <v>40834</v>
      </c>
      <c r="C412" s="33">
        <f>+'Weekly OPIS Data'!M272</f>
        <v>3.9824450823529407</v>
      </c>
      <c r="D412" s="33">
        <f>+'Weekly OPIS Data'!D272</f>
        <v>3.3298999999999999</v>
      </c>
      <c r="N412" s="33">
        <f>+'Weekly OPIS Data'!Q272</f>
        <v>4.0672693235294117</v>
      </c>
      <c r="O412" s="33">
        <f>+'Weekly OPIS Data'!F272</f>
        <v>3.3820999999999999</v>
      </c>
    </row>
    <row r="413" spans="2:15" hidden="1" x14ac:dyDescent="0.2">
      <c r="B413" s="35">
        <v>40841</v>
      </c>
      <c r="C413" s="33">
        <f>+'Weekly OPIS Data'!M273</f>
        <v>3.9630914823529411</v>
      </c>
      <c r="D413" s="33">
        <f>+'Weekly OPIS Data'!D273</f>
        <v>3.3107000000000002</v>
      </c>
      <c r="N413" s="33">
        <f>+'Weekly OPIS Data'!Q273</f>
        <v>4.0835503235294111</v>
      </c>
      <c r="O413" s="33">
        <f>+'Weekly OPIS Data'!F273</f>
        <v>3.3982999999999999</v>
      </c>
    </row>
    <row r="414" spans="2:15" hidden="1" x14ac:dyDescent="0.2">
      <c r="B414" s="35">
        <v>40848</v>
      </c>
      <c r="C414" s="33">
        <f>+'Weekly OPIS Data'!M274</f>
        <v>3.929021082352941</v>
      </c>
      <c r="D414" s="33">
        <f>+'Weekly OPIS Data'!D274</f>
        <v>3.2768999999999999</v>
      </c>
      <c r="N414" s="33">
        <f>+'Weekly OPIS Data'!Q274</f>
        <v>4.0849573235294114</v>
      </c>
      <c r="O414" s="33">
        <f>+'Weekly OPIS Data'!F274</f>
        <v>3.3997000000000002</v>
      </c>
    </row>
    <row r="415" spans="2:15" hidden="1" x14ac:dyDescent="0.2">
      <c r="B415" s="35">
        <v>40855</v>
      </c>
      <c r="C415" s="33">
        <f>+'Weekly OPIS Data'!M275</f>
        <v>4.0050242823529416</v>
      </c>
      <c r="D415" s="33">
        <f>+'Weekly OPIS Data'!D275</f>
        <v>3.3523000000000001</v>
      </c>
      <c r="N415" s="33">
        <f>+'Weekly OPIS Data'!Q275</f>
        <v>4.1225443235294117</v>
      </c>
      <c r="O415" s="33">
        <f>+'Weekly OPIS Data'!F275</f>
        <v>3.4371</v>
      </c>
    </row>
    <row r="416" spans="2:15" hidden="1" x14ac:dyDescent="0.2">
      <c r="B416" s="35">
        <v>40862</v>
      </c>
      <c r="C416" s="33">
        <f>+'Weekly OPIS Data'!M276</f>
        <v>4.0230674823529409</v>
      </c>
      <c r="D416" s="33">
        <f>+'Weekly OPIS Data'!D276</f>
        <v>3.3702000000000001</v>
      </c>
      <c r="N416" s="33">
        <f>+'Weekly OPIS Data'!Q276</f>
        <v>4.2211348235294119</v>
      </c>
      <c r="O416" s="33">
        <f>+'Weekly OPIS Data'!F276</f>
        <v>3.5352000000000001</v>
      </c>
    </row>
    <row r="417" spans="2:15" hidden="1" x14ac:dyDescent="0.2">
      <c r="B417" s="35">
        <v>40869</v>
      </c>
      <c r="C417" s="33">
        <f>+'Weekly OPIS Data'!M277</f>
        <v>3.6924434823529406</v>
      </c>
      <c r="D417" s="33">
        <f>+'Weekly OPIS Data'!D277</f>
        <v>3.0421999999999998</v>
      </c>
      <c r="N417" s="33">
        <f>+'Weekly OPIS Data'!Q277</f>
        <v>4.077821823529411</v>
      </c>
      <c r="O417" s="33">
        <f>+'Weekly OPIS Data'!F277</f>
        <v>3.3925999999999998</v>
      </c>
    </row>
    <row r="418" spans="2:15" hidden="1" x14ac:dyDescent="0.2">
      <c r="B418" s="35">
        <v>40876</v>
      </c>
      <c r="C418" s="33">
        <f>+'Weekly OPIS Data'!M278</f>
        <v>3.637910682352941</v>
      </c>
      <c r="D418" s="33">
        <f>+'Weekly OPIS Data'!D278</f>
        <v>2.9881000000000002</v>
      </c>
      <c r="N418" s="33">
        <f>+'Weekly OPIS Data'!Q278</f>
        <v>3.9882763235294112</v>
      </c>
      <c r="O418" s="33">
        <f>+'Weekly OPIS Data'!F278</f>
        <v>3.3035000000000001</v>
      </c>
    </row>
    <row r="419" spans="2:15" hidden="1" x14ac:dyDescent="0.2">
      <c r="B419" s="35">
        <v>40883</v>
      </c>
      <c r="C419" s="33">
        <f>+'Weekly OPIS Data'!M279</f>
        <v>3.6393218823529407</v>
      </c>
      <c r="D419" s="33">
        <f>+'Weekly OPIS Data'!D279</f>
        <v>2.9895</v>
      </c>
      <c r="N419" s="33">
        <f>+'Weekly OPIS Data'!Q279</f>
        <v>3.877022823529412</v>
      </c>
      <c r="O419" s="33">
        <f>+'Weekly OPIS Data'!F279</f>
        <v>3.1928000000000001</v>
      </c>
    </row>
    <row r="420" spans="2:15" hidden="1" x14ac:dyDescent="0.2">
      <c r="B420" s="35">
        <v>40890</v>
      </c>
      <c r="C420" s="33">
        <f>+'Weekly OPIS Data'!M280</f>
        <v>3.5432594823529415</v>
      </c>
      <c r="D420" s="33">
        <f>+'Weekly OPIS Data'!D280</f>
        <v>2.8942000000000001</v>
      </c>
      <c r="N420" s="33">
        <f>+'Weekly OPIS Data'!Q280</f>
        <v>3.7593373235294116</v>
      </c>
      <c r="O420" s="33">
        <f>+'Weekly OPIS Data'!F280</f>
        <v>3.0756999999999999</v>
      </c>
    </row>
    <row r="421" spans="2:15" hidden="1" x14ac:dyDescent="0.2">
      <c r="B421" s="35">
        <v>40897</v>
      </c>
      <c r="C421" s="33">
        <f>+'Weekly OPIS Data'!M281</f>
        <v>3.4985042823529415</v>
      </c>
      <c r="D421" s="33">
        <f>+'Weekly OPIS Data'!D281</f>
        <v>2.8498000000000001</v>
      </c>
      <c r="N421" s="33">
        <f>+'Weekly OPIS Data'!Q281</f>
        <v>3.6815503235294118</v>
      </c>
      <c r="O421" s="33">
        <f>+'Weekly OPIS Data'!F281</f>
        <v>2.9983</v>
      </c>
    </row>
    <row r="422" spans="2:15" hidden="1" x14ac:dyDescent="0.2">
      <c r="B422" s="35">
        <v>40904</v>
      </c>
      <c r="C422" s="33">
        <f>+'Weekly OPIS Data'!M282</f>
        <v>3.6594818823529414</v>
      </c>
      <c r="D422" s="33">
        <f>+'Weekly OPIS Data'!D282</f>
        <v>3.0095000000000001</v>
      </c>
      <c r="N422" s="33">
        <f>+'Weekly OPIS Data'!Q282</f>
        <v>3.7236598235294114</v>
      </c>
      <c r="O422" s="33">
        <f>+'Weekly OPIS Data'!F282</f>
        <v>3.0402</v>
      </c>
    </row>
    <row r="423" spans="2:15" hidden="1" x14ac:dyDescent="0.2">
      <c r="B423" s="35">
        <v>40911</v>
      </c>
      <c r="C423" s="33">
        <f>+'Weekly OPIS Data'!M283</f>
        <v>3.645168282352941</v>
      </c>
      <c r="D423" s="33">
        <f>+'Weekly OPIS Data'!D283</f>
        <v>2.9952999999999999</v>
      </c>
      <c r="N423" s="33">
        <f>+'Weekly OPIS Data'!Q283</f>
        <v>3.672706323529412</v>
      </c>
      <c r="O423" s="33">
        <f>+'Weekly OPIS Data'!F283</f>
        <v>2.9895</v>
      </c>
    </row>
    <row r="424" spans="2:15" hidden="1" x14ac:dyDescent="0.2">
      <c r="B424" s="35">
        <v>40918</v>
      </c>
      <c r="C424" s="33">
        <f>+'Weekly OPIS Data'!M284</f>
        <v>3.7604834823529414</v>
      </c>
      <c r="D424" s="33">
        <f>+'Weekly OPIS Data'!D284</f>
        <v>3.1097000000000001</v>
      </c>
      <c r="N424" s="33">
        <f>+'Weekly OPIS Data'!Q284</f>
        <v>3.7829548235294119</v>
      </c>
      <c r="O424" s="33">
        <f>+'Weekly OPIS Data'!F284</f>
        <v>3.0992000000000002</v>
      </c>
    </row>
    <row r="425" spans="2:15" hidden="1" x14ac:dyDescent="0.2">
      <c r="B425" s="35">
        <v>40925</v>
      </c>
      <c r="C425" s="33">
        <f>+'Weekly OPIS Data'!M285</f>
        <v>3.7227842823529409</v>
      </c>
      <c r="D425" s="33">
        <f>+'Weekly OPIS Data'!D285</f>
        <v>3.0722999999999998</v>
      </c>
      <c r="N425" s="33">
        <f>+'Weekly OPIS Data'!Q285</f>
        <v>3.822350823529411</v>
      </c>
      <c r="O425" s="33">
        <f>+'Weekly OPIS Data'!F285</f>
        <v>3.1383999999999999</v>
      </c>
    </row>
    <row r="426" spans="2:15" hidden="1" x14ac:dyDescent="0.2">
      <c r="B426" s="35">
        <v>40932</v>
      </c>
      <c r="C426" s="33">
        <f>+'Weekly OPIS Data'!M286</f>
        <v>3.6131138823529412</v>
      </c>
      <c r="D426" s="33">
        <f>+'Weekly OPIS Data'!D286</f>
        <v>2.9634999999999998</v>
      </c>
      <c r="N426" s="33">
        <f>+'Weekly OPIS Data'!Q286</f>
        <v>3.8076778235294118</v>
      </c>
      <c r="O426" s="33">
        <f>+'Weekly OPIS Data'!F286</f>
        <v>3.1238000000000001</v>
      </c>
    </row>
    <row r="427" spans="2:15" hidden="1" x14ac:dyDescent="0.2">
      <c r="B427" s="35">
        <v>40939</v>
      </c>
      <c r="C427" s="33">
        <f>+'Weekly OPIS Data'!M287</f>
        <v>3.6945602823529411</v>
      </c>
      <c r="D427" s="33">
        <f>+'Weekly OPIS Data'!D287</f>
        <v>3.0442999999999998</v>
      </c>
      <c r="N427" s="33">
        <f>+'Weekly OPIS Data'!Q287</f>
        <v>3.8068738235294113</v>
      </c>
      <c r="O427" s="33">
        <f>+'Weekly OPIS Data'!F287</f>
        <v>3.1230000000000002</v>
      </c>
    </row>
    <row r="428" spans="2:15" hidden="1" x14ac:dyDescent="0.2">
      <c r="B428" s="35">
        <v>40946</v>
      </c>
      <c r="C428" s="33">
        <f>+'Weekly OPIS Data'!M288</f>
        <v>3.8165282823529409</v>
      </c>
      <c r="D428" s="33">
        <f>+'Weekly OPIS Data'!D288</f>
        <v>3.1652999999999998</v>
      </c>
      <c r="N428" s="33">
        <f>+'Weekly OPIS Data'!Q288</f>
        <v>3.8547118235294109</v>
      </c>
      <c r="O428" s="33">
        <f>+'Weekly OPIS Data'!F288</f>
        <v>3.1705999999999999</v>
      </c>
    </row>
    <row r="429" spans="2:15" hidden="1" x14ac:dyDescent="0.2">
      <c r="B429" s="35">
        <v>40953</v>
      </c>
      <c r="C429" s="33">
        <f>+'Weekly OPIS Data'!M289</f>
        <v>3.8547314823529408</v>
      </c>
      <c r="D429" s="33">
        <f>+'Weekly OPIS Data'!D289</f>
        <v>3.2031999999999998</v>
      </c>
      <c r="N429" s="33">
        <f>+'Weekly OPIS Data'!Q289</f>
        <v>3.8695858235294116</v>
      </c>
      <c r="O429" s="33">
        <f>+'Weekly OPIS Data'!F289</f>
        <v>3.1854</v>
      </c>
    </row>
    <row r="430" spans="2:15" hidden="1" x14ac:dyDescent="0.2">
      <c r="B430" s="35">
        <v>40960</v>
      </c>
      <c r="C430" s="33">
        <f>+'Weekly OPIS Data'!M290</f>
        <v>3.9395042823529414</v>
      </c>
      <c r="D430" s="33">
        <f>+'Weekly OPIS Data'!D290</f>
        <v>3.2873000000000001</v>
      </c>
      <c r="N430" s="33">
        <f>+'Weekly OPIS Data'!Q290</f>
        <v>3.9540058235294113</v>
      </c>
      <c r="O430" s="33">
        <f>+'Weekly OPIS Data'!F290</f>
        <v>3.2694000000000001</v>
      </c>
    </row>
    <row r="431" spans="2:15" hidden="1" x14ac:dyDescent="0.2">
      <c r="B431" s="35">
        <v>40967</v>
      </c>
      <c r="C431" s="33">
        <f>+'Weekly OPIS Data'!M291</f>
        <v>4.1575346823529413</v>
      </c>
      <c r="D431" s="33">
        <f>+'Weekly OPIS Data'!D291</f>
        <v>3.5036</v>
      </c>
      <c r="N431" s="33">
        <f>+'Weekly OPIS Data'!Q291</f>
        <v>4.1044543235294109</v>
      </c>
      <c r="O431" s="33">
        <f>+'Weekly OPIS Data'!F291</f>
        <v>3.4190999999999998</v>
      </c>
    </row>
    <row r="432" spans="2:15" hidden="1" x14ac:dyDescent="0.2">
      <c r="B432" s="35">
        <v>40974</v>
      </c>
      <c r="C432" s="33">
        <f>+'Weekly OPIS Data'!M292</f>
        <v>4.141709082352941</v>
      </c>
      <c r="D432" s="33">
        <f>+'Weekly OPIS Data'!D292</f>
        <v>3.4878999999999998</v>
      </c>
      <c r="N432" s="33">
        <f>+'Weekly OPIS Data'!Q292</f>
        <v>4.1717893235294117</v>
      </c>
      <c r="O432" s="33">
        <f>+'Weekly OPIS Data'!F292</f>
        <v>3.4861</v>
      </c>
    </row>
    <row r="433" spans="2:15" hidden="1" x14ac:dyDescent="0.2">
      <c r="B433" s="35">
        <v>40981</v>
      </c>
      <c r="C433" s="33">
        <f>+'Weekly OPIS Data'!M293</f>
        <v>4.2068258823529412</v>
      </c>
      <c r="D433" s="33">
        <f>+'Weekly OPIS Data'!D293</f>
        <v>3.5525000000000002</v>
      </c>
      <c r="N433" s="33">
        <f>+'Weekly OPIS Data'!Q293</f>
        <v>4.2194263235294116</v>
      </c>
      <c r="O433" s="33">
        <f>+'Weekly OPIS Data'!F293</f>
        <v>3.5335000000000001</v>
      </c>
    </row>
    <row r="434" spans="2:15" hidden="1" x14ac:dyDescent="0.2">
      <c r="B434" s="35">
        <v>40988</v>
      </c>
      <c r="C434" s="33">
        <f>+'Weekly OPIS Data'!M294</f>
        <v>4.2588386823529412</v>
      </c>
      <c r="D434" s="33">
        <f>+'Weekly OPIS Data'!D294</f>
        <v>3.6040999999999999</v>
      </c>
      <c r="N434" s="33">
        <f>+'Weekly OPIS Data'!Q294</f>
        <v>4.2513853235294112</v>
      </c>
      <c r="O434" s="33">
        <f>+'Weekly OPIS Data'!F294</f>
        <v>3.5653000000000001</v>
      </c>
    </row>
    <row r="435" spans="2:15" hidden="1" x14ac:dyDescent="0.2">
      <c r="B435" s="35">
        <v>40995</v>
      </c>
      <c r="C435" s="33">
        <f>+'Weekly OPIS Data'!M295</f>
        <v>4.2716402823529407</v>
      </c>
      <c r="D435" s="33">
        <f>+'Weekly OPIS Data'!D295</f>
        <v>3.6168</v>
      </c>
      <c r="N435" s="33">
        <f>+'Weekly OPIS Data'!Q295</f>
        <v>4.2664603235294116</v>
      </c>
      <c r="O435" s="33">
        <f>+'Weekly OPIS Data'!F295</f>
        <v>3.5802999999999998</v>
      </c>
    </row>
    <row r="436" spans="2:15" hidden="1" x14ac:dyDescent="0.2">
      <c r="B436" s="35">
        <v>41002</v>
      </c>
      <c r="C436" s="33">
        <f>+'Weekly OPIS Data'!M296</f>
        <v>4.3709282823529412</v>
      </c>
      <c r="D436" s="33">
        <f>+'Weekly OPIS Data'!D296</f>
        <v>3.7153</v>
      </c>
      <c r="N436" s="33">
        <f>+'Weekly OPIS Data'!Q296</f>
        <v>4.3096753235294116</v>
      </c>
      <c r="O436" s="33">
        <f>+'Weekly OPIS Data'!F296</f>
        <v>3.6233</v>
      </c>
    </row>
    <row r="437" spans="2:15" hidden="1" x14ac:dyDescent="0.2">
      <c r="B437" s="35">
        <v>41009</v>
      </c>
      <c r="C437" s="33">
        <f>+'Weekly OPIS Data'!M297</f>
        <v>4.3285922823529406</v>
      </c>
      <c r="D437" s="33">
        <f>+'Weekly OPIS Data'!D297</f>
        <v>3.6732999999999998</v>
      </c>
      <c r="N437" s="33">
        <f>+'Weekly OPIS Data'!Q297</f>
        <v>4.2337978235294118</v>
      </c>
      <c r="O437" s="33">
        <f>+'Weekly OPIS Data'!F297</f>
        <v>3.5478000000000001</v>
      </c>
    </row>
    <row r="438" spans="2:15" hidden="1" x14ac:dyDescent="0.2">
      <c r="B438" s="35">
        <v>41016</v>
      </c>
      <c r="C438" s="33">
        <f>+'Weekly OPIS Data'!M298</f>
        <v>4.138281882352941</v>
      </c>
      <c r="D438" s="33">
        <f>+'Weekly OPIS Data'!D298</f>
        <v>3.4845000000000002</v>
      </c>
      <c r="N438" s="33">
        <f>+'Weekly OPIS Data'!Q298</f>
        <v>4.1379208235294112</v>
      </c>
      <c r="O438" s="33">
        <f>+'Weekly OPIS Data'!F298</f>
        <v>3.4523999999999999</v>
      </c>
    </row>
    <row r="439" spans="2:15" hidden="1" x14ac:dyDescent="0.2">
      <c r="B439" s="35">
        <v>41023</v>
      </c>
      <c r="C439" s="33">
        <f>+'Weekly OPIS Data'!M299</f>
        <v>4.0602626823529411</v>
      </c>
      <c r="D439" s="33">
        <f>+'Weekly OPIS Data'!D299</f>
        <v>3.4070999999999998</v>
      </c>
      <c r="N439" s="33">
        <f>+'Weekly OPIS Data'!Q299</f>
        <v>4.1102833235294112</v>
      </c>
      <c r="O439" s="33">
        <f>+'Weekly OPIS Data'!F299</f>
        <v>3.4249000000000001</v>
      </c>
    </row>
    <row r="440" spans="2:15" hidden="1" x14ac:dyDescent="0.2">
      <c r="B440" s="35">
        <v>41030</v>
      </c>
      <c r="C440" s="33">
        <f>+'Weekly OPIS Data'!M300</f>
        <v>4.1920082823529405</v>
      </c>
      <c r="D440" s="33">
        <f>+'Weekly OPIS Data'!D300</f>
        <v>3.5377999999999998</v>
      </c>
      <c r="N440" s="33">
        <f>+'Weekly OPIS Data'!Q300</f>
        <v>4.1906833235294112</v>
      </c>
      <c r="O440" s="33">
        <f>+'Weekly OPIS Data'!F300</f>
        <v>3.5049000000000001</v>
      </c>
    </row>
    <row r="441" spans="2:15" hidden="1" x14ac:dyDescent="0.2">
      <c r="B441" s="35">
        <v>41037</v>
      </c>
      <c r="C441" s="33">
        <f>+'Weekly OPIS Data'!M301</f>
        <v>4.074374682352941</v>
      </c>
      <c r="D441" s="33">
        <f>+'Weekly OPIS Data'!D301</f>
        <v>3.4211</v>
      </c>
      <c r="N441" s="33">
        <f>+'Weekly OPIS Data'!Q301</f>
        <v>4.1404333235294111</v>
      </c>
      <c r="O441" s="33">
        <f>+'Weekly OPIS Data'!F301</f>
        <v>3.4548999999999999</v>
      </c>
    </row>
    <row r="442" spans="2:15" hidden="1" x14ac:dyDescent="0.2">
      <c r="B442" s="35">
        <v>41044</v>
      </c>
      <c r="C442" s="33">
        <f>+'Weekly OPIS Data'!M302</f>
        <v>4.1419106823529415</v>
      </c>
      <c r="D442" s="33">
        <f>+'Weekly OPIS Data'!D302</f>
        <v>3.4881000000000002</v>
      </c>
      <c r="N442" s="33">
        <f>+'Weekly OPIS Data'!Q302</f>
        <v>4.2067633235294117</v>
      </c>
      <c r="O442" s="33">
        <f>+'Weekly OPIS Data'!F302</f>
        <v>3.5209000000000001</v>
      </c>
    </row>
    <row r="443" spans="2:15" hidden="1" x14ac:dyDescent="0.2">
      <c r="B443" s="35">
        <v>41051</v>
      </c>
      <c r="C443" s="33">
        <f>+'Weekly OPIS Data'!M303</f>
        <v>3.9209570823529409</v>
      </c>
      <c r="D443" s="33">
        <f>+'Weekly OPIS Data'!D303</f>
        <v>3.2688999999999999</v>
      </c>
      <c r="N443" s="33">
        <f>+'Weekly OPIS Data'!Q303</f>
        <v>4.1383228235294114</v>
      </c>
      <c r="O443" s="33">
        <f>+'Weekly OPIS Data'!F303</f>
        <v>3.4527999999999999</v>
      </c>
    </row>
    <row r="444" spans="2:15" hidden="1" x14ac:dyDescent="0.2">
      <c r="B444" s="35">
        <v>41058</v>
      </c>
      <c r="C444" s="33">
        <f>+'Weekly OPIS Data'!M304</f>
        <v>3.8535218823529407</v>
      </c>
      <c r="D444" s="33">
        <f>+'Weekly OPIS Data'!D304</f>
        <v>3.202</v>
      </c>
      <c r="N444" s="33">
        <f>+'Weekly OPIS Data'!Q304</f>
        <v>4.0978213235294119</v>
      </c>
      <c r="O444" s="33">
        <f>+'Weekly OPIS Data'!F304</f>
        <v>3.4125000000000001</v>
      </c>
    </row>
    <row r="445" spans="2:15" hidden="1" x14ac:dyDescent="0.2">
      <c r="B445" s="35">
        <v>41065</v>
      </c>
      <c r="C445" s="33">
        <f>+'Weekly OPIS Data'!M305</f>
        <v>3.4547570823529412</v>
      </c>
      <c r="D445" s="33">
        <f>+'Weekly OPIS Data'!D305</f>
        <v>2.8064</v>
      </c>
      <c r="N445" s="33">
        <f>+'Weekly OPIS Data'!Q305</f>
        <v>3.9254638235294115</v>
      </c>
      <c r="O445" s="33">
        <f>+'Weekly OPIS Data'!F305</f>
        <v>3.2410000000000001</v>
      </c>
    </row>
    <row r="446" spans="2:15" hidden="1" x14ac:dyDescent="0.2">
      <c r="B446" s="35">
        <v>41072</v>
      </c>
      <c r="C446" s="33">
        <f>+'Weekly OPIS Data'!M306</f>
        <v>3.3656498823529413</v>
      </c>
      <c r="D446" s="33">
        <f>+'Weekly OPIS Data'!D306</f>
        <v>2.718</v>
      </c>
      <c r="N446" s="33">
        <f>+'Weekly OPIS Data'!Q306</f>
        <v>3.6941128235294114</v>
      </c>
      <c r="O446" s="33">
        <f>+'Weekly OPIS Data'!F306</f>
        <v>3.0108000000000001</v>
      </c>
    </row>
    <row r="447" spans="2:15" hidden="1" x14ac:dyDescent="0.2">
      <c r="B447" s="35">
        <v>41079</v>
      </c>
      <c r="C447" s="33">
        <f>+'Weekly OPIS Data'!M307</f>
        <v>3.3571826823529411</v>
      </c>
      <c r="D447" s="33">
        <f>+'Weekly OPIS Data'!D307</f>
        <v>2.7096</v>
      </c>
      <c r="N447" s="33">
        <f>+'Weekly OPIS Data'!Q307</f>
        <v>3.549091323529411</v>
      </c>
      <c r="O447" s="33">
        <f>+'Weekly OPIS Data'!F307</f>
        <v>2.8664999999999998</v>
      </c>
    </row>
    <row r="448" spans="2:15" hidden="1" x14ac:dyDescent="0.2">
      <c r="B448" s="35">
        <v>41086</v>
      </c>
      <c r="C448" s="33">
        <f>+'Weekly OPIS Data'!M308</f>
        <v>3.3361154823529411</v>
      </c>
      <c r="D448" s="33">
        <f>+'Weekly OPIS Data'!D308</f>
        <v>2.6886999999999999</v>
      </c>
      <c r="N448" s="33">
        <f>+'Weekly OPIS Data'!Q308</f>
        <v>3.4190443235294117</v>
      </c>
      <c r="O448" s="33">
        <f>+'Weekly OPIS Data'!F308</f>
        <v>2.7370999999999999</v>
      </c>
    </row>
    <row r="449" spans="2:15" hidden="1" x14ac:dyDescent="0.2">
      <c r="B449" s="35">
        <v>41093</v>
      </c>
      <c r="C449" s="33">
        <f>+'Weekly OPIS Data'!M309</f>
        <v>3.4529290823529415</v>
      </c>
      <c r="D449" s="33">
        <f>+'Weekly OPIS Data'!D309</f>
        <v>2.8029000000000002</v>
      </c>
      <c r="N449" s="33">
        <f>+'Weekly OPIS Data'!Q309</f>
        <v>3.4916973235294115</v>
      </c>
      <c r="O449" s="33">
        <f>+'Weekly OPIS Data'!F309</f>
        <v>2.8077000000000001</v>
      </c>
    </row>
    <row r="450" spans="2:15" hidden="1" x14ac:dyDescent="0.2">
      <c r="B450" s="35">
        <v>41100</v>
      </c>
      <c r="C450" s="33">
        <f>+'Weekly OPIS Data'!M310</f>
        <v>3.512401082352941</v>
      </c>
      <c r="D450" s="33">
        <f>+'Weekly OPIS Data'!D310</f>
        <v>2.8618999999999999</v>
      </c>
      <c r="N450" s="33">
        <f>+'Weekly OPIS Data'!Q310</f>
        <v>3.5958153235294121</v>
      </c>
      <c r="O450" s="33">
        <f>+'Weekly OPIS Data'!F310</f>
        <v>2.9113000000000002</v>
      </c>
    </row>
    <row r="451" spans="2:15" hidden="1" x14ac:dyDescent="0.2">
      <c r="B451" s="35">
        <v>41107</v>
      </c>
      <c r="C451" s="33">
        <f>+'Weekly OPIS Data'!M311</f>
        <v>3.7184362823529415</v>
      </c>
      <c r="D451" s="33">
        <f>+'Weekly OPIS Data'!D311</f>
        <v>3.0663</v>
      </c>
      <c r="N451" s="33">
        <f>+'Weekly OPIS Data'!Q311</f>
        <v>3.7768158235294118</v>
      </c>
      <c r="O451" s="33">
        <f>+'Weekly OPIS Data'!F311</f>
        <v>3.0914000000000001</v>
      </c>
    </row>
    <row r="452" spans="2:15" hidden="1" x14ac:dyDescent="0.2">
      <c r="B452" s="35">
        <v>41114</v>
      </c>
      <c r="C452" s="33">
        <f>+'Weekly OPIS Data'!M312</f>
        <v>3.6412234823529408</v>
      </c>
      <c r="D452" s="33">
        <f>+'Weekly OPIS Data'!D312</f>
        <v>2.9897</v>
      </c>
      <c r="N452" s="33">
        <f>+'Weekly OPIS Data'!Q312</f>
        <v>3.8728938235294113</v>
      </c>
      <c r="O452" s="33">
        <f>+'Weekly OPIS Data'!F312</f>
        <v>3.1869999999999998</v>
      </c>
    </row>
    <row r="453" spans="2:15" hidden="1" x14ac:dyDescent="0.2">
      <c r="B453" s="35">
        <v>41121</v>
      </c>
      <c r="C453" s="33">
        <f>+'Weekly OPIS Data'!M313</f>
        <v>3.6560410823529415</v>
      </c>
      <c r="D453" s="33">
        <f>+'Weekly OPIS Data'!D313</f>
        <v>3.0044</v>
      </c>
      <c r="N453" s="33">
        <f>+'Weekly OPIS Data'!Q313</f>
        <v>4.0424373235294118</v>
      </c>
      <c r="O453" s="33">
        <f>+'Weekly OPIS Data'!F313</f>
        <v>3.3557000000000001</v>
      </c>
    </row>
    <row r="454" spans="2:15" hidden="1" x14ac:dyDescent="0.2">
      <c r="B454" s="35">
        <v>41128</v>
      </c>
      <c r="C454" s="33">
        <f>+'Weekly OPIS Data'!M314</f>
        <v>3.8418154823529411</v>
      </c>
      <c r="D454" s="33">
        <f>+'Weekly OPIS Data'!D314</f>
        <v>3.1886999999999999</v>
      </c>
      <c r="N454" s="33">
        <f>+'Weekly OPIS Data'!Q314</f>
        <v>4.1720823235294118</v>
      </c>
      <c r="O454" s="33">
        <f>+'Weekly OPIS Data'!F314</f>
        <v>3.4847000000000001</v>
      </c>
    </row>
    <row r="455" spans="2:15" hidden="1" x14ac:dyDescent="0.2">
      <c r="B455" s="35">
        <v>41135</v>
      </c>
      <c r="C455" s="33">
        <f>+'Weekly OPIS Data'!M315</f>
        <v>3.9607594823529411</v>
      </c>
      <c r="D455" s="33">
        <f>+'Weekly OPIS Data'!D315</f>
        <v>3.3067000000000002</v>
      </c>
      <c r="N455" s="33">
        <f>+'Weekly OPIS Data'!Q315</f>
        <v>4.1920818235294117</v>
      </c>
      <c r="O455" s="33">
        <f>+'Weekly OPIS Data'!F315</f>
        <v>3.5045999999999999</v>
      </c>
    </row>
    <row r="456" spans="2:15" hidden="1" x14ac:dyDescent="0.2">
      <c r="B456" s="35">
        <v>41142</v>
      </c>
      <c r="C456" s="33">
        <f>+'Weekly OPIS Data'!M316</f>
        <v>4.180301882352941</v>
      </c>
      <c r="D456" s="33">
        <f>+'Weekly OPIS Data'!D316</f>
        <v>3.5245000000000002</v>
      </c>
      <c r="N456" s="33">
        <f>+'Weekly OPIS Data'!Q316</f>
        <v>4.2636378235294119</v>
      </c>
      <c r="O456" s="33">
        <f>+'Weekly OPIS Data'!F316</f>
        <v>3.5758000000000001</v>
      </c>
    </row>
    <row r="457" spans="2:15" hidden="1" x14ac:dyDescent="0.2">
      <c r="B457" s="35">
        <v>41149</v>
      </c>
      <c r="C457" s="33">
        <f>+'Weekly OPIS Data'!M317</f>
        <v>4.0995610823529409</v>
      </c>
      <c r="D457" s="33">
        <f>+'Weekly OPIS Data'!D317</f>
        <v>3.4443999999999999</v>
      </c>
      <c r="N457" s="33">
        <f>+'Weekly OPIS Data'!Q317</f>
        <v>4.2587133235294115</v>
      </c>
      <c r="O457" s="33">
        <f>+'Weekly OPIS Data'!F317</f>
        <v>3.5709</v>
      </c>
    </row>
    <row r="458" spans="2:15" hidden="1" x14ac:dyDescent="0.2">
      <c r="B458" s="35">
        <v>41156</v>
      </c>
      <c r="C458" s="33">
        <f>+'Weekly OPIS Data'!M318</f>
        <v>4.2111466823529407</v>
      </c>
      <c r="D458" s="33">
        <f>+'Weekly OPIS Data'!D318</f>
        <v>3.5550999999999999</v>
      </c>
      <c r="N458" s="33">
        <f>+'Weekly OPIS Data'!Q318</f>
        <v>4.3498668235294113</v>
      </c>
      <c r="O458" s="33">
        <f>+'Weekly OPIS Data'!F318</f>
        <v>3.6616</v>
      </c>
    </row>
    <row r="459" spans="2:15" hidden="1" x14ac:dyDescent="0.2">
      <c r="B459" s="35">
        <v>41163</v>
      </c>
      <c r="C459" s="33">
        <f>+'Weekly OPIS Data'!M319</f>
        <v>4.080106682352941</v>
      </c>
      <c r="D459" s="33">
        <f>+'Weekly OPIS Data'!D319</f>
        <v>3.4251</v>
      </c>
      <c r="N459" s="33">
        <f>+'Weekly OPIS Data'!Q319</f>
        <v>4.2858483235294118</v>
      </c>
      <c r="O459" s="33">
        <f>+'Weekly OPIS Data'!F319</f>
        <v>3.5979000000000001</v>
      </c>
    </row>
    <row r="460" spans="2:15" hidden="1" x14ac:dyDescent="0.2">
      <c r="B460" s="35">
        <v>41170</v>
      </c>
      <c r="C460" s="33">
        <f>+'Weekly OPIS Data'!M320</f>
        <v>3.9317290823529412</v>
      </c>
      <c r="D460" s="33">
        <f>+'Weekly OPIS Data'!D320</f>
        <v>3.2778999999999998</v>
      </c>
      <c r="N460" s="33">
        <f>+'Weekly OPIS Data'!Q320</f>
        <v>4.1696703235294112</v>
      </c>
      <c r="O460" s="33">
        <f>+'Weekly OPIS Data'!F320</f>
        <v>3.4823</v>
      </c>
    </row>
    <row r="461" spans="2:15" hidden="1" x14ac:dyDescent="0.2">
      <c r="B461" s="35">
        <v>41177</v>
      </c>
      <c r="C461" s="33">
        <f>+'Weekly OPIS Data'!M321</f>
        <v>3.8488714823529415</v>
      </c>
      <c r="D461" s="33">
        <f>+'Weekly OPIS Data'!D321</f>
        <v>3.1957</v>
      </c>
      <c r="N461" s="33">
        <f>+'Weekly OPIS Data'!Q321</f>
        <v>4.0776123235294115</v>
      </c>
      <c r="O461" s="33">
        <f>+'Weekly OPIS Data'!F321</f>
        <v>3.3906999999999998</v>
      </c>
    </row>
    <row r="462" spans="2:15" hidden="1" x14ac:dyDescent="0.2">
      <c r="B462" s="35">
        <v>41184</v>
      </c>
      <c r="C462" s="33">
        <f>+'Weekly OPIS Data'!M322</f>
        <v>3.8641930823529416</v>
      </c>
      <c r="D462" s="33">
        <f>+'Weekly OPIS Data'!D322</f>
        <v>3.2109000000000001</v>
      </c>
      <c r="N462" s="33">
        <f>+'Weekly OPIS Data'!Q322</f>
        <v>4.0849488235294116</v>
      </c>
      <c r="O462" s="33">
        <f>+'Weekly OPIS Data'!F322</f>
        <v>3.3980000000000001</v>
      </c>
    </row>
    <row r="463" spans="2:15" hidden="1" x14ac:dyDescent="0.2">
      <c r="B463" s="35">
        <v>41191</v>
      </c>
      <c r="C463" s="33">
        <f>+'Weekly OPIS Data'!M323</f>
        <v>3.9246730823529417</v>
      </c>
      <c r="D463" s="33">
        <f>+'Weekly OPIS Data'!D323</f>
        <v>3.2709000000000001</v>
      </c>
      <c r="N463" s="33">
        <f>+'Weekly OPIS Data'!Q323</f>
        <v>4.1542938235294118</v>
      </c>
      <c r="O463" s="33">
        <f>+'Weekly OPIS Data'!F323</f>
        <v>3.4670000000000001</v>
      </c>
    </row>
    <row r="464" spans="2:15" hidden="1" x14ac:dyDescent="0.2">
      <c r="B464" s="35">
        <v>41198</v>
      </c>
      <c r="C464" s="33">
        <f>+'Weekly OPIS Data'!M324</f>
        <v>3.9369706823529409</v>
      </c>
      <c r="D464" s="33">
        <f>+'Weekly OPIS Data'!D324</f>
        <v>3.2831000000000001</v>
      </c>
      <c r="N464" s="33">
        <f>+'Weekly OPIS Data'!Q324</f>
        <v>4.1574093235294116</v>
      </c>
      <c r="O464" s="33">
        <f>+'Weekly OPIS Data'!F324</f>
        <v>3.4701</v>
      </c>
    </row>
    <row r="465" spans="2:15" hidden="1" x14ac:dyDescent="0.2">
      <c r="B465" s="35">
        <v>41205</v>
      </c>
      <c r="C465" s="33">
        <f>+'Weekly OPIS Data'!M325</f>
        <v>3.7659130823529408</v>
      </c>
      <c r="D465" s="33">
        <f>+'Weekly OPIS Data'!D325</f>
        <v>3.1133999999999999</v>
      </c>
      <c r="N465" s="33">
        <f>+'Weekly OPIS Data'!Q325</f>
        <v>4.0813308235294112</v>
      </c>
      <c r="O465" s="33">
        <f>+'Weekly OPIS Data'!F325</f>
        <v>3.3944000000000001</v>
      </c>
    </row>
    <row r="466" spans="2:15" hidden="1" x14ac:dyDescent="0.2">
      <c r="B466" s="35">
        <v>41212</v>
      </c>
      <c r="C466" s="33">
        <f>+'Weekly OPIS Data'!M326</f>
        <v>3.8214538823529409</v>
      </c>
      <c r="D466" s="33">
        <f>+'Weekly OPIS Data'!D326</f>
        <v>3.1684999999999999</v>
      </c>
      <c r="N466" s="33">
        <f>+'Weekly OPIS Data'!Q326</f>
        <v>4.0455528235294116</v>
      </c>
      <c r="O466" s="33">
        <f>+'Weekly OPIS Data'!F326</f>
        <v>3.3588</v>
      </c>
    </row>
    <row r="467" spans="2:15" hidden="1" x14ac:dyDescent="0.2">
      <c r="B467" s="35">
        <v>41219</v>
      </c>
      <c r="C467" s="33">
        <f>+'Weekly OPIS Data'!M327</f>
        <v>3.9193306823529408</v>
      </c>
      <c r="D467" s="33">
        <f>+'Weekly OPIS Data'!D327</f>
        <v>3.2656000000000001</v>
      </c>
      <c r="N467" s="33">
        <f>+'Weekly OPIS Data'!Q327</f>
        <v>4.0324878235294115</v>
      </c>
      <c r="O467" s="33">
        <f>+'Weekly OPIS Data'!F327</f>
        <v>3.3458000000000001</v>
      </c>
    </row>
    <row r="468" spans="2:15" hidden="1" x14ac:dyDescent="0.2">
      <c r="B468" s="35">
        <v>41226</v>
      </c>
      <c r="C468" s="33">
        <f>+'Weekly OPIS Data'!M328</f>
        <v>3.913685882352941</v>
      </c>
      <c r="D468" s="33">
        <f>+'Weekly OPIS Data'!D328</f>
        <v>3.26</v>
      </c>
      <c r="N468" s="33">
        <f>+'Weekly OPIS Data'!Q328</f>
        <v>4.0287693235294117</v>
      </c>
      <c r="O468" s="33">
        <f>+'Weekly OPIS Data'!F328</f>
        <v>3.3420999999999998</v>
      </c>
    </row>
    <row r="469" spans="2:15" hidden="1" x14ac:dyDescent="0.2">
      <c r="B469" s="35">
        <v>41233</v>
      </c>
      <c r="C469" s="33">
        <f>+'Weekly OPIS Data'!M329</f>
        <v>3.8265946823529413</v>
      </c>
      <c r="D469" s="33">
        <f>+'Weekly OPIS Data'!D329</f>
        <v>3.1736</v>
      </c>
      <c r="N469" s="33">
        <f>+'Weekly OPIS Data'!Q329</f>
        <v>4.0231413235294111</v>
      </c>
      <c r="O469" s="33">
        <f>+'Weekly OPIS Data'!F329</f>
        <v>3.3365</v>
      </c>
    </row>
    <row r="470" spans="2:15" hidden="1" x14ac:dyDescent="0.2">
      <c r="B470" s="35">
        <v>41240</v>
      </c>
      <c r="C470" s="33">
        <f>+'Weekly OPIS Data'!M330</f>
        <v>3.7947418823529411</v>
      </c>
      <c r="D470" s="33">
        <f>+'Weekly OPIS Data'!D330</f>
        <v>3.1419999999999999</v>
      </c>
      <c r="N470" s="33">
        <f>+'Weekly OPIS Data'!Q330</f>
        <v>3.9568113235294113</v>
      </c>
      <c r="O470" s="33">
        <f>+'Weekly OPIS Data'!F330</f>
        <v>3.2705000000000002</v>
      </c>
    </row>
    <row r="471" spans="2:15" hidden="1" x14ac:dyDescent="0.2">
      <c r="B471" s="35">
        <v>41247</v>
      </c>
      <c r="C471" s="33">
        <f>+'Weekly OPIS Data'!M331</f>
        <v>3.685676282352941</v>
      </c>
      <c r="D471" s="33">
        <f>+'Weekly OPIS Data'!D331</f>
        <v>3.0337999999999998</v>
      </c>
      <c r="N471" s="33">
        <f>+'Weekly OPIS Data'!Q331</f>
        <v>3.8366133235294111</v>
      </c>
      <c r="O471" s="33">
        <f>+'Weekly OPIS Data'!F331</f>
        <v>3.1509</v>
      </c>
    </row>
    <row r="472" spans="2:15" hidden="1" x14ac:dyDescent="0.2">
      <c r="B472" s="35">
        <v>41254</v>
      </c>
      <c r="C472" s="33">
        <f>+'Weekly OPIS Data'!M332</f>
        <v>3.4756090823529409</v>
      </c>
      <c r="D472" s="33">
        <f>+'Weekly OPIS Data'!D332</f>
        <v>2.8254000000000001</v>
      </c>
      <c r="N472" s="33">
        <f>+'Weekly OPIS Data'!Q332</f>
        <v>3.6176238235294109</v>
      </c>
      <c r="O472" s="33">
        <f>+'Weekly OPIS Data'!F332</f>
        <v>2.9329999999999998</v>
      </c>
    </row>
    <row r="473" spans="2:15" hidden="1" x14ac:dyDescent="0.2">
      <c r="B473" s="35">
        <v>41261</v>
      </c>
      <c r="C473" s="33">
        <f>+'Weekly OPIS Data'!M333</f>
        <v>3.5513098823529416</v>
      </c>
      <c r="D473" s="33">
        <f>+'Weekly OPIS Data'!D333</f>
        <v>2.9005000000000001</v>
      </c>
      <c r="N473" s="33">
        <f>+'Weekly OPIS Data'!Q333</f>
        <v>3.5890818235294111</v>
      </c>
      <c r="O473" s="33">
        <f>+'Weekly OPIS Data'!F333</f>
        <v>2.9045999999999998</v>
      </c>
    </row>
    <row r="474" spans="2:15" hidden="1" x14ac:dyDescent="0.2">
      <c r="B474" s="35">
        <v>41268</v>
      </c>
      <c r="C474" s="33">
        <f>+'Weekly OPIS Data'!M334</f>
        <v>3.7004938823529416</v>
      </c>
      <c r="D474" s="33">
        <f>+'Weekly OPIS Data'!D334</f>
        <v>3.0485000000000002</v>
      </c>
      <c r="N474" s="33">
        <f>+'Weekly OPIS Data'!Q334</f>
        <v>3.6076743235294115</v>
      </c>
      <c r="O474" s="33">
        <f>+'Weekly OPIS Data'!F334</f>
        <v>2.9230999999999998</v>
      </c>
    </row>
    <row r="475" spans="2:15" hidden="1" x14ac:dyDescent="0.2">
      <c r="B475" s="35">
        <v>41275</v>
      </c>
      <c r="C475" s="33">
        <f>+'Weekly OPIS Data'!M335</f>
        <v>3.7245850823529407</v>
      </c>
      <c r="D475" s="33">
        <f>+'Weekly OPIS Data'!D335</f>
        <v>3.0724</v>
      </c>
      <c r="N475" s="33">
        <f>+'Weekly OPIS Data'!Q335</f>
        <v>3.5827503235294111</v>
      </c>
      <c r="O475" s="33">
        <f>+'Weekly OPIS Data'!F335</f>
        <v>2.8982999999999999</v>
      </c>
    </row>
    <row r="476" spans="2:15" hidden="1" x14ac:dyDescent="0.2">
      <c r="B476" s="35">
        <v>41282</v>
      </c>
      <c r="C476" s="33">
        <f>+'Weekly OPIS Data'!M336</f>
        <v>3.6309418823529409</v>
      </c>
      <c r="D476" s="33">
        <f>+'Weekly OPIS Data'!D336</f>
        <v>2.9794999999999998</v>
      </c>
      <c r="N476" s="33">
        <f>+'Weekly OPIS Data'!Q336</f>
        <v>3.5745093235294112</v>
      </c>
      <c r="O476" s="33">
        <f>+'Weekly OPIS Data'!F336</f>
        <v>2.8900999999999999</v>
      </c>
    </row>
    <row r="477" spans="2:15" hidden="1" x14ac:dyDescent="0.2">
      <c r="B477" s="35">
        <v>41289</v>
      </c>
      <c r="C477" s="33">
        <f>+'Weekly OPIS Data'!M337</f>
        <v>3.7033162823529411</v>
      </c>
      <c r="D477" s="33">
        <f>+'Weekly OPIS Data'!D337</f>
        <v>3.0512999999999999</v>
      </c>
      <c r="N477" s="33">
        <f>+'Weekly OPIS Data'!Q337</f>
        <v>3.6079758235294115</v>
      </c>
      <c r="O477" s="33">
        <f>+'Weekly OPIS Data'!F337</f>
        <v>2.9234</v>
      </c>
    </row>
    <row r="478" spans="2:15" hidden="1" x14ac:dyDescent="0.2">
      <c r="B478" s="35">
        <v>41296</v>
      </c>
      <c r="C478" s="33">
        <f>+'Weekly OPIS Data'!M338</f>
        <v>3.6431386823529408</v>
      </c>
      <c r="D478" s="33">
        <f>+'Weekly OPIS Data'!D338</f>
        <v>2.9916</v>
      </c>
      <c r="N478" s="33">
        <f>+'Weekly OPIS Data'!Q338</f>
        <v>3.5200383235294117</v>
      </c>
      <c r="O478" s="33">
        <f>+'Weekly OPIS Data'!F338</f>
        <v>2.8359000000000001</v>
      </c>
    </row>
    <row r="479" spans="2:15" hidden="1" x14ac:dyDescent="0.2">
      <c r="B479" s="35">
        <v>41303</v>
      </c>
      <c r="C479" s="33">
        <f>+'Weekly OPIS Data'!M339</f>
        <v>3.7525066823529407</v>
      </c>
      <c r="D479" s="33">
        <f>+'Weekly OPIS Data'!D339</f>
        <v>3.1000999999999999</v>
      </c>
      <c r="N479" s="33">
        <f>+'Weekly OPIS Data'!Q339</f>
        <v>3.6501858235294113</v>
      </c>
      <c r="O479" s="33">
        <f>+'Weekly OPIS Data'!F339</f>
        <v>2.9653999999999998</v>
      </c>
    </row>
    <row r="480" spans="2:15" hidden="1" x14ac:dyDescent="0.2">
      <c r="B480" s="35">
        <v>41310</v>
      </c>
      <c r="C480" s="33">
        <f>+'Weekly OPIS Data'!M340</f>
        <v>3.8988682823529413</v>
      </c>
      <c r="D480" s="33">
        <f>+'Weekly OPIS Data'!D340</f>
        <v>3.2452999999999999</v>
      </c>
      <c r="N480" s="33">
        <f>+'Weekly OPIS Data'!Q340</f>
        <v>3.8332968235294116</v>
      </c>
      <c r="O480" s="33">
        <f>+'Weekly OPIS Data'!F340</f>
        <v>3.1476000000000002</v>
      </c>
    </row>
    <row r="481" spans="2:15" hidden="1" x14ac:dyDescent="0.2">
      <c r="B481" s="35">
        <v>41317</v>
      </c>
      <c r="C481" s="33">
        <f>+'Weekly OPIS Data'!M341</f>
        <v>3.9761818823529413</v>
      </c>
      <c r="D481" s="33">
        <f>+'Weekly OPIS Data'!D341</f>
        <v>3.3220000000000001</v>
      </c>
      <c r="N481" s="33">
        <f>+'Weekly OPIS Data'!Q341</f>
        <v>3.9801273235294117</v>
      </c>
      <c r="O481" s="33">
        <f>+'Weekly OPIS Data'!F341</f>
        <v>3.2936999999999999</v>
      </c>
    </row>
    <row r="482" spans="2:15" hidden="1" x14ac:dyDescent="0.2">
      <c r="B482" s="35">
        <v>41324</v>
      </c>
      <c r="C482" s="33">
        <f>+'Weekly OPIS Data'!M342</f>
        <v>3.9610618823529409</v>
      </c>
      <c r="D482" s="33">
        <f>+'Weekly OPIS Data'!D342</f>
        <v>3.3069999999999999</v>
      </c>
      <c r="N482" s="33">
        <f>+'Weekly OPIS Data'!Q342</f>
        <v>4.076506823529412</v>
      </c>
      <c r="O482" s="33">
        <f>+'Weekly OPIS Data'!F342</f>
        <v>3.3896000000000002</v>
      </c>
    </row>
    <row r="483" spans="2:15" hidden="1" x14ac:dyDescent="0.2">
      <c r="B483" s="35">
        <v>41331</v>
      </c>
      <c r="C483" s="33">
        <f>+'Weekly OPIS Data'!M343</f>
        <v>3.9196330823529406</v>
      </c>
      <c r="D483" s="33">
        <f>+'Weekly OPIS Data'!D343</f>
        <v>3.2658999999999998</v>
      </c>
      <c r="N483" s="33">
        <f>+'Weekly OPIS Data'!Q343</f>
        <v>4.133691323529411</v>
      </c>
      <c r="O483" s="33">
        <f>+'Weekly OPIS Data'!F343</f>
        <v>3.4464999999999999</v>
      </c>
    </row>
    <row r="484" spans="2:15" hidden="1" x14ac:dyDescent="0.2">
      <c r="B484" s="35">
        <v>41338</v>
      </c>
      <c r="C484" s="33">
        <f>+'Weekly OPIS Data'!M344</f>
        <v>3.7230730823529408</v>
      </c>
      <c r="D484" s="33">
        <f>+'Weekly OPIS Data'!D344</f>
        <v>3.0709</v>
      </c>
      <c r="N484" s="33">
        <f>+'Weekly OPIS Data'!Q344</f>
        <v>4.061532323529411</v>
      </c>
      <c r="O484" s="33">
        <f>+'Weekly OPIS Data'!F344</f>
        <v>3.3746999999999998</v>
      </c>
    </row>
    <row r="485" spans="2:15" hidden="1" x14ac:dyDescent="0.2">
      <c r="B485" s="35">
        <v>41345</v>
      </c>
      <c r="C485" s="33">
        <f>+'Weekly OPIS Data'!M345</f>
        <v>3.8412106823529415</v>
      </c>
      <c r="D485" s="33">
        <f>+'Weekly OPIS Data'!D345</f>
        <v>3.1880999999999999</v>
      </c>
      <c r="N485" s="33">
        <f>+'Weekly OPIS Data'!Q345</f>
        <v>4.1070588235294112</v>
      </c>
      <c r="O485" s="33">
        <f>+'Weekly OPIS Data'!F345</f>
        <v>3.42</v>
      </c>
    </row>
    <row r="486" spans="2:15" hidden="1" x14ac:dyDescent="0.2">
      <c r="B486" s="35">
        <v>41352</v>
      </c>
      <c r="C486" s="33">
        <f>+'Weekly OPIS Data'!M346</f>
        <v>3.7148074823529411</v>
      </c>
      <c r="D486" s="33">
        <f>+'Weekly OPIS Data'!D346</f>
        <v>3.0627</v>
      </c>
      <c r="N486" s="33">
        <f>+'Weekly OPIS Data'!Q346</f>
        <v>3.9022398235294116</v>
      </c>
      <c r="O486" s="33">
        <f>+'Weekly OPIS Data'!F346</f>
        <v>3.2162000000000002</v>
      </c>
    </row>
    <row r="487" spans="2:15" hidden="1" x14ac:dyDescent="0.2">
      <c r="B487" s="35">
        <v>41359</v>
      </c>
      <c r="C487" s="33">
        <f>+'Weekly OPIS Data'!M347</f>
        <v>3.7192426823529408</v>
      </c>
      <c r="D487" s="33">
        <f>+'Weekly OPIS Data'!D347</f>
        <v>3.0670999999999999</v>
      </c>
      <c r="N487" s="33">
        <f>+'Weekly OPIS Data'!Q347</f>
        <v>3.8291763235294116</v>
      </c>
      <c r="O487" s="33">
        <f>+'Weekly OPIS Data'!F347</f>
        <v>3.1435</v>
      </c>
    </row>
    <row r="488" spans="2:15" hidden="1" x14ac:dyDescent="0.2">
      <c r="B488" s="35">
        <v>41366</v>
      </c>
      <c r="C488" s="90">
        <f>+'Weekly OPIS Data'!M348</f>
        <v>3.8798170823529414</v>
      </c>
      <c r="D488" s="33">
        <f>+'Weekly OPIS Data'!D348</f>
        <v>3.2263999999999999</v>
      </c>
      <c r="N488" s="33">
        <f>+'Weekly OPIS Data'!Q348</f>
        <v>3.8739993235294117</v>
      </c>
      <c r="O488" s="33">
        <f>+'Weekly OPIS Data'!F348</f>
        <v>3.1880999999999999</v>
      </c>
    </row>
    <row r="489" spans="2:15" hidden="1" x14ac:dyDescent="0.2">
      <c r="B489" s="35">
        <v>41373</v>
      </c>
      <c r="C489" s="90">
        <f>+'Weekly OPIS Data'!M349</f>
        <v>3.780932282352941</v>
      </c>
      <c r="D489" s="33">
        <f>+'Weekly OPIS Data'!D349</f>
        <v>3.1282999999999999</v>
      </c>
      <c r="N489" s="33">
        <f>+'Weekly OPIS Data'!Q349</f>
        <v>3.8814363235294111</v>
      </c>
      <c r="O489" s="33">
        <f>+'Weekly OPIS Data'!F349</f>
        <v>3.1955</v>
      </c>
    </row>
    <row r="490" spans="2:15" hidden="1" x14ac:dyDescent="0.2">
      <c r="B490" s="35">
        <v>41380</v>
      </c>
      <c r="C490" s="90">
        <f>+'Weekly OPIS Data'!M350</f>
        <v>3.6163258823529407</v>
      </c>
      <c r="D490" s="33">
        <f>+'Weekly OPIS Data'!D350</f>
        <v>2.9649999999999999</v>
      </c>
      <c r="N490" s="33">
        <f>+'Weekly OPIS Data'!Q350</f>
        <v>3.7872678235294117</v>
      </c>
      <c r="O490" s="33">
        <f>+'Weekly OPIS Data'!F350</f>
        <v>3.1017999999999999</v>
      </c>
    </row>
    <row r="491" spans="2:15" hidden="1" x14ac:dyDescent="0.2">
      <c r="B491" s="35">
        <v>41387</v>
      </c>
      <c r="C491" s="90">
        <f>+'Weekly OPIS Data'!M351</f>
        <v>3.5434474823529412</v>
      </c>
      <c r="D491" s="33">
        <f>+'Weekly OPIS Data'!D351</f>
        <v>2.8927</v>
      </c>
      <c r="N491" s="33">
        <f>+'Weekly OPIS Data'!Q351</f>
        <v>3.7196313235294118</v>
      </c>
      <c r="O491" s="33">
        <f>+'Weekly OPIS Data'!F351</f>
        <v>3.0345</v>
      </c>
    </row>
    <row r="492" spans="2:15" hidden="1" x14ac:dyDescent="0.2">
      <c r="B492" s="35">
        <v>41394</v>
      </c>
      <c r="C492" s="91">
        <f>+'Weekly OPIS Data'!M352</f>
        <v>3.6033367641129415</v>
      </c>
      <c r="D492" s="33">
        <f>+'Weekly OPIS Data'!D352</f>
        <v>2.9521139700000001</v>
      </c>
      <c r="N492" s="33">
        <f>+'Weekly OPIS Data'!Q352</f>
        <v>3.7274055512794106</v>
      </c>
      <c r="O492" s="33">
        <f>+'Weekly OPIS Data'!F352</f>
        <v>3.0422355499999996</v>
      </c>
    </row>
    <row r="493" spans="2:15" hidden="1" x14ac:dyDescent="0.2">
      <c r="B493" s="35">
        <v>41401</v>
      </c>
      <c r="C493" s="33">
        <f>+'Weekly OPIS Data'!M353</f>
        <v>3.7420373625129413</v>
      </c>
      <c r="D493" s="33">
        <f>+'Weekly OPIS Data'!D353</f>
        <v>3.0897137699999999</v>
      </c>
      <c r="N493" s="33">
        <f>+'Weekly OPIS Data'!Q353</f>
        <v>3.846705824979411</v>
      </c>
      <c r="O493" s="33">
        <f>+'Weekly OPIS Data'!F353</f>
        <v>3.1609422899999999</v>
      </c>
    </row>
    <row r="494" spans="2:15" hidden="1" x14ac:dyDescent="0.2">
      <c r="B494" s="35">
        <v>41408</v>
      </c>
      <c r="C494" s="33">
        <f>+'Weekly OPIS Data'!M354</f>
        <v>3.8554100255529411</v>
      </c>
      <c r="D494" s="33">
        <f>+'Weekly OPIS Data'!D354</f>
        <v>3.2021866499999998</v>
      </c>
      <c r="N494" s="33">
        <f>+'Weekly OPIS Data'!Q354</f>
        <v>3.9655031464294108</v>
      </c>
      <c r="O494" s="33">
        <f>+'Weekly OPIS Data'!F354</f>
        <v>3.2791485799999993</v>
      </c>
    </row>
    <row r="495" spans="2:15" hidden="1" x14ac:dyDescent="0.2">
      <c r="B495" s="35">
        <v>41415</v>
      </c>
      <c r="C495" s="33">
        <f>+'Weekly OPIS Data'!M355</f>
        <v>3.8065354823529409</v>
      </c>
      <c r="D495" s="33">
        <f>+'Weekly OPIS Data'!D355</f>
        <v>3.1537000000000002</v>
      </c>
      <c r="N495" s="33">
        <f>+'Weekly OPIS Data'!Q355</f>
        <v>4.0261563235294116</v>
      </c>
      <c r="O495" s="33">
        <f>+'Weekly OPIS Data'!F355</f>
        <v>3.3395000000000001</v>
      </c>
    </row>
    <row r="496" spans="2:15" hidden="1" x14ac:dyDescent="0.2">
      <c r="B496" s="35">
        <v>41422</v>
      </c>
      <c r="C496" s="33">
        <f>+'Weekly OPIS Data'!M356</f>
        <v>3.594653882352941</v>
      </c>
      <c r="D496" s="33">
        <f>+'Weekly OPIS Data'!D356</f>
        <v>2.9434999999999998</v>
      </c>
      <c r="N496" s="33">
        <f>+'Weekly OPIS Data'!Q356</f>
        <v>3.7227468235294117</v>
      </c>
      <c r="O496" s="33">
        <f>+'Weekly OPIS Data'!F356</f>
        <v>3.0375999999999999</v>
      </c>
    </row>
    <row r="497" spans="2:15" hidden="1" x14ac:dyDescent="0.2">
      <c r="B497" s="35">
        <v>41429</v>
      </c>
      <c r="C497" s="33">
        <f>+'Weekly OPIS Data'!M357</f>
        <v>3.4464778823529407</v>
      </c>
      <c r="D497" s="33">
        <f>+'Weekly OPIS Data'!D357</f>
        <v>2.7965</v>
      </c>
      <c r="N497" s="33">
        <f>+'Weekly OPIS Data'!Q357</f>
        <v>3.9248523235294117</v>
      </c>
      <c r="O497" s="33">
        <f>+'Weekly OPIS Data'!F357</f>
        <v>3.2387000000000001</v>
      </c>
    </row>
    <row r="498" spans="2:15" hidden="1" x14ac:dyDescent="0.2">
      <c r="B498" s="35">
        <v>41436</v>
      </c>
      <c r="C498" s="33">
        <f>+'Weekly OPIS Data'!M358</f>
        <v>3.5803402823529415</v>
      </c>
      <c r="D498" s="33">
        <f>+'Weekly OPIS Data'!D358</f>
        <v>2.9293</v>
      </c>
      <c r="N498" s="33">
        <f>+'Weekly OPIS Data'!Q358</f>
        <v>3.9288723235294114</v>
      </c>
      <c r="O498" s="33">
        <f>+'Weekly OPIS Data'!F358</f>
        <v>3.2427000000000001</v>
      </c>
    </row>
    <row r="499" spans="2:15" hidden="1" x14ac:dyDescent="0.2">
      <c r="B499" s="35">
        <v>41443</v>
      </c>
      <c r="C499" s="33">
        <f>+'Weekly OPIS Data'!M359</f>
        <v>3.6778138823529414</v>
      </c>
      <c r="D499" s="33">
        <f>+'Weekly OPIS Data'!D359</f>
        <v>3.0259999999999998</v>
      </c>
      <c r="N499" s="33">
        <f>+'Weekly OPIS Data'!Q359</f>
        <v>3.8774163235294115</v>
      </c>
      <c r="O499" s="33">
        <f>+'Weekly OPIS Data'!F359</f>
        <v>3.1915</v>
      </c>
    </row>
    <row r="500" spans="2:15" hidden="1" x14ac:dyDescent="0.2">
      <c r="B500" s="35">
        <v>41450</v>
      </c>
      <c r="C500" s="33">
        <f>+'Weekly OPIS Data'!M360</f>
        <v>3.566732282352941</v>
      </c>
      <c r="D500" s="33">
        <f>+'Weekly OPIS Data'!D360</f>
        <v>2.9157999999999999</v>
      </c>
      <c r="N500" s="33">
        <f>+'Weekly OPIS Data'!Q360</f>
        <v>3.848070323529412</v>
      </c>
      <c r="O500" s="33">
        <f>+'Weekly OPIS Data'!F360</f>
        <v>3.1623000000000001</v>
      </c>
    </row>
    <row r="501" spans="2:15" hidden="1" x14ac:dyDescent="0.2">
      <c r="B501" s="35">
        <v>41457</v>
      </c>
      <c r="C501" s="33">
        <f>+'Weekly OPIS Data'!M361</f>
        <v>3.5260226823529415</v>
      </c>
      <c r="D501" s="33">
        <f>+'Weekly OPIS Data'!D361</f>
        <v>2.8771</v>
      </c>
      <c r="N501" s="33">
        <f>+'Weekly OPIS Data'!Q361</f>
        <v>3.6948163235294116</v>
      </c>
      <c r="O501" s="33">
        <f>+'Weekly OPIS Data'!F361</f>
        <v>3.0114999999999998</v>
      </c>
    </row>
    <row r="502" spans="2:15" hidden="1" x14ac:dyDescent="0.2">
      <c r="B502" s="35">
        <v>41464</v>
      </c>
      <c r="C502" s="33">
        <f>+'Weekly OPIS Data'!M362</f>
        <v>3.6846818823529413</v>
      </c>
      <c r="D502" s="33">
        <f>+'Weekly OPIS Data'!D362</f>
        <v>3.0345</v>
      </c>
      <c r="N502" s="33">
        <f>+'Weekly OPIS Data'!Q362</f>
        <v>3.7310968235294117</v>
      </c>
      <c r="O502" s="33">
        <f>+'Weekly OPIS Data'!F362</f>
        <v>3.0476000000000001</v>
      </c>
    </row>
    <row r="503" spans="2:15" hidden="1" x14ac:dyDescent="0.2">
      <c r="B503" s="35">
        <v>41471</v>
      </c>
      <c r="C503" s="33">
        <f>+'Weekly OPIS Data'!M363</f>
        <v>3.7099826823529414</v>
      </c>
      <c r="D503" s="33">
        <f>+'Weekly OPIS Data'!D363</f>
        <v>3.0596000000000001</v>
      </c>
      <c r="N503" s="33">
        <f>+'Weekly OPIS Data'!Q363</f>
        <v>3.9196348235294112</v>
      </c>
      <c r="O503" s="33">
        <f>+'Weekly OPIS Data'!F363</f>
        <v>3.2351999999999999</v>
      </c>
    </row>
    <row r="504" spans="2:15" hidden="1" x14ac:dyDescent="0.2">
      <c r="B504" s="35">
        <v>41478</v>
      </c>
      <c r="C504" s="33">
        <f>+'Weekly OPIS Data'!M364</f>
        <v>3.7451618823529413</v>
      </c>
      <c r="D504" s="33">
        <f>+'Weekly OPIS Data'!D364</f>
        <v>3.0945</v>
      </c>
      <c r="N504" s="33">
        <f>+'Weekly OPIS Data'!Q364</f>
        <v>3.9464683235294116</v>
      </c>
      <c r="O504" s="33">
        <f>+'Weekly OPIS Data'!F364</f>
        <v>3.2618999999999998</v>
      </c>
    </row>
    <row r="505" spans="2:15" hidden="1" x14ac:dyDescent="0.2">
      <c r="B505" s="35">
        <v>41485</v>
      </c>
      <c r="C505" s="33">
        <f>+'Weekly OPIS Data'!M365</f>
        <v>3.7210706823529414</v>
      </c>
      <c r="D505" s="33">
        <f>+'Weekly OPIS Data'!D365</f>
        <v>3.0706000000000002</v>
      </c>
      <c r="N505" s="33">
        <f>+'Weekly OPIS Data'!Q365</f>
        <v>3.9440563235294119</v>
      </c>
      <c r="O505" s="33">
        <f>+'Weekly OPIS Data'!F365</f>
        <v>3.2595000000000001</v>
      </c>
    </row>
    <row r="506" spans="2:15" hidden="1" x14ac:dyDescent="0.2">
      <c r="B506" s="35">
        <v>41492</v>
      </c>
      <c r="C506" s="33">
        <f>+'Weekly OPIS Data'!M366</f>
        <v>3.7391138823529406</v>
      </c>
      <c r="D506" s="33">
        <f>+'Weekly OPIS Data'!D366</f>
        <v>3.0884999999999998</v>
      </c>
      <c r="N506" s="33">
        <f>+'Weekly OPIS Data'!Q366</f>
        <v>3.9776233235294116</v>
      </c>
      <c r="O506" s="33">
        <f>+'Weekly OPIS Data'!F366</f>
        <v>3.2928999999999999</v>
      </c>
    </row>
    <row r="507" spans="2:15" hidden="1" x14ac:dyDescent="0.2">
      <c r="B507" s="35">
        <v>41499</v>
      </c>
      <c r="C507" s="33">
        <f>+'Weekly OPIS Data'!M367</f>
        <v>3.639825882352941</v>
      </c>
      <c r="D507" s="33">
        <f>+'Weekly OPIS Data'!D367</f>
        <v>2.99</v>
      </c>
      <c r="N507" s="33">
        <f>+'Weekly OPIS Data'!Q367</f>
        <v>3.8791333235294116</v>
      </c>
      <c r="O507" s="33">
        <f>+'Weekly OPIS Data'!F367</f>
        <v>3.1949000000000001</v>
      </c>
    </row>
    <row r="508" spans="2:15" hidden="1" x14ac:dyDescent="0.2">
      <c r="B508" s="35">
        <v>41506</v>
      </c>
      <c r="C508" s="33">
        <f>+'Weekly OPIS Data'!M368</f>
        <v>3.710184282352941</v>
      </c>
      <c r="D508" s="33">
        <f>+'Weekly OPIS Data'!D368</f>
        <v>3.0598000000000001</v>
      </c>
      <c r="N508" s="33">
        <f>+'Weekly OPIS Data'!Q368</f>
        <v>3.8492848235294117</v>
      </c>
      <c r="O508" s="33">
        <f>+'Weekly OPIS Data'!F368</f>
        <v>3.1652</v>
      </c>
    </row>
    <row r="509" spans="2:15" hidden="1" x14ac:dyDescent="0.2">
      <c r="B509" s="35">
        <v>41513</v>
      </c>
      <c r="C509" s="33">
        <f>+'Weekly OPIS Data'!M369</f>
        <v>3.7724786823529408</v>
      </c>
      <c r="D509" s="33">
        <f>+'Weekly OPIS Data'!D369</f>
        <v>3.1215999999999999</v>
      </c>
      <c r="N509" s="33">
        <f>+'Weekly OPIS Data'!Q369</f>
        <v>3.9119968235294111</v>
      </c>
      <c r="O509" s="33">
        <f>+'Weekly OPIS Data'!F369</f>
        <v>3.2275999999999998</v>
      </c>
    </row>
    <row r="510" spans="2:15" hidden="1" x14ac:dyDescent="0.2">
      <c r="B510" s="35">
        <v>41520</v>
      </c>
      <c r="C510" s="33">
        <f>+'Weekly OPIS Data'!M370</f>
        <v>3.8478770823529409</v>
      </c>
      <c r="D510" s="33">
        <f>+'Weekly OPIS Data'!D370</f>
        <v>3.1964000000000001</v>
      </c>
      <c r="N510" s="33">
        <f>+'Weekly OPIS Data'!Q370</f>
        <v>3.9948088235294117</v>
      </c>
      <c r="O510" s="33">
        <f>+'Weekly OPIS Data'!F370</f>
        <v>3.31</v>
      </c>
    </row>
    <row r="511" spans="2:15" hidden="1" x14ac:dyDescent="0.2">
      <c r="B511" s="35">
        <v>41527</v>
      </c>
      <c r="C511" s="33">
        <f>+'Weekly OPIS Data'!M371</f>
        <v>3.8148146823529414</v>
      </c>
      <c r="D511" s="33">
        <f>+'Weekly OPIS Data'!D371</f>
        <v>3.1636000000000002</v>
      </c>
      <c r="N511" s="33">
        <f>+'Weekly OPIS Data'!Q371</f>
        <v>3.9864673235294115</v>
      </c>
      <c r="O511" s="33">
        <f>+'Weekly OPIS Data'!F371</f>
        <v>3.3016999999999999</v>
      </c>
    </row>
    <row r="512" spans="2:15" hidden="1" x14ac:dyDescent="0.2">
      <c r="B512" s="35">
        <v>41534</v>
      </c>
      <c r="C512" s="33">
        <f>+'Weekly OPIS Data'!M372</f>
        <v>3.7245986823529416</v>
      </c>
      <c r="D512" s="33">
        <f>+'Weekly OPIS Data'!D372</f>
        <v>3.0741000000000001</v>
      </c>
      <c r="N512" s="33">
        <f>+'Weekly OPIS Data'!Q372</f>
        <v>3.9967183235294117</v>
      </c>
      <c r="O512" s="33">
        <f>+'Weekly OPIS Data'!F372</f>
        <v>3.3119000000000001</v>
      </c>
    </row>
    <row r="513" spans="2:15" hidden="1" x14ac:dyDescent="0.2">
      <c r="B513" s="35">
        <v>41541</v>
      </c>
      <c r="C513" s="33">
        <f>+'Weekly OPIS Data'!M373</f>
        <v>3.6389186823529416</v>
      </c>
      <c r="D513" s="33">
        <f>+'Weekly OPIS Data'!D373</f>
        <v>2.9891000000000001</v>
      </c>
      <c r="N513" s="33">
        <f>+'Weekly OPIS Data'!Q373</f>
        <v>3.897022323529411</v>
      </c>
      <c r="O513" s="33">
        <f>+'Weekly OPIS Data'!F373</f>
        <v>3.2126999999999999</v>
      </c>
    </row>
    <row r="514" spans="2:15" hidden="1" x14ac:dyDescent="0.2">
      <c r="B514" s="35">
        <v>41548</v>
      </c>
      <c r="C514" s="33">
        <f>+'Weekly OPIS Data'!M374</f>
        <v>3.6461762823529416</v>
      </c>
      <c r="D514" s="33">
        <f>+'Weekly OPIS Data'!D374</f>
        <v>2.9963000000000002</v>
      </c>
      <c r="N514" s="33">
        <f>+'Weekly OPIS Data'!Q374</f>
        <v>3.8727013235294114</v>
      </c>
      <c r="O514" s="33">
        <f>+'Weekly OPIS Data'!F374</f>
        <v>3.1884999999999999</v>
      </c>
    </row>
    <row r="515" spans="2:15" hidden="1" x14ac:dyDescent="0.2">
      <c r="B515" s="35">
        <v>41555</v>
      </c>
      <c r="C515" s="33">
        <f>+'Weekly OPIS Data'!M375</f>
        <v>3.7466738823529413</v>
      </c>
      <c r="D515" s="33">
        <f>+'Weekly OPIS Data'!D375</f>
        <v>3.0960000000000001</v>
      </c>
      <c r="N515" s="33">
        <f>+'Weekly OPIS Data'!Q375</f>
        <v>3.9178258235294114</v>
      </c>
      <c r="O515" s="33">
        <f>+'Weekly OPIS Data'!F375</f>
        <v>3.2334000000000001</v>
      </c>
    </row>
    <row r="516" spans="2:15" hidden="1" x14ac:dyDescent="0.2">
      <c r="B516" s="35">
        <v>41562</v>
      </c>
      <c r="C516" s="33">
        <f>+'Weekly OPIS Data'!M376</f>
        <v>3.8464658823529412</v>
      </c>
      <c r="D516" s="33">
        <f>+'Weekly OPIS Data'!D376</f>
        <v>3.1949999999999998</v>
      </c>
      <c r="N516" s="33">
        <f>+'Weekly OPIS Data'!Q376</f>
        <v>4.0150093235294113</v>
      </c>
      <c r="O516" s="33">
        <f>+'Weekly OPIS Data'!F376</f>
        <v>3.3300999999999998</v>
      </c>
    </row>
    <row r="517" spans="2:15" hidden="1" x14ac:dyDescent="0.2">
      <c r="B517" s="35">
        <v>41569</v>
      </c>
      <c r="C517" s="33">
        <f>+'Weekly OPIS Data'!M377</f>
        <v>3.8939426823529413</v>
      </c>
      <c r="D517" s="33">
        <f>+'Weekly OPIS Data'!D377</f>
        <v>3.2421000000000002</v>
      </c>
      <c r="N517" s="33">
        <f>+'Weekly OPIS Data'!Q377</f>
        <v>4.0302853235294114</v>
      </c>
      <c r="O517" s="33">
        <f>+'Weekly OPIS Data'!F377</f>
        <v>3.3452999999999999</v>
      </c>
    </row>
    <row r="518" spans="2:15" hidden="1" x14ac:dyDescent="0.2">
      <c r="B518" s="35">
        <v>41576</v>
      </c>
      <c r="C518" s="33">
        <f>+'Weekly OPIS Data'!M378</f>
        <v>3.6638162823529408</v>
      </c>
      <c r="D518" s="33">
        <f>+'Weekly OPIS Data'!D378</f>
        <v>3.0137999999999998</v>
      </c>
      <c r="N518" s="33">
        <f>+'Weekly OPIS Data'!Q378</f>
        <v>3.7587343235294117</v>
      </c>
      <c r="O518" s="33">
        <f>+'Weekly OPIS Data'!F378</f>
        <v>3.0750999999999999</v>
      </c>
    </row>
    <row r="519" spans="2:15" hidden="1" x14ac:dyDescent="0.2">
      <c r="B519" s="35">
        <v>41583</v>
      </c>
      <c r="C519" s="33">
        <f>+'Weekly OPIS Data'!M379</f>
        <v>3.5622098823529411</v>
      </c>
      <c r="D519" s="33">
        <f>+'Weekly OPIS Data'!D379</f>
        <v>2.9129999999999998</v>
      </c>
      <c r="N519" s="33">
        <f>+'Weekly OPIS Data'!Q379</f>
        <v>3.7529053235294114</v>
      </c>
      <c r="O519" s="33">
        <f>+'Weekly OPIS Data'!F379</f>
        <v>3.0693000000000001</v>
      </c>
    </row>
    <row r="520" spans="2:15" hidden="1" x14ac:dyDescent="0.2">
      <c r="B520" s="35">
        <v>41590</v>
      </c>
      <c r="C520" s="33">
        <f>+'Weekly OPIS Data'!M380</f>
        <v>3.5809586823529411</v>
      </c>
      <c r="D520" s="33">
        <f>+'Weekly OPIS Data'!D380</f>
        <v>2.9316</v>
      </c>
      <c r="N520" s="33">
        <f>+'Weekly OPIS Data'!Q380</f>
        <v>3.6875803235294118</v>
      </c>
      <c r="O520" s="33">
        <f>+'Weekly OPIS Data'!F380</f>
        <v>3.0043000000000002</v>
      </c>
    </row>
    <row r="521" spans="2:15" hidden="1" x14ac:dyDescent="0.2">
      <c r="B521" s="35">
        <v>41597</v>
      </c>
      <c r="C521" s="33">
        <f>+'Weekly OPIS Data'!M381</f>
        <v>3.5605970823529409</v>
      </c>
      <c r="D521" s="33">
        <f>+'Weekly OPIS Data'!D381</f>
        <v>2.9114</v>
      </c>
      <c r="N521" s="33">
        <f>+'Weekly OPIS Data'!Q381</f>
        <v>3.6851683235294113</v>
      </c>
      <c r="O521" s="33">
        <f>+'Weekly OPIS Data'!F381</f>
        <v>3.0019</v>
      </c>
    </row>
    <row r="522" spans="2:15" hidden="1" x14ac:dyDescent="0.2">
      <c r="B522" s="35">
        <v>41604</v>
      </c>
      <c r="C522" s="33">
        <f>+'Weekly OPIS Data'!M382</f>
        <v>3.5813618823529412</v>
      </c>
      <c r="D522" s="33">
        <f>+'Weekly OPIS Data'!D382</f>
        <v>2.9319999999999999</v>
      </c>
      <c r="N522" s="33">
        <f>+'Weekly OPIS Data'!Q382</f>
        <v>3.7221523235294116</v>
      </c>
      <c r="O522" s="33">
        <f>+'Weekly OPIS Data'!F382</f>
        <v>3.0387</v>
      </c>
    </row>
    <row r="523" spans="2:15" hidden="1" x14ac:dyDescent="0.2">
      <c r="B523" s="35">
        <v>41611</v>
      </c>
      <c r="C523" s="33">
        <f>+'Weekly OPIS Data'!M383</f>
        <v>3.6065618823529411</v>
      </c>
      <c r="D523" s="33">
        <f>+'Weekly OPIS Data'!D383</f>
        <v>2.9569999999999999</v>
      </c>
      <c r="N523" s="33">
        <f>+'Weekly OPIS Data'!Q383</f>
        <v>3.7164238235294116</v>
      </c>
      <c r="O523" s="33">
        <f>+'Weekly OPIS Data'!F383</f>
        <v>3.0329999999999999</v>
      </c>
    </row>
    <row r="524" spans="2:15" hidden="1" x14ac:dyDescent="0.2">
      <c r="B524" s="35">
        <v>41618</v>
      </c>
      <c r="C524" s="33">
        <f>+'Weekly OPIS Data'!M384</f>
        <v>3.5967842823529406</v>
      </c>
      <c r="D524" s="33">
        <f>+'Weekly OPIS Data'!D384</f>
        <v>2.9472999999999998</v>
      </c>
      <c r="N524" s="33">
        <f>+'Weekly OPIS Data'!Q384</f>
        <v>3.7196398235294117</v>
      </c>
      <c r="O524" s="33">
        <f>+'Weekly OPIS Data'!F384</f>
        <v>3.0362</v>
      </c>
    </row>
    <row r="525" spans="2:15" hidden="1" x14ac:dyDescent="0.2">
      <c r="B525" s="35">
        <v>41625</v>
      </c>
      <c r="C525" s="33">
        <f>+'Weekly OPIS Data'!M385</f>
        <v>3.579749082352941</v>
      </c>
      <c r="D525" s="33">
        <f>+'Weekly OPIS Data'!D385</f>
        <v>2.9304000000000001</v>
      </c>
      <c r="N525" s="33">
        <f>+'Weekly OPIS Data'!Q385</f>
        <v>3.7270768235294112</v>
      </c>
      <c r="O525" s="33">
        <f>+'Weekly OPIS Data'!F385</f>
        <v>3.0436000000000001</v>
      </c>
    </row>
    <row r="526" spans="2:15" hidden="1" x14ac:dyDescent="0.2">
      <c r="B526" s="35">
        <v>41632</v>
      </c>
      <c r="C526" s="33">
        <f>+'Weekly OPIS Data'!M386</f>
        <v>3.6563570823529412</v>
      </c>
      <c r="D526" s="33">
        <f>+'Weekly OPIS Data'!D386</f>
        <v>3.0064000000000002</v>
      </c>
      <c r="N526" s="33">
        <f>+'Weekly OPIS Data'!Q386</f>
        <v>3.7685833235294117</v>
      </c>
      <c r="O526" s="33">
        <f>+'Weekly OPIS Data'!F386</f>
        <v>3.0849000000000002</v>
      </c>
    </row>
    <row r="527" spans="2:15" hidden="1" x14ac:dyDescent="0.2">
      <c r="B527" s="35">
        <v>41639</v>
      </c>
      <c r="C527" s="33">
        <f>+'Weekly OPIS Data'!M387</f>
        <v>3.6589778823529411</v>
      </c>
      <c r="D527" s="33">
        <f>+'Weekly OPIS Data'!D387</f>
        <v>3.0089999999999999</v>
      </c>
      <c r="N527" s="33">
        <f>+'Weekly OPIS Data'!Q387</f>
        <v>3.8142103235294114</v>
      </c>
      <c r="O527" s="33">
        <f>+'Weekly OPIS Data'!F387</f>
        <v>3.1303000000000001</v>
      </c>
    </row>
    <row r="528" spans="2:15" hidden="1" x14ac:dyDescent="0.2">
      <c r="B528" s="35">
        <v>41646</v>
      </c>
      <c r="C528" s="33">
        <f>+'Weekly OPIS Data'!M388</f>
        <v>3.5427554823529412</v>
      </c>
      <c r="D528" s="33">
        <f>+'Weekly OPIS Data'!D388</f>
        <v>2.8936999999999999</v>
      </c>
      <c r="N528" s="33">
        <f>+'Weekly OPIS Data'!Q388</f>
        <v>3.7560208235294112</v>
      </c>
      <c r="O528" s="33">
        <f>+'Weekly OPIS Data'!F388</f>
        <v>3.0724</v>
      </c>
    </row>
    <row r="529" spans="2:15" hidden="1" x14ac:dyDescent="0.2">
      <c r="B529" s="35">
        <v>41653</v>
      </c>
      <c r="C529" s="33">
        <f>+'Weekly OPIS Data'!M389</f>
        <v>3.5477954823529405</v>
      </c>
      <c r="D529" s="33">
        <f>+'Weekly OPIS Data'!D389</f>
        <v>2.8986999999999998</v>
      </c>
      <c r="N529" s="33">
        <f>+'Weekly OPIS Data'!Q389</f>
        <v>3.7098913235294111</v>
      </c>
      <c r="O529" s="33">
        <f>+'Weekly OPIS Data'!F389</f>
        <v>3.0265</v>
      </c>
    </row>
    <row r="530" spans="2:15" hidden="1" x14ac:dyDescent="0.2">
      <c r="B530" s="35">
        <v>41660</v>
      </c>
      <c r="C530" s="33">
        <f>+'Weekly OPIS Data'!M390</f>
        <v>3.6022274823529417</v>
      </c>
      <c r="D530" s="33">
        <f>+'Weekly OPIS Data'!D390</f>
        <v>2.9527000000000001</v>
      </c>
      <c r="N530" s="33">
        <f>+'Weekly OPIS Data'!Q390</f>
        <v>3.7054693235294112</v>
      </c>
      <c r="O530" s="33">
        <f>+'Weekly OPIS Data'!F390</f>
        <v>3.0221</v>
      </c>
    </row>
    <row r="531" spans="2:15" hidden="1" x14ac:dyDescent="0.2">
      <c r="B531" s="35">
        <v>41667</v>
      </c>
      <c r="C531" s="33">
        <f>+'Weekly OPIS Data'!M391</f>
        <v>3.6408338823529416</v>
      </c>
      <c r="D531" s="33">
        <f>+'Weekly OPIS Data'!D391</f>
        <v>2.9910000000000001</v>
      </c>
      <c r="N531" s="33">
        <f>+'Weekly OPIS Data'!Q391</f>
        <v>3.7512973235294114</v>
      </c>
      <c r="O531" s="33">
        <f>+'Weekly OPIS Data'!F391</f>
        <v>3.0676999999999999</v>
      </c>
    </row>
    <row r="532" spans="2:15" hidden="1" x14ac:dyDescent="0.2">
      <c r="B532" s="35">
        <v>41674</v>
      </c>
      <c r="C532" s="33">
        <f>+'Weekly OPIS Data'!M392</f>
        <v>3.6545426823529414</v>
      </c>
      <c r="D532" s="33">
        <f>+'Weekly OPIS Data'!D392</f>
        <v>3.0045999999999999</v>
      </c>
      <c r="N532" s="33">
        <f>+'Weekly OPIS Data'!Q392</f>
        <v>3.8183308235294113</v>
      </c>
      <c r="O532" s="33">
        <f>+'Weekly OPIS Data'!F392</f>
        <v>3.1343999999999999</v>
      </c>
    </row>
    <row r="533" spans="2:15" hidden="1" x14ac:dyDescent="0.2">
      <c r="B533" s="35">
        <v>41681</v>
      </c>
      <c r="C533" s="33">
        <f>+'Weekly OPIS Data'!M393</f>
        <v>3.6054530823529412</v>
      </c>
      <c r="D533" s="33">
        <f>+'Weekly OPIS Data'!D393</f>
        <v>2.9559000000000002</v>
      </c>
      <c r="N533" s="33">
        <f>+'Weekly OPIS Data'!Q393</f>
        <v>3.8213458235294118</v>
      </c>
      <c r="O533" s="33">
        <f>+'Weekly OPIS Data'!F393</f>
        <v>3.1374</v>
      </c>
    </row>
    <row r="534" spans="2:15" hidden="1" x14ac:dyDescent="0.2">
      <c r="B534" s="35">
        <v>41688</v>
      </c>
      <c r="C534" s="33">
        <f>+'Weekly OPIS Data'!M394</f>
        <v>3.652829082352941</v>
      </c>
      <c r="D534" s="33">
        <f>+'Weekly OPIS Data'!D394</f>
        <v>3.0028999999999999</v>
      </c>
      <c r="N534" s="33">
        <f>+'Weekly OPIS Data'!Q394</f>
        <v>3.8409433235294115</v>
      </c>
      <c r="O534" s="33">
        <f>+'Weekly OPIS Data'!F394</f>
        <v>3.1568999999999998</v>
      </c>
    </row>
    <row r="535" spans="2:15" hidden="1" x14ac:dyDescent="0.2">
      <c r="B535" s="35">
        <v>41695</v>
      </c>
      <c r="C535" s="33">
        <f>+'Weekly OPIS Data'!M395</f>
        <v>3.686496282352941</v>
      </c>
      <c r="D535" s="33">
        <f>+'Weekly OPIS Data'!D395</f>
        <v>3.0363000000000002</v>
      </c>
      <c r="N535" s="33">
        <f>+'Weekly OPIS Data'!Q395</f>
        <v>3.9120973235294114</v>
      </c>
      <c r="O535" s="33">
        <f>+'Weekly OPIS Data'!F395</f>
        <v>3.2277</v>
      </c>
    </row>
    <row r="536" spans="2:15" hidden="1" x14ac:dyDescent="0.2">
      <c r="B536" s="35">
        <v>41702</v>
      </c>
      <c r="C536" s="33">
        <f>+'Weekly OPIS Data'!M396</f>
        <v>3.7441538823529417</v>
      </c>
      <c r="D536" s="33">
        <f>+'Weekly OPIS Data'!D396</f>
        <v>3.0935000000000001</v>
      </c>
      <c r="N536" s="33">
        <f>+'Weekly OPIS Data'!Q396</f>
        <v>3.9790303235294111</v>
      </c>
      <c r="O536" s="33">
        <f>+'Weekly OPIS Data'!F396</f>
        <v>3.2942999999999998</v>
      </c>
    </row>
    <row r="537" spans="2:15" hidden="1" x14ac:dyDescent="0.2">
      <c r="B537" s="35">
        <v>41709</v>
      </c>
      <c r="C537" s="33">
        <f>+'Weekly OPIS Data'!M397</f>
        <v>3.6779282823529416</v>
      </c>
      <c r="D537" s="33">
        <f>+'Weekly OPIS Data'!D397</f>
        <v>3.0278</v>
      </c>
      <c r="N537" s="33">
        <f>+'Weekly OPIS Data'!Q397</f>
        <v>3.9584278235294112</v>
      </c>
      <c r="O537" s="33">
        <f>+'Weekly OPIS Data'!F397</f>
        <v>3.2738</v>
      </c>
    </row>
    <row r="538" spans="2:15" hidden="1" x14ac:dyDescent="0.2">
      <c r="B538" s="35">
        <v>41716</v>
      </c>
      <c r="C538" s="33">
        <f>+'Weekly OPIS Data'!M398</f>
        <v>3.624907482352941</v>
      </c>
      <c r="D538" s="33">
        <f>+'Weekly OPIS Data'!D398</f>
        <v>2.9752000000000001</v>
      </c>
      <c r="N538" s="33">
        <f>+'Weekly OPIS Data'!Q398</f>
        <v>3.9022483235294114</v>
      </c>
      <c r="O538" s="33">
        <f>+'Weekly OPIS Data'!F398</f>
        <v>3.2179000000000002</v>
      </c>
    </row>
    <row r="539" spans="2:15" hidden="1" x14ac:dyDescent="0.2">
      <c r="B539" s="35">
        <v>41723</v>
      </c>
      <c r="C539" s="33">
        <f>+'Weekly OPIS Data'!M399</f>
        <v>3.6675458823529414</v>
      </c>
      <c r="D539" s="33">
        <f>+'Weekly OPIS Data'!D399</f>
        <v>3.0175000000000001</v>
      </c>
      <c r="N539" s="33">
        <f>+'Weekly OPIS Data'!Q399</f>
        <v>3.900539823529412</v>
      </c>
      <c r="O539" s="33">
        <f>+'Weekly OPIS Data'!F399</f>
        <v>3.2162000000000002</v>
      </c>
    </row>
    <row r="540" spans="2:15" hidden="1" x14ac:dyDescent="0.2">
      <c r="B540" s="35">
        <v>41730</v>
      </c>
      <c r="C540" s="33">
        <f>+'Weekly OPIS Data'!M400</f>
        <v>3.6724850823529414</v>
      </c>
      <c r="D540" s="33">
        <f>+'Weekly OPIS Data'!D400</f>
        <v>3.0224000000000002</v>
      </c>
      <c r="N540" s="33">
        <f>+'Weekly OPIS Data'!Q400</f>
        <v>3.8923993235294114</v>
      </c>
      <c r="O540" s="33">
        <f>+'Weekly OPIS Data'!F400</f>
        <v>3.2081</v>
      </c>
    </row>
    <row r="541" spans="2:15" hidden="1" x14ac:dyDescent="0.2">
      <c r="B541" s="35">
        <v>41737</v>
      </c>
      <c r="C541" s="33">
        <f>+'Weekly OPIS Data'!M401</f>
        <v>3.5543474823529406</v>
      </c>
      <c r="D541" s="33">
        <f>+'Weekly OPIS Data'!D401</f>
        <v>2.9051999999999998</v>
      </c>
      <c r="N541" s="33">
        <f>+'Weekly OPIS Data'!Q401</f>
        <v>3.819536823529412</v>
      </c>
      <c r="O541" s="33">
        <f>+'Weekly OPIS Data'!F401</f>
        <v>3.1356000000000002</v>
      </c>
    </row>
    <row r="542" spans="2:15" hidden="1" x14ac:dyDescent="0.2">
      <c r="B542" s="35">
        <v>41744</v>
      </c>
      <c r="C542" s="33">
        <f>+'Weekly OPIS Data'!M402</f>
        <v>3.6846818823529413</v>
      </c>
      <c r="D542" s="33">
        <f>+'Weekly OPIS Data'!D402</f>
        <v>3.0345</v>
      </c>
      <c r="N542" s="33">
        <f>+'Weekly OPIS Data'!Q402</f>
        <v>3.8856658235294113</v>
      </c>
      <c r="O542" s="33">
        <f>+'Weekly OPIS Data'!F402</f>
        <v>3.2014</v>
      </c>
    </row>
    <row r="543" spans="2:15" hidden="1" x14ac:dyDescent="0.2">
      <c r="B543" s="35">
        <v>41751</v>
      </c>
      <c r="C543" s="33">
        <f>+'Weekly OPIS Data'!M403</f>
        <v>3.7276226823529415</v>
      </c>
      <c r="D543" s="33">
        <f>+'Weekly OPIS Data'!D403</f>
        <v>3.0771000000000002</v>
      </c>
      <c r="N543" s="33">
        <f>+'Weekly OPIS Data'!Q403</f>
        <v>3.9037558235294112</v>
      </c>
      <c r="O543" s="33">
        <f>+'Weekly OPIS Data'!F403</f>
        <v>3.2193999999999998</v>
      </c>
    </row>
    <row r="544" spans="2:15" hidden="1" x14ac:dyDescent="0.2">
      <c r="B544" s="35">
        <v>41758</v>
      </c>
      <c r="C544" s="33">
        <f>+'Weekly OPIS Data'!M404</f>
        <v>3.6817586823529416</v>
      </c>
      <c r="D544" s="33">
        <f>+'Weekly OPIS Data'!D404</f>
        <v>3.0316000000000001</v>
      </c>
      <c r="N544" s="33">
        <f>+'Weekly OPIS Data'!Q404</f>
        <v>3.9139063235294111</v>
      </c>
      <c r="O544" s="33">
        <f>+'Weekly OPIS Data'!F404</f>
        <v>3.2294999999999998</v>
      </c>
    </row>
    <row r="545" spans="2:15" hidden="1" x14ac:dyDescent="0.2">
      <c r="B545" s="35">
        <v>41765</v>
      </c>
      <c r="C545" s="33">
        <f>+'Weekly OPIS Data'!M405</f>
        <v>3.645168282352941</v>
      </c>
      <c r="D545" s="33">
        <f>+'Weekly OPIS Data'!D405</f>
        <v>2.9952999999999999</v>
      </c>
      <c r="N545" s="33">
        <f>+'Weekly OPIS Data'!Q405</f>
        <v>3.8504908235294115</v>
      </c>
      <c r="O545" s="33">
        <f>+'Weekly OPIS Data'!F405</f>
        <v>3.1663999999999999</v>
      </c>
    </row>
    <row r="546" spans="2:15" hidden="1" x14ac:dyDescent="0.2">
      <c r="B546" s="35">
        <v>41772</v>
      </c>
      <c r="C546" s="33">
        <f>+'Weekly OPIS Data'!M406</f>
        <v>3.6829682823529408</v>
      </c>
      <c r="D546" s="33">
        <f>+'Weekly OPIS Data'!D406</f>
        <v>3.0327999999999999</v>
      </c>
      <c r="N546" s="33">
        <f>+'Weekly OPIS Data'!Q406</f>
        <v>3.8649628235294111</v>
      </c>
      <c r="O546" s="33">
        <f>+'Weekly OPIS Data'!F406</f>
        <v>3.1808000000000001</v>
      </c>
    </row>
    <row r="547" spans="2:15" hidden="1" x14ac:dyDescent="0.2">
      <c r="B547" s="35">
        <v>41779</v>
      </c>
      <c r="C547" s="33">
        <f>+'Weekly OPIS Data'!M407</f>
        <v>3.6931490823529414</v>
      </c>
      <c r="D547" s="33">
        <f>+'Weekly OPIS Data'!D407</f>
        <v>3.0428999999999999</v>
      </c>
      <c r="N547" s="33">
        <f>+'Weekly OPIS Data'!Q407</f>
        <v>3.8667718235294117</v>
      </c>
      <c r="O547" s="33">
        <f>+'Weekly OPIS Data'!F407</f>
        <v>3.1825999999999999</v>
      </c>
    </row>
    <row r="548" spans="2:15" hidden="1" x14ac:dyDescent="0.2">
      <c r="B548" s="35">
        <v>41786</v>
      </c>
      <c r="C548" s="33">
        <f>+'Weekly OPIS Data'!M408</f>
        <v>3.759173082352941</v>
      </c>
      <c r="D548" s="33">
        <f>+'Weekly OPIS Data'!D408</f>
        <v>3.1084000000000001</v>
      </c>
      <c r="N548" s="33">
        <f>+'Weekly OPIS Data'!Q408</f>
        <v>3.8924998235294117</v>
      </c>
      <c r="O548" s="33">
        <f>+'Weekly OPIS Data'!F408</f>
        <v>3.2082000000000002</v>
      </c>
    </row>
    <row r="549" spans="2:15" hidden="1" x14ac:dyDescent="0.2">
      <c r="B549" s="35">
        <v>41793</v>
      </c>
      <c r="C549" s="33">
        <f>+'Weekly OPIS Data'!M409</f>
        <v>3.6866978823529415</v>
      </c>
      <c r="D549" s="33">
        <f>+'Weekly OPIS Data'!D409</f>
        <v>3.0365000000000002</v>
      </c>
      <c r="N549" s="33">
        <f>+'Weekly OPIS Data'!Q409</f>
        <v>3.8676763235294116</v>
      </c>
      <c r="O549" s="33">
        <f>+'Weekly OPIS Data'!F409</f>
        <v>3.1835</v>
      </c>
    </row>
    <row r="550" spans="2:15" hidden="1" x14ac:dyDescent="0.2">
      <c r="B550" s="35">
        <v>41800</v>
      </c>
      <c r="C550" s="33">
        <f>+'Weekly OPIS Data'!M410</f>
        <v>3.7126034823529412</v>
      </c>
      <c r="D550" s="33">
        <f>+'Weekly OPIS Data'!D410</f>
        <v>3.0621999999999998</v>
      </c>
      <c r="N550" s="33">
        <f>+'Weekly OPIS Data'!Q410</f>
        <v>3.865565823529411</v>
      </c>
      <c r="O550" s="33">
        <f>+'Weekly OPIS Data'!F410</f>
        <v>3.1814</v>
      </c>
    </row>
    <row r="551" spans="2:15" hidden="1" x14ac:dyDescent="0.2">
      <c r="B551" s="35">
        <v>41807</v>
      </c>
      <c r="C551" s="33">
        <f>+'Weekly OPIS Data'!M411</f>
        <v>3.8202578823529407</v>
      </c>
      <c r="D551" s="33">
        <f>+'Weekly OPIS Data'!D411</f>
        <v>3.169</v>
      </c>
      <c r="N551" s="33">
        <f>+'Weekly OPIS Data'!Q411</f>
        <v>3.9329008235294118</v>
      </c>
      <c r="O551" s="33">
        <f>+'Weekly OPIS Data'!F411</f>
        <v>3.2484000000000002</v>
      </c>
    </row>
    <row r="552" spans="2:15" hidden="1" x14ac:dyDescent="0.2">
      <c r="B552" s="35">
        <v>41814</v>
      </c>
      <c r="C552" s="33">
        <f>+'Weekly OPIS Data'!M412</f>
        <v>3.8167298823529414</v>
      </c>
      <c r="D552" s="33">
        <f>+'Weekly OPIS Data'!D412</f>
        <v>3.1655000000000002</v>
      </c>
      <c r="N552" s="33">
        <f>+'Weekly OPIS Data'!Q412</f>
        <v>3.9502873235294116</v>
      </c>
      <c r="O552" s="33">
        <f>+'Weekly OPIS Data'!F412</f>
        <v>3.2656999999999998</v>
      </c>
    </row>
    <row r="553" spans="2:15" hidden="1" x14ac:dyDescent="0.2">
      <c r="B553" s="35">
        <v>41821</v>
      </c>
      <c r="C553" s="33">
        <f>+'Weekly OPIS Data'!M413</f>
        <v>3.6874034823529414</v>
      </c>
      <c r="D553" s="33">
        <f>+'Weekly OPIS Data'!D413</f>
        <v>3.0371999999999999</v>
      </c>
      <c r="N553" s="33">
        <f>+'Weekly OPIS Data'!Q413</f>
        <v>3.8845603235294117</v>
      </c>
      <c r="O553" s="33">
        <f>+'Weekly OPIS Data'!F413</f>
        <v>3.2002999999999999</v>
      </c>
    </row>
    <row r="554" spans="2:15" hidden="1" x14ac:dyDescent="0.2">
      <c r="B554" s="35">
        <v>41828</v>
      </c>
      <c r="C554" s="33">
        <f>+'Weekly OPIS Data'!M414</f>
        <v>3.5581778823529406</v>
      </c>
      <c r="D554" s="33">
        <f>+'Weekly OPIS Data'!D414</f>
        <v>2.9089999999999998</v>
      </c>
      <c r="N554" s="33">
        <f>+'Weekly OPIS Data'!Q414</f>
        <v>3.768985323529412</v>
      </c>
      <c r="O554" s="33">
        <f>+'Weekly OPIS Data'!F414</f>
        <v>3.0853000000000002</v>
      </c>
    </row>
    <row r="555" spans="2:15" hidden="1" x14ac:dyDescent="0.2">
      <c r="B555" s="35">
        <v>41835</v>
      </c>
      <c r="C555" s="33">
        <f>+'Weekly OPIS Data'!M415</f>
        <v>3.5443682823529414</v>
      </c>
      <c r="D555" s="33">
        <f>+'Weekly OPIS Data'!D415</f>
        <v>2.8953000000000002</v>
      </c>
      <c r="N555" s="33">
        <f>+'Weekly OPIS Data'!Q415</f>
        <v>3.6959218235294111</v>
      </c>
      <c r="O555" s="33">
        <f>+'Weekly OPIS Data'!F415</f>
        <v>3.0125999999999999</v>
      </c>
    </row>
    <row r="556" spans="2:15" hidden="1" x14ac:dyDescent="0.2">
      <c r="B556" s="35">
        <v>41842</v>
      </c>
      <c r="C556" s="33">
        <f>+'Weekly OPIS Data'!M416</f>
        <v>3.590837082352941</v>
      </c>
      <c r="D556" s="33">
        <f>+'Weekly OPIS Data'!D416</f>
        <v>2.9413999999999998</v>
      </c>
      <c r="N556" s="33">
        <f>+'Weekly OPIS Data'!Q416</f>
        <v>3.692705823529411</v>
      </c>
      <c r="O556" s="33">
        <f>+'Weekly OPIS Data'!F416</f>
        <v>3.0093999999999999</v>
      </c>
    </row>
    <row r="557" spans="2:15" hidden="1" x14ac:dyDescent="0.2">
      <c r="B557" s="35">
        <v>41849</v>
      </c>
      <c r="C557" s="33">
        <f>+'Weekly OPIS Data'!M417</f>
        <v>3.6590786823529413</v>
      </c>
      <c r="D557" s="33">
        <f>+'Weekly OPIS Data'!D417</f>
        <v>3.0091000000000001</v>
      </c>
      <c r="N557" s="33">
        <f>+'Weekly OPIS Data'!Q417</f>
        <v>3.7262728235294116</v>
      </c>
      <c r="O557" s="33">
        <f>+'Weekly OPIS Data'!F417</f>
        <v>3.0428000000000002</v>
      </c>
    </row>
    <row r="558" spans="2:15" hidden="1" x14ac:dyDescent="0.2">
      <c r="B558" s="35">
        <v>41856</v>
      </c>
      <c r="C558" s="33">
        <f>+'Weekly OPIS Data'!M418</f>
        <v>3.6512162823529408</v>
      </c>
      <c r="D558" s="33">
        <f>+'Weekly OPIS Data'!D418</f>
        <v>3.0013000000000001</v>
      </c>
      <c r="N558" s="33">
        <f>+'Weekly OPIS Data'!Q418</f>
        <v>3.7614478235294113</v>
      </c>
      <c r="O558" s="33">
        <f>+'Weekly OPIS Data'!F418</f>
        <v>3.0777999999999999</v>
      </c>
    </row>
    <row r="559" spans="2:15" hidden="1" x14ac:dyDescent="0.2">
      <c r="B559" s="35">
        <v>41863</v>
      </c>
      <c r="C559" s="33">
        <f>+'Weekly OPIS Data'!M419</f>
        <v>3.6630098823529407</v>
      </c>
      <c r="D559" s="33">
        <f>+'Weekly OPIS Data'!D419</f>
        <v>3.0129999999999999</v>
      </c>
      <c r="N559" s="33">
        <f>+'Weekly OPIS Data'!Q419</f>
        <v>3.7955173235294115</v>
      </c>
      <c r="O559" s="33">
        <f>+'Weekly OPIS Data'!F419</f>
        <v>3.1116999999999999</v>
      </c>
    </row>
    <row r="560" spans="2:15" hidden="1" x14ac:dyDescent="0.2">
      <c r="B560" s="35">
        <v>41870</v>
      </c>
      <c r="C560" s="33">
        <f>+'Weekly OPIS Data'!M420</f>
        <v>3.591240282352941</v>
      </c>
      <c r="D560" s="33">
        <f>+'Weekly OPIS Data'!D420</f>
        <v>2.9418000000000002</v>
      </c>
      <c r="N560" s="33">
        <f>+'Weekly OPIS Data'!Q420</f>
        <v>3.7666738235294117</v>
      </c>
      <c r="O560" s="33">
        <f>+'Weekly OPIS Data'!F420</f>
        <v>3.0830000000000002</v>
      </c>
    </row>
    <row r="561" spans="2:15" hidden="1" x14ac:dyDescent="0.2">
      <c r="B561" s="35">
        <v>41877</v>
      </c>
      <c r="C561" s="33">
        <f>+'Weekly OPIS Data'!M421</f>
        <v>3.7724786823529408</v>
      </c>
      <c r="D561" s="33">
        <f>+'Weekly OPIS Data'!D421</f>
        <v>3.1215999999999999</v>
      </c>
      <c r="N561" s="33">
        <f>+'Weekly OPIS Data'!Q421</f>
        <v>3.8534053235294117</v>
      </c>
      <c r="O561" s="33">
        <f>+'Weekly OPIS Data'!F421</f>
        <v>3.1692999999999998</v>
      </c>
    </row>
    <row r="562" spans="2:15" hidden="1" x14ac:dyDescent="0.2">
      <c r="B562" s="35">
        <v>41884</v>
      </c>
      <c r="C562" s="33">
        <f>+'Weekly OPIS Data'!M422</f>
        <v>3.9490802823529414</v>
      </c>
      <c r="D562" s="33">
        <f>+'Weekly OPIS Data'!D422</f>
        <v>3.2968000000000002</v>
      </c>
      <c r="N562" s="33">
        <f>+'Weekly OPIS Data'!Q422</f>
        <v>3.9730003235294111</v>
      </c>
      <c r="O562" s="33">
        <f>+'Weekly OPIS Data'!F422</f>
        <v>3.2883</v>
      </c>
    </row>
    <row r="563" spans="2:15" hidden="1" x14ac:dyDescent="0.2">
      <c r="B563" s="35">
        <v>41891</v>
      </c>
      <c r="C563" s="33">
        <f>+'Weekly OPIS Data'!M423</f>
        <v>3.897269082352941</v>
      </c>
      <c r="D563" s="33">
        <f>+'Weekly OPIS Data'!D423</f>
        <v>3.2454000000000001</v>
      </c>
      <c r="N563" s="33">
        <f>+'Weekly OPIS Data'!Q423</f>
        <v>4.0045573235294114</v>
      </c>
      <c r="O563" s="33">
        <f>+'Weekly OPIS Data'!F423</f>
        <v>3.3197000000000001</v>
      </c>
    </row>
    <row r="564" spans="2:15" hidden="1" x14ac:dyDescent="0.2">
      <c r="B564" s="35">
        <v>41898</v>
      </c>
      <c r="C564" s="33">
        <f>+'Weekly OPIS Data'!M424</f>
        <v>3.770664282352941</v>
      </c>
      <c r="D564" s="33">
        <f>+'Weekly OPIS Data'!D424</f>
        <v>3.1198000000000001</v>
      </c>
      <c r="N564" s="33">
        <f>+'Weekly OPIS Data'!Q424</f>
        <v>3.9103888235294111</v>
      </c>
      <c r="O564" s="33">
        <f>+'Weekly OPIS Data'!F424</f>
        <v>3.226</v>
      </c>
    </row>
    <row r="565" spans="2:15" hidden="1" x14ac:dyDescent="0.2">
      <c r="B565" s="35">
        <v>41905</v>
      </c>
      <c r="C565" s="33">
        <f>+'Weekly OPIS Data'!M425</f>
        <v>3.4799570823529411</v>
      </c>
      <c r="D565" s="33">
        <f>+'Weekly OPIS Data'!D425</f>
        <v>2.8313999999999999</v>
      </c>
      <c r="N565" s="33">
        <f>+'Weekly OPIS Data'!Q425</f>
        <v>3.7312978235294114</v>
      </c>
      <c r="O565" s="33">
        <f>+'Weekly OPIS Data'!F425</f>
        <v>3.0478000000000001</v>
      </c>
    </row>
    <row r="566" spans="2:15" hidden="1" x14ac:dyDescent="0.2">
      <c r="B566" s="35">
        <v>41912</v>
      </c>
      <c r="C566" s="33">
        <f>+'Weekly OPIS Data'!M426</f>
        <v>3.4922546823529412</v>
      </c>
      <c r="D566" s="33">
        <f>+'Weekly OPIS Data'!D426</f>
        <v>2.8435999999999999</v>
      </c>
      <c r="N566" s="33">
        <f>+'Weekly OPIS Data'!Q426</f>
        <v>3.6827563235294116</v>
      </c>
      <c r="O566" s="33">
        <f>+'Weekly OPIS Data'!F426</f>
        <v>2.9994999999999998</v>
      </c>
    </row>
    <row r="567" spans="2:15" hidden="1" x14ac:dyDescent="0.2">
      <c r="B567" s="35">
        <v>41919</v>
      </c>
      <c r="C567" s="33">
        <f>+'Weekly OPIS Data'!M427</f>
        <v>3.4403426823529415</v>
      </c>
      <c r="D567" s="33">
        <f>+'Weekly OPIS Data'!D427</f>
        <v>2.7921</v>
      </c>
      <c r="N567" s="33">
        <f>+'Weekly OPIS Data'!Q427</f>
        <v>3.5772313235294115</v>
      </c>
      <c r="O567" s="33">
        <f>+'Weekly OPIS Data'!F427</f>
        <v>2.8944999999999999</v>
      </c>
    </row>
    <row r="568" spans="2:15" hidden="1" x14ac:dyDescent="0.2">
      <c r="B568" s="35">
        <v>41926</v>
      </c>
      <c r="C568" s="33">
        <f>+'Weekly OPIS Data'!M428</f>
        <v>3.2945858823529415</v>
      </c>
      <c r="D568" s="33">
        <f>+'Weekly OPIS Data'!D428</f>
        <v>2.6475</v>
      </c>
      <c r="N568" s="33">
        <f>+'Weekly OPIS Data'!Q428</f>
        <v>3.4661788235294111</v>
      </c>
      <c r="O568" s="33">
        <f>+'Weekly OPIS Data'!F428</f>
        <v>2.7839999999999998</v>
      </c>
    </row>
    <row r="569" spans="2:15" hidden="1" x14ac:dyDescent="0.2">
      <c r="B569" s="35">
        <v>41933</v>
      </c>
      <c r="C569" s="33">
        <f>+'Weekly OPIS Data'!M429</f>
        <v>3.2300738823529409</v>
      </c>
      <c r="D569" s="33">
        <f>+'Weekly OPIS Data'!D429</f>
        <v>2.5834999999999999</v>
      </c>
      <c r="N569" s="33">
        <f>+'Weekly OPIS Data'!Q429</f>
        <v>3.4532143235294113</v>
      </c>
      <c r="O569" s="33">
        <f>+'Weekly OPIS Data'!F429</f>
        <v>2.7711000000000001</v>
      </c>
    </row>
    <row r="570" spans="2:15" hidden="1" x14ac:dyDescent="0.2">
      <c r="B570" s="35">
        <v>41940</v>
      </c>
      <c r="C570" s="33">
        <f>+'Weekly OPIS Data'!M430</f>
        <v>3.2393474823529411</v>
      </c>
      <c r="D570" s="33">
        <f>+'Weekly OPIS Data'!D430</f>
        <v>2.5926999999999998</v>
      </c>
      <c r="N570" s="33">
        <f>+'Weekly OPIS Data'!Q430</f>
        <v>3.4582393235294111</v>
      </c>
      <c r="O570" s="33">
        <f>+'Weekly OPIS Data'!F430</f>
        <v>2.7761</v>
      </c>
    </row>
    <row r="571" spans="2:15" hidden="1" x14ac:dyDescent="0.2">
      <c r="B571" s="35">
        <v>41947</v>
      </c>
      <c r="C571" s="33">
        <f>+'Weekly OPIS Data'!M431</f>
        <v>3.230477082352941</v>
      </c>
      <c r="D571" s="33">
        <f>+'Weekly OPIS Data'!D431</f>
        <v>2.5838999999999999</v>
      </c>
      <c r="N571" s="33">
        <f>+'Weekly OPIS Data'!Q431</f>
        <v>3.4542193235294114</v>
      </c>
      <c r="O571" s="33">
        <f>+'Weekly OPIS Data'!F431</f>
        <v>2.7721</v>
      </c>
    </row>
    <row r="572" spans="2:15" hidden="1" x14ac:dyDescent="0.2">
      <c r="B572" s="35">
        <v>41954</v>
      </c>
      <c r="C572" s="33">
        <f>+'Weekly OPIS Data'!M432</f>
        <v>3.303557082352941</v>
      </c>
      <c r="D572" s="33">
        <f>+'Weekly OPIS Data'!D432</f>
        <v>2.6564000000000001</v>
      </c>
      <c r="N572" s="33">
        <f>+'Weekly OPIS Data'!Q432</f>
        <v>3.5178358235294116</v>
      </c>
      <c r="O572" s="33">
        <f>+'Weekly OPIS Data'!F432</f>
        <v>2.8353999999999999</v>
      </c>
    </row>
    <row r="573" spans="2:15" hidden="1" x14ac:dyDescent="0.2">
      <c r="B573" s="35">
        <v>41961</v>
      </c>
      <c r="C573" s="33">
        <f>+'Weekly OPIS Data'!M433</f>
        <v>3.2513426823529414</v>
      </c>
      <c r="D573" s="33">
        <f>+'Weekly OPIS Data'!D433</f>
        <v>2.6046</v>
      </c>
      <c r="N573" s="33">
        <f>+'Weekly OPIS Data'!Q433</f>
        <v>3.4163308235294112</v>
      </c>
      <c r="O573" s="33">
        <f>+'Weekly OPIS Data'!F433</f>
        <v>2.7343999999999999</v>
      </c>
    </row>
    <row r="574" spans="2:15" hidden="1" x14ac:dyDescent="0.2">
      <c r="B574" s="35">
        <v>41968</v>
      </c>
      <c r="C574" s="33">
        <f>+'Weekly OPIS Data'!M434</f>
        <v>3.1649570823529407</v>
      </c>
      <c r="D574" s="33">
        <f>+'Weekly OPIS Data'!D434</f>
        <v>2.5188999999999999</v>
      </c>
      <c r="N574" s="33">
        <f>+'Weekly OPIS Data'!Q434</f>
        <v>3.3828643235294109</v>
      </c>
      <c r="O574" s="33">
        <f>+'Weekly OPIS Data'!F434</f>
        <v>2.7010999999999998</v>
      </c>
    </row>
    <row r="575" spans="2:15" hidden="1" x14ac:dyDescent="0.2">
      <c r="B575" s="35">
        <v>41975</v>
      </c>
      <c r="C575" s="33">
        <f>+'Weekly OPIS Data'!M435</f>
        <v>2.9376530823529414</v>
      </c>
      <c r="D575" s="33">
        <f>+'Weekly OPIS Data'!D435</f>
        <v>2.2934000000000001</v>
      </c>
      <c r="N575" s="33">
        <f>+'Weekly OPIS Data'!Q435</f>
        <v>3.2322148235294117</v>
      </c>
      <c r="O575" s="33">
        <f>+'Weekly OPIS Data'!F435</f>
        <v>2.5512000000000001</v>
      </c>
    </row>
    <row r="576" spans="2:15" hidden="1" x14ac:dyDescent="0.2">
      <c r="B576" s="35">
        <v>41982</v>
      </c>
      <c r="C576" s="33">
        <f>+'Weekly OPIS Data'!M436</f>
        <v>2.7057122823529411</v>
      </c>
      <c r="D576" s="33">
        <f>+'Weekly OPIS Data'!D436</f>
        <v>2.0632999999999999</v>
      </c>
      <c r="N576" s="33">
        <f>+'Weekly OPIS Data'!Q436</f>
        <v>2.9688043235294117</v>
      </c>
      <c r="O576" s="33">
        <f>+'Weekly OPIS Data'!F436</f>
        <v>2.2890999999999999</v>
      </c>
    </row>
    <row r="577" spans="2:15" hidden="1" x14ac:dyDescent="0.2">
      <c r="B577" s="35">
        <v>41989</v>
      </c>
      <c r="C577" s="33">
        <f>+'Weekly OPIS Data'!M437</f>
        <v>2.5923122823529412</v>
      </c>
      <c r="D577" s="33">
        <f>+'Weekly OPIS Data'!D437</f>
        <v>1.9508000000000001</v>
      </c>
      <c r="N577" s="33">
        <f>+'Weekly OPIS Data'!Q437</f>
        <v>2.6132353235294117</v>
      </c>
      <c r="O577" s="33">
        <f>+'Weekly OPIS Data'!F437</f>
        <v>1.9353</v>
      </c>
    </row>
    <row r="578" spans="2:15" hidden="1" x14ac:dyDescent="0.2">
      <c r="B578" s="35">
        <v>41996</v>
      </c>
      <c r="C578" s="33">
        <f>+'Weekly OPIS Data'!M438</f>
        <v>2.5228610823529412</v>
      </c>
      <c r="D578" s="33">
        <f>+'Weekly OPIS Data'!D438</f>
        <v>1.8818999999999999</v>
      </c>
      <c r="N578" s="33">
        <f>+'Weekly OPIS Data'!Q438</f>
        <v>2.4711283235294115</v>
      </c>
      <c r="O578" s="33">
        <f>+'Weekly OPIS Data'!F438</f>
        <v>1.7939000000000001</v>
      </c>
    </row>
    <row r="579" spans="2:15" hidden="1" x14ac:dyDescent="0.2">
      <c r="B579" s="35">
        <v>42003</v>
      </c>
      <c r="C579" s="33">
        <f>+'Weekly OPIS Data'!M439</f>
        <v>2.3919218823529409</v>
      </c>
      <c r="D579" s="33">
        <f>+'Weekly OPIS Data'!D439</f>
        <v>1.752</v>
      </c>
      <c r="N579" s="33">
        <f>+'Weekly OPIS Data'!Q439</f>
        <v>2.4464053235294116</v>
      </c>
      <c r="O579" s="33">
        <f>+'Weekly OPIS Data'!F439</f>
        <v>1.7693000000000001</v>
      </c>
    </row>
    <row r="580" spans="2:15" hidden="1" x14ac:dyDescent="0.2">
      <c r="B580" s="35">
        <v>42010</v>
      </c>
      <c r="C580" s="33">
        <f>+'Weekly OPIS Data'!M440</f>
        <v>2.2875938823529411</v>
      </c>
      <c r="D580" s="33">
        <f>+'Weekly OPIS Data'!D440</f>
        <v>1.6485000000000001</v>
      </c>
      <c r="N580" s="33">
        <f>+'Weekly OPIS Data'!Q440</f>
        <v>2.3987683235294117</v>
      </c>
      <c r="O580" s="33">
        <f>+'Weekly OPIS Data'!F440</f>
        <v>1.7219</v>
      </c>
    </row>
    <row r="581" spans="2:15" hidden="1" x14ac:dyDescent="0.2">
      <c r="B581" s="35">
        <v>42017</v>
      </c>
      <c r="C581" s="33">
        <f>+'Weekly OPIS Data'!M441</f>
        <v>2.1871970823529407</v>
      </c>
      <c r="D581" s="33">
        <f>+'Weekly OPIS Data'!D441</f>
        <v>1.5488999999999999</v>
      </c>
      <c r="N581" s="33">
        <f>+'Weekly OPIS Data'!Q441</f>
        <v>2.2326418235294119</v>
      </c>
      <c r="O581" s="33">
        <f>+'Weekly OPIS Data'!F441</f>
        <v>1.5566</v>
      </c>
    </row>
    <row r="582" spans="2:15" hidden="1" x14ac:dyDescent="0.2">
      <c r="B582" s="35">
        <v>42024</v>
      </c>
      <c r="C582" s="33">
        <f>+'Weekly OPIS Data'!M442</f>
        <v>2.2078610823529408</v>
      </c>
      <c r="D582" s="33">
        <f>+'Weekly OPIS Data'!D442</f>
        <v>1.5693999999999999</v>
      </c>
      <c r="N582" s="33">
        <f>+'Weekly OPIS Data'!Q442</f>
        <v>2.1714373235294118</v>
      </c>
      <c r="O582" s="33">
        <f>+'Weekly OPIS Data'!F442</f>
        <v>1.4957</v>
      </c>
    </row>
    <row r="583" spans="2:15" hidden="1" x14ac:dyDescent="0.2">
      <c r="B583" s="35">
        <v>42031</v>
      </c>
      <c r="C583" s="33">
        <f>+'Weekly OPIS Data'!M443</f>
        <v>2.2111874823529414</v>
      </c>
      <c r="D583" s="33">
        <f>+'Weekly OPIS Data'!D443</f>
        <v>1.5727</v>
      </c>
      <c r="N583" s="33">
        <f>+'Weekly OPIS Data'!Q443</f>
        <v>2.2028938235294113</v>
      </c>
      <c r="O583" s="33">
        <f>+'Weekly OPIS Data'!F443</f>
        <v>1.5269999999999999</v>
      </c>
    </row>
    <row r="584" spans="2:15" hidden="1" x14ac:dyDescent="0.2">
      <c r="B584" s="35">
        <v>42038</v>
      </c>
      <c r="C584" s="33">
        <f>+'Weekly OPIS Data'!M444</f>
        <v>2.390813082352941</v>
      </c>
      <c r="D584" s="33">
        <f>+'Weekly OPIS Data'!D444</f>
        <v>1.7508999999999999</v>
      </c>
      <c r="N584" s="33">
        <f>+'Weekly OPIS Data'!Q444</f>
        <v>2.3512318235294116</v>
      </c>
      <c r="O584" s="33">
        <f>+'Weekly OPIS Data'!F444</f>
        <v>1.6746000000000001</v>
      </c>
    </row>
    <row r="585" spans="2:15" hidden="1" x14ac:dyDescent="0.2">
      <c r="B585" s="35">
        <v>42045</v>
      </c>
      <c r="C585" s="33">
        <f>+'Weekly OPIS Data'!M445</f>
        <v>2.571749082352941</v>
      </c>
      <c r="D585" s="33">
        <f>+'Weekly OPIS Data'!D445</f>
        <v>1.9303999999999999</v>
      </c>
      <c r="N585" s="33">
        <f>+'Weekly OPIS Data'!Q445</f>
        <v>2.4990673235294114</v>
      </c>
      <c r="O585" s="33">
        <f>+'Weekly OPIS Data'!F445</f>
        <v>1.8217000000000001</v>
      </c>
    </row>
    <row r="586" spans="2:15" hidden="1" x14ac:dyDescent="0.2">
      <c r="B586" s="35">
        <v>42052</v>
      </c>
      <c r="C586" s="33">
        <f>+'Weekly OPIS Data'!M446</f>
        <v>2.6624690823529411</v>
      </c>
      <c r="D586" s="33">
        <f>+'Weekly OPIS Data'!D446</f>
        <v>2.0204</v>
      </c>
      <c r="N586" s="33">
        <f>+'Weekly OPIS Data'!Q446</f>
        <v>2.6178583235294113</v>
      </c>
      <c r="O586" s="33">
        <f>+'Weekly OPIS Data'!F446</f>
        <v>1.9399</v>
      </c>
    </row>
    <row r="587" spans="2:15" hidden="1" x14ac:dyDescent="0.2">
      <c r="B587" s="35">
        <v>42059</v>
      </c>
      <c r="C587" s="33">
        <f>+'Weekly OPIS Data'!M447</f>
        <v>2.7217394823529411</v>
      </c>
      <c r="D587" s="33">
        <f>+'Weekly OPIS Data'!D447</f>
        <v>2.0792000000000002</v>
      </c>
      <c r="N587" s="33">
        <f>+'Weekly OPIS Data'!Q447</f>
        <v>2.7337348235294119</v>
      </c>
      <c r="O587" s="33">
        <f>+'Weekly OPIS Data'!F447</f>
        <v>2.0552000000000001</v>
      </c>
    </row>
    <row r="588" spans="2:15" hidden="1" x14ac:dyDescent="0.2">
      <c r="B588" s="35">
        <v>42066</v>
      </c>
      <c r="C588" s="33">
        <f>+'Weekly OPIS Data'!M448</f>
        <v>2.6415026823529413</v>
      </c>
      <c r="D588" s="33">
        <f>+'Weekly OPIS Data'!D448</f>
        <v>1.9996</v>
      </c>
      <c r="N588" s="33">
        <f>+'Weekly OPIS Data'!Q448</f>
        <v>2.782376823529412</v>
      </c>
      <c r="O588" s="33">
        <f>+'Weekly OPIS Data'!F448</f>
        <v>2.1036000000000001</v>
      </c>
    </row>
    <row r="589" spans="2:15" hidden="1" x14ac:dyDescent="0.2">
      <c r="B589" s="35">
        <v>42073</v>
      </c>
      <c r="C589" s="33">
        <f>+'Weekly OPIS Data'!M449</f>
        <v>2.5565282823529412</v>
      </c>
      <c r="D589" s="33">
        <f>+'Weekly OPIS Data'!D449</f>
        <v>1.9153</v>
      </c>
      <c r="N589" s="33">
        <f>+'Weekly OPIS Data'!Q449</f>
        <v>2.738558823529412</v>
      </c>
      <c r="O589" s="33">
        <f>+'Weekly OPIS Data'!F449</f>
        <v>2.06</v>
      </c>
    </row>
    <row r="590" spans="2:15" hidden="1" x14ac:dyDescent="0.2">
      <c r="B590" s="35">
        <v>42080</v>
      </c>
      <c r="C590" s="33">
        <f>+'Weekly OPIS Data'!M450</f>
        <v>2.4041186823529408</v>
      </c>
      <c r="D590" s="33">
        <f>+'Weekly OPIS Data'!D450</f>
        <v>1.7641</v>
      </c>
      <c r="N590" s="33">
        <f>+'Weekly OPIS Data'!Q450</f>
        <v>2.5650958235294112</v>
      </c>
      <c r="O590" s="33">
        <f>+'Weekly OPIS Data'!F450</f>
        <v>1.8874</v>
      </c>
    </row>
    <row r="591" spans="2:15" hidden="1" x14ac:dyDescent="0.2">
      <c r="B591" s="35">
        <v>42087</v>
      </c>
      <c r="C591" s="33">
        <f>+'Weekly OPIS Data'!M451</f>
        <v>2.3726690823529415</v>
      </c>
      <c r="D591" s="33">
        <f>+'Weekly OPIS Data'!D451</f>
        <v>1.7329000000000001</v>
      </c>
      <c r="N591" s="33">
        <f>+'Weekly OPIS Data'!Q451</f>
        <v>2.4798718235294115</v>
      </c>
      <c r="O591" s="33">
        <f>+'Weekly OPIS Data'!F451</f>
        <v>1.8026</v>
      </c>
    </row>
    <row r="592" spans="2:15" hidden="1" x14ac:dyDescent="0.2">
      <c r="B592" s="35">
        <v>42094</v>
      </c>
      <c r="C592" s="33">
        <f>+'Weekly OPIS Data'!M452</f>
        <v>2.3921234823529414</v>
      </c>
      <c r="D592" s="33">
        <f>+'Weekly OPIS Data'!D452</f>
        <v>1.7522</v>
      </c>
      <c r="N592" s="33">
        <f>+'Weekly OPIS Data'!Q452</f>
        <v>2.4191698235294119</v>
      </c>
      <c r="O592" s="33">
        <f>+'Weekly OPIS Data'!F452</f>
        <v>1.7422</v>
      </c>
    </row>
    <row r="593" spans="2:15" hidden="1" x14ac:dyDescent="0.2">
      <c r="B593" s="35">
        <v>42101</v>
      </c>
      <c r="C593" s="33">
        <f>+'Weekly OPIS Data'!M453</f>
        <v>2.4271010823529409</v>
      </c>
      <c r="D593" s="33">
        <f>+'Weekly OPIS Data'!D453</f>
        <v>1.7868999999999999</v>
      </c>
      <c r="N593" s="33">
        <f>+'Weekly OPIS Data'!Q453</f>
        <v>2.4714298235294114</v>
      </c>
      <c r="O593" s="33">
        <f>+'Weekly OPIS Data'!F453</f>
        <v>1.7942</v>
      </c>
    </row>
    <row r="594" spans="2:15" hidden="1" x14ac:dyDescent="0.2">
      <c r="B594" s="35">
        <v>42108</v>
      </c>
      <c r="C594" s="33">
        <f>+'Weekly OPIS Data'!M454</f>
        <v>2.4702434823529411</v>
      </c>
      <c r="D594" s="33">
        <f>+'Weekly OPIS Data'!D454</f>
        <v>1.8297000000000001</v>
      </c>
      <c r="N594" s="33">
        <f>+'Weekly OPIS Data'!Q454</f>
        <v>2.4626863235294119</v>
      </c>
      <c r="O594" s="33">
        <f>+'Weekly OPIS Data'!F454</f>
        <v>1.7855000000000001</v>
      </c>
    </row>
    <row r="595" spans="2:15" hidden="1" x14ac:dyDescent="0.2">
      <c r="B595" s="35">
        <v>42115</v>
      </c>
      <c r="C595" s="33">
        <f>+'Weekly OPIS Data'!M455</f>
        <v>2.5955378823529411</v>
      </c>
      <c r="D595" s="33">
        <f>+'Weekly OPIS Data'!D455</f>
        <v>1.954</v>
      </c>
      <c r="N595" s="33">
        <f>+'Weekly OPIS Data'!Q455</f>
        <v>2.4940423235294116</v>
      </c>
      <c r="O595" s="33">
        <f>+'Weekly OPIS Data'!F455</f>
        <v>1.8167</v>
      </c>
    </row>
    <row r="596" spans="2:15" hidden="1" x14ac:dyDescent="0.2">
      <c r="B596" s="35">
        <v>42122</v>
      </c>
      <c r="C596" s="33">
        <f>+'Weekly OPIS Data'!M456</f>
        <v>2.7170018823529407</v>
      </c>
      <c r="D596" s="33">
        <f>+'Weekly OPIS Data'!D456</f>
        <v>2.0745</v>
      </c>
      <c r="N596" s="33">
        <f>+'Weekly OPIS Data'!Q456</f>
        <v>2.6051953235294114</v>
      </c>
      <c r="O596" s="33">
        <f>+'Weekly OPIS Data'!F456</f>
        <v>1.9273</v>
      </c>
    </row>
    <row r="597" spans="2:15" hidden="1" x14ac:dyDescent="0.2">
      <c r="B597" s="35">
        <v>42129</v>
      </c>
      <c r="C597" s="33">
        <f>+'Weekly OPIS Data'!M457</f>
        <v>2.7953234823529414</v>
      </c>
      <c r="D597" s="33">
        <f>+'Weekly OPIS Data'!D457</f>
        <v>2.1522000000000001</v>
      </c>
      <c r="N597" s="33">
        <f>+'Weekly OPIS Data'!Q457</f>
        <v>2.7148408235294115</v>
      </c>
      <c r="O597" s="33">
        <f>+'Weekly OPIS Data'!F457</f>
        <v>2.0364</v>
      </c>
    </row>
    <row r="598" spans="2:15" hidden="1" x14ac:dyDescent="0.2">
      <c r="B598" s="35">
        <v>42136</v>
      </c>
      <c r="C598" s="33">
        <f>+'Weekly OPIS Data'!M458</f>
        <v>2.8209266823529413</v>
      </c>
      <c r="D598" s="33">
        <f>+'Weekly OPIS Data'!D458</f>
        <v>2.1776</v>
      </c>
      <c r="N598" s="33">
        <f>+'Weekly OPIS Data'!Q458</f>
        <v>2.8920223235294111</v>
      </c>
      <c r="O598" s="33">
        <f>+'Weekly OPIS Data'!F458</f>
        <v>2.2126999999999999</v>
      </c>
    </row>
    <row r="599" spans="2:15" hidden="1" x14ac:dyDescent="0.2">
      <c r="B599" s="35">
        <v>42143</v>
      </c>
      <c r="C599" s="33">
        <f>+'Weekly OPIS Data'!M459</f>
        <v>2.8957202823529409</v>
      </c>
      <c r="D599" s="33">
        <f>+'Weekly OPIS Data'!D459</f>
        <v>2.2517999999999998</v>
      </c>
      <c r="N599" s="33">
        <f>+'Weekly OPIS Data'!Q459</f>
        <v>2.9531263235294114</v>
      </c>
      <c r="O599" s="33">
        <f>+'Weekly OPIS Data'!F459</f>
        <v>2.2734999999999999</v>
      </c>
    </row>
    <row r="600" spans="2:15" hidden="1" x14ac:dyDescent="0.2">
      <c r="B600" s="35">
        <v>42150</v>
      </c>
      <c r="C600" s="33">
        <f>+'Weekly OPIS Data'!M460</f>
        <v>2.8989458823529413</v>
      </c>
      <c r="D600" s="33">
        <f>+'Weekly OPIS Data'!D460</f>
        <v>2.2549999999999999</v>
      </c>
      <c r="N600" s="33">
        <f>+'Weekly OPIS Data'!Q460</f>
        <v>2.9861908235294115</v>
      </c>
      <c r="O600" s="33">
        <f>+'Weekly OPIS Data'!F460</f>
        <v>2.3064</v>
      </c>
    </row>
    <row r="601" spans="2:15" hidden="1" x14ac:dyDescent="0.2">
      <c r="B601" s="35">
        <v>42157</v>
      </c>
      <c r="C601" s="33">
        <f>+'Weekly OPIS Data'!M461</f>
        <v>2.7938114823529414</v>
      </c>
      <c r="D601" s="33">
        <f>+'Weekly OPIS Data'!D461</f>
        <v>2.1507000000000001</v>
      </c>
      <c r="N601" s="33">
        <f>+'Weekly OPIS Data'!Q461</f>
        <v>3.0293053235294112</v>
      </c>
      <c r="O601" s="33">
        <f>+'Weekly OPIS Data'!F461</f>
        <v>2.3492999999999999</v>
      </c>
    </row>
    <row r="602" spans="2:15" hidden="1" x14ac:dyDescent="0.2">
      <c r="B602" s="35">
        <v>42164</v>
      </c>
      <c r="C602" s="33">
        <f>+'Weekly OPIS Data'!M462</f>
        <v>2.7444194823529413</v>
      </c>
      <c r="D602" s="33">
        <f>+'Weekly OPIS Data'!D462</f>
        <v>2.1017000000000001</v>
      </c>
      <c r="N602" s="33">
        <f>+'Weekly OPIS Data'!Q462</f>
        <v>2.9293078235294114</v>
      </c>
      <c r="O602" s="33">
        <f>+'Weekly OPIS Data'!F462</f>
        <v>2.2498</v>
      </c>
    </row>
    <row r="603" spans="2:15" hidden="1" x14ac:dyDescent="0.2">
      <c r="B603" s="35">
        <v>42171</v>
      </c>
      <c r="C603" s="33">
        <f>+'Weekly OPIS Data'!M463</f>
        <v>2.9515634823529409</v>
      </c>
      <c r="D603" s="33">
        <f>+'Weekly OPIS Data'!D463</f>
        <v>2.3071999999999999</v>
      </c>
      <c r="N603" s="33">
        <f>+'Weekly OPIS Data'!Q463</f>
        <v>2.9985523235294114</v>
      </c>
      <c r="O603" s="33">
        <f>+'Weekly OPIS Data'!F463</f>
        <v>2.3187000000000002</v>
      </c>
    </row>
    <row r="604" spans="2:15" hidden="1" x14ac:dyDescent="0.2">
      <c r="B604" s="35">
        <v>42178</v>
      </c>
      <c r="C604" s="33">
        <f>+'Weekly OPIS Data'!M464</f>
        <v>2.8725362823529412</v>
      </c>
      <c r="D604" s="33">
        <f>+'Weekly OPIS Data'!D464</f>
        <v>2.2288000000000001</v>
      </c>
      <c r="N604" s="33">
        <f>+'Weekly OPIS Data'!Q464</f>
        <v>2.9426743235294115</v>
      </c>
      <c r="O604" s="33">
        <f>+'Weekly OPIS Data'!F464</f>
        <v>2.2631000000000001</v>
      </c>
    </row>
    <row r="605" spans="2:15" hidden="1" x14ac:dyDescent="0.2">
      <c r="B605" s="35">
        <v>42185</v>
      </c>
      <c r="C605" s="33">
        <f>+'Weekly OPIS Data'!M465</f>
        <v>2.801673882352941</v>
      </c>
      <c r="D605" s="33">
        <f>+'Weekly OPIS Data'!D465</f>
        <v>2.1585000000000001</v>
      </c>
      <c r="N605" s="33">
        <f>+'Weekly OPIS Data'!Q465</f>
        <v>2.9232778235294115</v>
      </c>
      <c r="O605" s="33">
        <f>+'Weekly OPIS Data'!F465</f>
        <v>2.2437999999999998</v>
      </c>
    </row>
    <row r="606" spans="2:15" hidden="1" x14ac:dyDescent="0.2">
      <c r="B606" s="35">
        <v>42192</v>
      </c>
      <c r="C606" s="33">
        <f>+'Weekly OPIS Data'!M466</f>
        <v>2.6455346823529409</v>
      </c>
      <c r="D606" s="33">
        <f>+'Weekly OPIS Data'!D466</f>
        <v>2.0036</v>
      </c>
      <c r="N606" s="33">
        <f>+'Weekly OPIS Data'!Q466</f>
        <v>2.8429783235294117</v>
      </c>
      <c r="O606" s="33">
        <f>+'Weekly OPIS Data'!F466</f>
        <v>2.1638999999999999</v>
      </c>
    </row>
    <row r="607" spans="2:15" hidden="1" x14ac:dyDescent="0.2">
      <c r="B607" s="35">
        <v>42199</v>
      </c>
      <c r="C607" s="33">
        <f>+'Weekly OPIS Data'!M467</f>
        <v>2.594328282352941</v>
      </c>
      <c r="D607" s="33">
        <f>+'Weekly OPIS Data'!D467</f>
        <v>1.9528000000000001</v>
      </c>
      <c r="N607" s="33">
        <f>+'Weekly OPIS Data'!Q467</f>
        <v>2.8499128235294116</v>
      </c>
      <c r="O607" s="33">
        <f>+'Weekly OPIS Data'!F467</f>
        <v>2.1707999999999998</v>
      </c>
    </row>
    <row r="608" spans="2:15" hidden="1" x14ac:dyDescent="0.2">
      <c r="B608" s="35">
        <v>42206</v>
      </c>
      <c r="C608" s="33">
        <f>+'Weekly OPIS Data'!M468</f>
        <v>2.539997082352941</v>
      </c>
      <c r="D608" s="33">
        <f>+'Weekly OPIS Data'!D468</f>
        <v>1.8989</v>
      </c>
      <c r="N608" s="33">
        <f>+'Weekly OPIS Data'!Q468</f>
        <v>2.8267978235294118</v>
      </c>
      <c r="O608" s="33">
        <f>+'Weekly OPIS Data'!F468</f>
        <v>2.1478000000000002</v>
      </c>
    </row>
    <row r="609" spans="2:15" hidden="1" x14ac:dyDescent="0.2">
      <c r="B609" s="35">
        <v>42213</v>
      </c>
      <c r="C609" s="33">
        <f>+'Weekly OPIS Data'!M469</f>
        <v>2.4965522823529409</v>
      </c>
      <c r="D609" s="33">
        <f>+'Weekly OPIS Data'!D469</f>
        <v>1.8557999999999999</v>
      </c>
      <c r="N609" s="33">
        <f>+'Weekly OPIS Data'!Q469</f>
        <v>2.7439858235294112</v>
      </c>
      <c r="O609" s="33">
        <f>+'Weekly OPIS Data'!F469</f>
        <v>2.0653999999999999</v>
      </c>
    </row>
    <row r="610" spans="2:15" hidden="1" x14ac:dyDescent="0.2">
      <c r="B610" s="35">
        <v>42220</v>
      </c>
      <c r="C610" s="33">
        <f>+'Weekly OPIS Data'!M470</f>
        <v>2.3269058823529409</v>
      </c>
      <c r="D610" s="33">
        <f>+'Weekly OPIS Data'!D470</f>
        <v>1.6875</v>
      </c>
      <c r="N610" s="33">
        <f>+'Weekly OPIS Data'!Q470</f>
        <v>2.5447948235294113</v>
      </c>
      <c r="O610" s="33">
        <f>+'Weekly OPIS Data'!F470</f>
        <v>1.8672</v>
      </c>
    </row>
    <row r="611" spans="2:15" hidden="1" x14ac:dyDescent="0.2">
      <c r="B611" s="35">
        <v>42227</v>
      </c>
      <c r="C611" s="33">
        <f>+'Weekly OPIS Data'!M471</f>
        <v>2.2538258823529409</v>
      </c>
      <c r="D611" s="33">
        <f>+'Weekly OPIS Data'!D471</f>
        <v>1.615</v>
      </c>
      <c r="N611" s="33">
        <f>+'Weekly OPIS Data'!Q471</f>
        <v>2.4205768235294114</v>
      </c>
      <c r="O611" s="33">
        <f>+'Weekly OPIS Data'!F471</f>
        <v>1.7436</v>
      </c>
    </row>
    <row r="612" spans="2:15" hidden="1" x14ac:dyDescent="0.2">
      <c r="B612" s="35">
        <v>42234</v>
      </c>
      <c r="C612" s="33">
        <f>+'Weekly OPIS Data'!M472</f>
        <v>2.2047362823529411</v>
      </c>
      <c r="D612" s="33">
        <f>+'Weekly OPIS Data'!D472</f>
        <v>1.5663</v>
      </c>
      <c r="N612" s="33">
        <f>+'Weekly OPIS Data'!Q472</f>
        <v>2.3687188235294117</v>
      </c>
      <c r="O612" s="33">
        <f>+'Weekly OPIS Data'!F472</f>
        <v>1.6919999999999999</v>
      </c>
    </row>
    <row r="613" spans="2:15" hidden="1" x14ac:dyDescent="0.2">
      <c r="B613" s="35">
        <v>42241</v>
      </c>
      <c r="C613" s="33">
        <f>+'Weekly OPIS Data'!M473</f>
        <v>2.0171474823529412</v>
      </c>
      <c r="D613" s="33">
        <f>+'Weekly OPIS Data'!D473</f>
        <v>1.3802000000000001</v>
      </c>
      <c r="N613" s="33">
        <f>+'Weekly OPIS Data'!Q473</f>
        <v>2.2312348235294115</v>
      </c>
      <c r="O613" s="33">
        <f>+'Weekly OPIS Data'!F473</f>
        <v>1.5551999999999999</v>
      </c>
    </row>
    <row r="614" spans="2:15" hidden="1" x14ac:dyDescent="0.2">
      <c r="B614" s="35">
        <v>42248</v>
      </c>
      <c r="C614" s="33">
        <f>+'Weekly OPIS Data'!M474</f>
        <v>2.3240834823529415</v>
      </c>
      <c r="D614" s="33">
        <f>+'Weekly OPIS Data'!D474</f>
        <v>1.6847000000000001</v>
      </c>
      <c r="N614" s="33">
        <f>+'Weekly OPIS Data'!Q474</f>
        <v>2.3927383235294117</v>
      </c>
      <c r="O614" s="33">
        <f>+'Weekly OPIS Data'!F474</f>
        <v>1.7159</v>
      </c>
    </row>
    <row r="615" spans="2:15" hidden="1" x14ac:dyDescent="0.2">
      <c r="B615" s="35">
        <v>42255</v>
      </c>
      <c r="C615" s="33">
        <f>+'Weekly OPIS Data'!M475</f>
        <v>2.2938434823529414</v>
      </c>
      <c r="D615" s="33">
        <f>+'Weekly OPIS Data'!D475</f>
        <v>1.6547000000000001</v>
      </c>
      <c r="N615" s="33">
        <f>+'Weekly OPIS Data'!Q475</f>
        <v>2.3948488235294114</v>
      </c>
      <c r="O615" s="33">
        <f>+'Weekly OPIS Data'!F475</f>
        <v>1.718</v>
      </c>
    </row>
    <row r="616" spans="2:15" hidden="1" x14ac:dyDescent="0.2">
      <c r="B616" s="35">
        <v>42262</v>
      </c>
      <c r="C616" s="33">
        <f>+'Weekly OPIS Data'!M476</f>
        <v>2.1795362823529407</v>
      </c>
      <c r="D616" s="33">
        <f>+'Weekly OPIS Data'!D476</f>
        <v>1.5412999999999999</v>
      </c>
      <c r="N616" s="33">
        <f>+'Weekly OPIS Data'!Q476</f>
        <v>2.2831933235294115</v>
      </c>
      <c r="O616" s="33">
        <f>+'Weekly OPIS Data'!F476</f>
        <v>1.6069</v>
      </c>
    </row>
    <row r="617" spans="2:15" hidden="1" x14ac:dyDescent="0.2">
      <c r="B617" s="35">
        <v>42269</v>
      </c>
      <c r="C617" s="33">
        <f>+'Weekly OPIS Data'!M477</f>
        <v>2.2720706823529411</v>
      </c>
      <c r="D617" s="33">
        <f>+'Weekly OPIS Data'!D477</f>
        <v>1.6331</v>
      </c>
      <c r="N617" s="33">
        <f>+'Weekly OPIS Data'!Q477</f>
        <v>2.3095243235294118</v>
      </c>
      <c r="O617" s="33">
        <f>+'Weekly OPIS Data'!F477</f>
        <v>1.6331</v>
      </c>
    </row>
    <row r="618" spans="2:15" hidden="1" x14ac:dyDescent="0.2">
      <c r="B618" s="35">
        <v>42276</v>
      </c>
      <c r="C618" s="33">
        <f>+'Weekly OPIS Data'!M478</f>
        <v>2.245056282352941</v>
      </c>
      <c r="D618" s="33">
        <f>+'Weekly OPIS Data'!D478</f>
        <v>1.6063000000000001</v>
      </c>
      <c r="N618" s="33">
        <f>+'Weekly OPIS Data'!Q478</f>
        <v>2.3005798235294117</v>
      </c>
      <c r="O618" s="33">
        <f>+'Weekly OPIS Data'!F478</f>
        <v>1.6242000000000001</v>
      </c>
    </row>
    <row r="619" spans="2:15" hidden="1" x14ac:dyDescent="0.2">
      <c r="B619" s="35">
        <v>42283</v>
      </c>
      <c r="C619" s="33">
        <f>+'Weekly OPIS Data'!M479</f>
        <v>2.2780178823529411</v>
      </c>
      <c r="D619" s="33">
        <f>+'Weekly OPIS Data'!D479</f>
        <v>1.639</v>
      </c>
      <c r="N619" s="33">
        <f>+'Weekly OPIS Data'!Q479</f>
        <v>2.3627893235294115</v>
      </c>
      <c r="O619" s="33">
        <f>+'Weekly OPIS Data'!F479</f>
        <v>1.6860999999999999</v>
      </c>
    </row>
    <row r="620" spans="2:15" hidden="1" x14ac:dyDescent="0.2">
      <c r="B620" s="35">
        <v>42290</v>
      </c>
      <c r="C620" s="33">
        <f>+'Weekly OPIS Data'!M480</f>
        <v>2.2721714823529409</v>
      </c>
      <c r="D620" s="33">
        <f>+'Weekly OPIS Data'!D480</f>
        <v>1.6332</v>
      </c>
      <c r="N620" s="33">
        <f>+'Weekly OPIS Data'!Q480</f>
        <v>2.3858038235294119</v>
      </c>
      <c r="O620" s="33">
        <f>+'Weekly OPIS Data'!F480</f>
        <v>1.7090000000000001</v>
      </c>
    </row>
    <row r="621" spans="2:15" hidden="1" x14ac:dyDescent="0.2">
      <c r="B621" s="35">
        <v>42297</v>
      </c>
      <c r="C621" s="33">
        <f>+'Weekly OPIS Data'!M481</f>
        <v>2.2131026823529414</v>
      </c>
      <c r="D621" s="33">
        <f>+'Weekly OPIS Data'!D481</f>
        <v>1.5746</v>
      </c>
      <c r="N621" s="33">
        <f>+'Weekly OPIS Data'!Q481</f>
        <v>2.3477143235294116</v>
      </c>
      <c r="O621" s="33">
        <f>+'Weekly OPIS Data'!F481</f>
        <v>1.6711</v>
      </c>
    </row>
    <row r="622" spans="2:15" hidden="1" x14ac:dyDescent="0.2">
      <c r="B622" s="35">
        <v>42304</v>
      </c>
      <c r="C622" s="33">
        <f>+'Weekly OPIS Data'!M482</f>
        <v>2.1462722823529408</v>
      </c>
      <c r="D622" s="33">
        <f>+'Weekly OPIS Data'!D482</f>
        <v>1.5083</v>
      </c>
      <c r="N622" s="33">
        <f>+'Weekly OPIS Data'!Q482</f>
        <v>2.3078158235294115</v>
      </c>
      <c r="O622" s="33">
        <f>+'Weekly OPIS Data'!F482</f>
        <v>1.6314</v>
      </c>
    </row>
    <row r="623" spans="2:15" hidden="1" x14ac:dyDescent="0.2">
      <c r="B623" s="35">
        <v>42311</v>
      </c>
      <c r="C623" s="33">
        <f>+'Weekly OPIS Data'!M483</f>
        <v>2.258664282352941</v>
      </c>
      <c r="D623" s="33">
        <f>+'Weekly OPIS Data'!D483</f>
        <v>1.6197999999999999</v>
      </c>
      <c r="N623" s="33">
        <f>+'Weekly OPIS Data'!Q483</f>
        <v>2.3789698235294114</v>
      </c>
      <c r="O623" s="33">
        <f>+'Weekly OPIS Data'!F483</f>
        <v>1.7021999999999999</v>
      </c>
    </row>
    <row r="624" spans="2:15" hidden="1" x14ac:dyDescent="0.2">
      <c r="B624" s="35">
        <v>42318</v>
      </c>
      <c r="C624" s="33">
        <f>+'Weekly OPIS Data'!M484</f>
        <v>2.2429394823529414</v>
      </c>
      <c r="D624" s="33">
        <f>+'Weekly OPIS Data'!D484</f>
        <v>1.6042000000000001</v>
      </c>
      <c r="N624" s="33">
        <f>+'Weekly OPIS Data'!Q484</f>
        <v>2.4376618235294116</v>
      </c>
      <c r="O624" s="33">
        <f>+'Weekly OPIS Data'!F484</f>
        <v>1.7605999999999999</v>
      </c>
    </row>
    <row r="625" spans="2:15" hidden="1" x14ac:dyDescent="0.2">
      <c r="B625" s="35">
        <v>42325</v>
      </c>
      <c r="C625" s="33">
        <f>+'Weekly OPIS Data'!M485</f>
        <v>2.0575682823529409</v>
      </c>
      <c r="D625" s="33">
        <f>+'Weekly OPIS Data'!D485</f>
        <v>1.4202999999999999</v>
      </c>
      <c r="N625" s="33">
        <f>+'Weekly OPIS Data'!Q485</f>
        <v>2.3245993235294113</v>
      </c>
      <c r="O625" s="33">
        <f>+'Weekly OPIS Data'!F485</f>
        <v>1.6480999999999999</v>
      </c>
    </row>
    <row r="626" spans="2:15" hidden="1" x14ac:dyDescent="0.2">
      <c r="B626" s="35">
        <v>42332</v>
      </c>
      <c r="C626" s="33">
        <f>+'Weekly OPIS Data'!M486</f>
        <v>1.9779362823529409</v>
      </c>
      <c r="D626" s="33">
        <f>+'Weekly OPIS Data'!D486</f>
        <v>1.3412999999999999</v>
      </c>
      <c r="N626" s="33">
        <f>+'Weekly OPIS Data'!Q486</f>
        <v>2.2228933235294113</v>
      </c>
      <c r="O626" s="33">
        <f>+'Weekly OPIS Data'!F486</f>
        <v>1.5468999999999999</v>
      </c>
    </row>
    <row r="627" spans="2:15" hidden="1" x14ac:dyDescent="0.2">
      <c r="B627" s="35">
        <v>42339</v>
      </c>
      <c r="C627" s="33">
        <f>+'Weekly OPIS Data'!M487</f>
        <v>1.9388258823529412</v>
      </c>
      <c r="D627" s="33">
        <f>+'Weekly OPIS Data'!D487</f>
        <v>1.3025</v>
      </c>
      <c r="N627" s="33">
        <f>+'Weekly OPIS Data'!Q487</f>
        <v>2.1499303235294116</v>
      </c>
      <c r="O627" s="33">
        <f>+'Weekly OPIS Data'!F487</f>
        <v>1.4742999999999999</v>
      </c>
    </row>
    <row r="628" spans="2:15" hidden="1" x14ac:dyDescent="0.2">
      <c r="B628" s="35">
        <v>42346</v>
      </c>
      <c r="C628" s="33">
        <f>+'Weekly OPIS Data'!M488</f>
        <v>1.9096946823529413</v>
      </c>
      <c r="D628" s="33">
        <f>+'Weekly OPIS Data'!D488</f>
        <v>1.2736000000000001</v>
      </c>
      <c r="N628" s="33">
        <f>+'Weekly OPIS Data'!Q488</f>
        <v>2.0445058235294118</v>
      </c>
      <c r="O628" s="33">
        <f>+'Weekly OPIS Data'!F488</f>
        <v>1.3694</v>
      </c>
    </row>
    <row r="629" spans="2:15" hidden="1" x14ac:dyDescent="0.2">
      <c r="B629" s="35">
        <v>42353</v>
      </c>
      <c r="C629" s="33">
        <f>+'Weekly OPIS Data'!M489</f>
        <v>1.711824282352941</v>
      </c>
      <c r="D629" s="33">
        <f>+'Weekly OPIS Data'!D489</f>
        <v>1.0772999999999999</v>
      </c>
      <c r="N629" s="33">
        <f>+'Weekly OPIS Data'!Q489</f>
        <v>1.8930523235294117</v>
      </c>
      <c r="O629" s="33">
        <f>+'Weekly OPIS Data'!F489</f>
        <v>1.2186999999999999</v>
      </c>
    </row>
    <row r="630" spans="2:15" hidden="1" x14ac:dyDescent="0.2">
      <c r="B630" s="35">
        <v>42360</v>
      </c>
      <c r="C630" s="33">
        <f>+'Weekly OPIS Data'!M490</f>
        <v>1.760409882352941</v>
      </c>
      <c r="D630" s="33">
        <f>+'Weekly OPIS Data'!D490</f>
        <v>1.1254999999999999</v>
      </c>
      <c r="N630" s="33">
        <f>+'Weekly OPIS Data'!Q490</f>
        <v>1.8614953235294116</v>
      </c>
      <c r="O630" s="33">
        <f>+'Weekly OPIS Data'!F490</f>
        <v>1.1873</v>
      </c>
    </row>
    <row r="631" spans="2:15" hidden="1" x14ac:dyDescent="0.2">
      <c r="B631" s="35">
        <v>42367</v>
      </c>
      <c r="C631" s="33">
        <f>+'Weekly OPIS Data'!M491</f>
        <v>1.7793602823529413</v>
      </c>
      <c r="D631" s="33">
        <f>+'Weekly OPIS Data'!D491</f>
        <v>1.1443000000000001</v>
      </c>
      <c r="N631" s="33">
        <f>+'Weekly OPIS Data'!Q491</f>
        <v>1.8312448235294116</v>
      </c>
      <c r="O631" s="33">
        <f>+'Weekly OPIS Data'!F491</f>
        <v>1.1572</v>
      </c>
    </row>
    <row r="632" spans="2:15" x14ac:dyDescent="0.2">
      <c r="B632" s="35">
        <v>42374</v>
      </c>
      <c r="C632" s="108">
        <f>D632</f>
        <v>2.3029999999999999</v>
      </c>
      <c r="D632" s="108">
        <f>+'Weekly OPIS Data'!D492</f>
        <v>2.3029999999999999</v>
      </c>
      <c r="N632" s="108">
        <f>O632</f>
        <v>2.3029999999999999</v>
      </c>
      <c r="O632" s="31">
        <f>+'Weekly OPIS Data'!F492</f>
        <v>2.3029999999999999</v>
      </c>
    </row>
    <row r="633" spans="2:15" x14ac:dyDescent="0.2">
      <c r="B633" s="35">
        <v>42381</v>
      </c>
      <c r="C633" s="108">
        <f t="shared" ref="C633:C696" si="11">D633</f>
        <v>2.258</v>
      </c>
      <c r="D633" s="108">
        <f>+'Weekly OPIS Data'!D493</f>
        <v>2.258</v>
      </c>
      <c r="N633" s="108">
        <f t="shared" ref="N633:N696" si="12">O633</f>
        <v>2.258</v>
      </c>
      <c r="O633" s="31">
        <f>+'Weekly OPIS Data'!F493</f>
        <v>2.258</v>
      </c>
    </row>
    <row r="634" spans="2:15" x14ac:dyDescent="0.2">
      <c r="B634" s="35">
        <v>42388</v>
      </c>
      <c r="C634" s="108">
        <f t="shared" si="11"/>
        <v>2.198</v>
      </c>
      <c r="D634" s="108">
        <f>+'Weekly OPIS Data'!D494</f>
        <v>2.198</v>
      </c>
      <c r="N634" s="108">
        <f t="shared" si="12"/>
        <v>2.198</v>
      </c>
      <c r="O634" s="31">
        <f>+'Weekly OPIS Data'!F494</f>
        <v>2.198</v>
      </c>
    </row>
    <row r="635" spans="2:15" x14ac:dyDescent="0.2">
      <c r="B635" s="35">
        <v>42395</v>
      </c>
      <c r="C635" s="108">
        <f t="shared" si="11"/>
        <v>2.16</v>
      </c>
      <c r="D635" s="108">
        <f>+'Weekly OPIS Data'!D495</f>
        <v>2.16</v>
      </c>
      <c r="N635" s="108">
        <f t="shared" si="12"/>
        <v>2.16</v>
      </c>
      <c r="O635" s="31">
        <f>+'Weekly OPIS Data'!F495</f>
        <v>2.16</v>
      </c>
    </row>
    <row r="636" spans="2:15" x14ac:dyDescent="0.2">
      <c r="B636" s="35">
        <v>42402</v>
      </c>
      <c r="C636" s="108">
        <f t="shared" si="11"/>
        <v>2.117</v>
      </c>
      <c r="D636" s="108">
        <f>+'Weekly OPIS Data'!D496</f>
        <v>2.117</v>
      </c>
      <c r="N636" s="108">
        <f t="shared" si="12"/>
        <v>2.117</v>
      </c>
      <c r="O636" s="31">
        <f>+'Weekly OPIS Data'!F496</f>
        <v>2.117</v>
      </c>
    </row>
    <row r="637" spans="2:15" x14ac:dyDescent="0.2">
      <c r="B637" s="35">
        <v>42409</v>
      </c>
      <c r="C637" s="108">
        <f t="shared" si="11"/>
        <v>2.073</v>
      </c>
      <c r="D637" s="108">
        <f>+'Weekly OPIS Data'!D497</f>
        <v>2.073</v>
      </c>
      <c r="N637" s="108">
        <f t="shared" si="12"/>
        <v>2.073</v>
      </c>
      <c r="O637" s="31">
        <f>+'Weekly OPIS Data'!F497</f>
        <v>2.073</v>
      </c>
    </row>
    <row r="638" spans="2:15" x14ac:dyDescent="0.2">
      <c r="B638" s="35">
        <v>42416</v>
      </c>
      <c r="C638" s="108">
        <f t="shared" si="11"/>
        <v>2.0430000000000001</v>
      </c>
      <c r="D638" s="108">
        <f>+'Weekly OPIS Data'!D498</f>
        <v>2.0430000000000001</v>
      </c>
      <c r="N638" s="108">
        <f t="shared" si="12"/>
        <v>2.0430000000000001</v>
      </c>
      <c r="O638" s="31">
        <f>+'Weekly OPIS Data'!F498</f>
        <v>2.0430000000000001</v>
      </c>
    </row>
    <row r="639" spans="2:15" x14ac:dyDescent="0.2">
      <c r="B639" s="35">
        <v>42423</v>
      </c>
      <c r="C639" s="108">
        <f t="shared" si="11"/>
        <v>2.0499999999999998</v>
      </c>
      <c r="D639" s="108">
        <f>+'Weekly OPIS Data'!D499</f>
        <v>2.0499999999999998</v>
      </c>
      <c r="N639" s="108">
        <f t="shared" si="12"/>
        <v>2.0499999999999998</v>
      </c>
      <c r="O639" s="31">
        <f>+'Weekly OPIS Data'!F499</f>
        <v>2.0499999999999998</v>
      </c>
    </row>
    <row r="640" spans="2:15" x14ac:dyDescent="0.2">
      <c r="B640" s="35">
        <v>42430</v>
      </c>
      <c r="C640" s="108">
        <f t="shared" si="11"/>
        <v>2.0539999999999998</v>
      </c>
      <c r="D640" s="108">
        <f>+'Weekly OPIS Data'!D500</f>
        <v>2.0539999999999998</v>
      </c>
      <c r="N640" s="108">
        <f t="shared" si="12"/>
        <v>2.0539999999999998</v>
      </c>
      <c r="O640" s="31">
        <f>+'Weekly OPIS Data'!F500</f>
        <v>2.0539999999999998</v>
      </c>
    </row>
    <row r="641" spans="2:15" x14ac:dyDescent="0.2">
      <c r="B641" s="35">
        <v>42437</v>
      </c>
      <c r="C641" s="108">
        <f t="shared" si="11"/>
        <v>2.097</v>
      </c>
      <c r="D641" s="108">
        <f>+'Weekly OPIS Data'!D501</f>
        <v>2.097</v>
      </c>
      <c r="N641" s="108">
        <f t="shared" si="12"/>
        <v>2.097</v>
      </c>
      <c r="O641" s="31">
        <f>+'Weekly OPIS Data'!F501</f>
        <v>2.097</v>
      </c>
    </row>
    <row r="642" spans="2:15" x14ac:dyDescent="0.2">
      <c r="B642" s="35">
        <v>42444</v>
      </c>
      <c r="C642" s="108">
        <f t="shared" si="11"/>
        <v>2.153</v>
      </c>
      <c r="D642" s="108">
        <f>+'Weekly OPIS Data'!D502</f>
        <v>2.153</v>
      </c>
      <c r="N642" s="108">
        <f t="shared" si="12"/>
        <v>2.153</v>
      </c>
      <c r="O642" s="31">
        <f>+'Weekly OPIS Data'!F502</f>
        <v>2.153</v>
      </c>
    </row>
    <row r="643" spans="2:15" x14ac:dyDescent="0.2">
      <c r="B643" s="35">
        <v>42451</v>
      </c>
      <c r="C643" s="108">
        <f t="shared" si="11"/>
        <v>2.1789999999999998</v>
      </c>
      <c r="D643" s="108">
        <f>+'Weekly OPIS Data'!D503</f>
        <v>2.1789999999999998</v>
      </c>
      <c r="N643" s="108">
        <f t="shared" si="12"/>
        <v>2.1789999999999998</v>
      </c>
      <c r="O643" s="31">
        <f>+'Weekly OPIS Data'!F503</f>
        <v>2.1789999999999998</v>
      </c>
    </row>
    <row r="644" spans="2:15" x14ac:dyDescent="0.2">
      <c r="B644" s="35">
        <v>42458</v>
      </c>
      <c r="C644" s="108">
        <f t="shared" si="11"/>
        <v>2.177</v>
      </c>
      <c r="D644" s="108">
        <f>+'Weekly OPIS Data'!D504</f>
        <v>2.177</v>
      </c>
      <c r="N644" s="108">
        <f t="shared" si="12"/>
        <v>2.177</v>
      </c>
      <c r="O644" s="31">
        <f>+'Weekly OPIS Data'!F504</f>
        <v>2.177</v>
      </c>
    </row>
    <row r="645" spans="2:15" x14ac:dyDescent="0.2">
      <c r="B645" s="35">
        <v>42465</v>
      </c>
      <c r="C645" s="108">
        <f t="shared" si="11"/>
        <v>2.1789999999999998</v>
      </c>
      <c r="D645" s="108">
        <f>+'Weekly OPIS Data'!D505</f>
        <v>2.1789999999999998</v>
      </c>
      <c r="N645" s="108">
        <f t="shared" si="12"/>
        <v>2.1789999999999998</v>
      </c>
      <c r="O645" s="31">
        <f>+'Weekly OPIS Data'!F505</f>
        <v>2.1789999999999998</v>
      </c>
    </row>
    <row r="646" spans="2:15" x14ac:dyDescent="0.2">
      <c r="B646" s="35">
        <v>42472</v>
      </c>
      <c r="C646" s="108">
        <f t="shared" si="11"/>
        <v>2.2000000000000002</v>
      </c>
      <c r="D646" s="108">
        <f>+'Weekly OPIS Data'!D506</f>
        <v>2.2000000000000002</v>
      </c>
      <c r="N646" s="108">
        <f t="shared" si="12"/>
        <v>2.2000000000000002</v>
      </c>
      <c r="O646" s="31">
        <f>+'Weekly OPIS Data'!F506</f>
        <v>2.2000000000000002</v>
      </c>
    </row>
    <row r="647" spans="2:15" x14ac:dyDescent="0.2">
      <c r="B647" s="35">
        <v>42479</v>
      </c>
      <c r="C647" s="108">
        <f t="shared" si="11"/>
        <v>2.2509999999999999</v>
      </c>
      <c r="D647" s="108">
        <f>+'Weekly OPIS Data'!D507</f>
        <v>2.2509999999999999</v>
      </c>
      <c r="N647" s="108">
        <f t="shared" si="12"/>
        <v>2.2509999999999999</v>
      </c>
      <c r="O647" s="31">
        <f>+'Weekly OPIS Data'!F507</f>
        <v>2.2509999999999999</v>
      </c>
    </row>
    <row r="648" spans="2:15" x14ac:dyDescent="0.2">
      <c r="B648" s="35">
        <v>42486</v>
      </c>
      <c r="C648" s="108">
        <f t="shared" si="11"/>
        <v>2.282</v>
      </c>
      <c r="D648" s="108">
        <f>+'Weekly OPIS Data'!D508</f>
        <v>2.282</v>
      </c>
      <c r="N648" s="108">
        <f t="shared" si="12"/>
        <v>2.282</v>
      </c>
      <c r="O648" s="31">
        <f>+'Weekly OPIS Data'!F508</f>
        <v>2.282</v>
      </c>
    </row>
    <row r="649" spans="2:15" x14ac:dyDescent="0.2">
      <c r="B649" s="35">
        <v>42493</v>
      </c>
      <c r="C649" s="108">
        <f t="shared" si="11"/>
        <v>2.3570000000000002</v>
      </c>
      <c r="D649" s="108">
        <f>+'Weekly OPIS Data'!D509</f>
        <v>2.3570000000000002</v>
      </c>
      <c r="N649" s="108">
        <f t="shared" si="12"/>
        <v>2.3570000000000002</v>
      </c>
      <c r="O649" s="31">
        <f>+'Weekly OPIS Data'!F509</f>
        <v>2.3570000000000002</v>
      </c>
    </row>
    <row r="650" spans="2:15" x14ac:dyDescent="0.2">
      <c r="B650" s="35">
        <v>42500</v>
      </c>
      <c r="C650" s="108">
        <f t="shared" si="11"/>
        <v>2.3679999999999999</v>
      </c>
      <c r="D650" s="108">
        <f>+'Weekly OPIS Data'!D510</f>
        <v>2.3679999999999999</v>
      </c>
      <c r="N650" s="108">
        <f t="shared" si="12"/>
        <v>2.3679999999999999</v>
      </c>
      <c r="O650" s="31">
        <f>+'Weekly OPIS Data'!F510</f>
        <v>2.3679999999999999</v>
      </c>
    </row>
    <row r="651" spans="2:15" x14ac:dyDescent="0.2">
      <c r="B651" s="35">
        <v>42507</v>
      </c>
      <c r="C651" s="108">
        <f t="shared" si="11"/>
        <v>2.4249999999999998</v>
      </c>
      <c r="D651" s="108">
        <f>+'Weekly OPIS Data'!D511</f>
        <v>2.4249999999999998</v>
      </c>
      <c r="N651" s="108">
        <f t="shared" si="12"/>
        <v>2.4249999999999998</v>
      </c>
      <c r="O651" s="31">
        <f>+'Weekly OPIS Data'!F511</f>
        <v>2.4249999999999998</v>
      </c>
    </row>
    <row r="652" spans="2:15" x14ac:dyDescent="0.2">
      <c r="B652" s="35">
        <v>42514</v>
      </c>
      <c r="C652" s="108">
        <f t="shared" si="11"/>
        <v>2.5019999999999998</v>
      </c>
      <c r="D652" s="108">
        <f>+'Weekly OPIS Data'!D512</f>
        <v>2.5019999999999998</v>
      </c>
      <c r="N652" s="108">
        <f t="shared" si="12"/>
        <v>2.5019999999999998</v>
      </c>
      <c r="O652" s="31">
        <f>+'Weekly OPIS Data'!F512</f>
        <v>2.5019999999999998</v>
      </c>
    </row>
    <row r="653" spans="2:15" x14ac:dyDescent="0.2">
      <c r="B653" s="35">
        <v>42521</v>
      </c>
      <c r="C653" s="108">
        <f t="shared" si="11"/>
        <v>2.5649999999999999</v>
      </c>
      <c r="D653" s="108">
        <f>+'Weekly OPIS Data'!D513</f>
        <v>2.5649999999999999</v>
      </c>
      <c r="N653" s="108">
        <f t="shared" si="12"/>
        <v>2.5649999999999999</v>
      </c>
      <c r="O653" s="31">
        <f>+'Weekly OPIS Data'!F513</f>
        <v>2.5649999999999999</v>
      </c>
    </row>
    <row r="654" spans="2:15" x14ac:dyDescent="0.2">
      <c r="B654" s="35">
        <v>42528</v>
      </c>
      <c r="C654" s="108">
        <f t="shared" si="11"/>
        <v>2.6</v>
      </c>
      <c r="D654" s="108">
        <f>+'Weekly OPIS Data'!D514</f>
        <v>2.6</v>
      </c>
      <c r="N654" s="108">
        <f t="shared" si="12"/>
        <v>2.6</v>
      </c>
      <c r="O654" s="31">
        <f>+'Weekly OPIS Data'!F514</f>
        <v>2.6</v>
      </c>
    </row>
    <row r="655" spans="2:15" x14ac:dyDescent="0.2">
      <c r="B655" s="35">
        <v>42535</v>
      </c>
      <c r="C655" s="108">
        <f t="shared" si="11"/>
        <v>2.61</v>
      </c>
      <c r="D655" s="108">
        <f>+'Weekly OPIS Data'!D515</f>
        <v>2.61</v>
      </c>
      <c r="N655" s="108">
        <f t="shared" si="12"/>
        <v>2.61</v>
      </c>
      <c r="O655" s="31">
        <f>+'Weekly OPIS Data'!F515</f>
        <v>2.61</v>
      </c>
    </row>
    <row r="656" spans="2:15" x14ac:dyDescent="0.2">
      <c r="B656" s="35">
        <v>42542</v>
      </c>
      <c r="C656" s="108">
        <f t="shared" si="11"/>
        <v>2.6059999999999999</v>
      </c>
      <c r="D656" s="108">
        <f>+'Weekly OPIS Data'!D516</f>
        <v>2.6059999999999999</v>
      </c>
      <c r="N656" s="108">
        <f t="shared" si="12"/>
        <v>2.6059999999999999</v>
      </c>
      <c r="O656" s="31">
        <f>+'Weekly OPIS Data'!F516</f>
        <v>2.6059999999999999</v>
      </c>
    </row>
    <row r="657" spans="2:15" x14ac:dyDescent="0.2">
      <c r="B657" s="35">
        <v>42549</v>
      </c>
      <c r="C657" s="108">
        <f t="shared" si="11"/>
        <v>2.6</v>
      </c>
      <c r="D657" s="108">
        <f>+'Weekly OPIS Data'!D517</f>
        <v>2.6</v>
      </c>
      <c r="N657" s="108">
        <f t="shared" si="12"/>
        <v>2.6</v>
      </c>
      <c r="O657" s="31">
        <f>+'Weekly OPIS Data'!F517</f>
        <v>2.6</v>
      </c>
    </row>
    <row r="658" spans="2:15" x14ac:dyDescent="0.2">
      <c r="B658" s="35">
        <v>42556</v>
      </c>
      <c r="C658" s="108">
        <f t="shared" si="11"/>
        <v>2.5990000000000002</v>
      </c>
      <c r="D658" s="108">
        <f>+'Weekly OPIS Data'!D518</f>
        <v>2.5990000000000002</v>
      </c>
      <c r="N658" s="108">
        <f t="shared" si="12"/>
        <v>2.5990000000000002</v>
      </c>
      <c r="O658" s="31">
        <f>+'Weekly OPIS Data'!F518</f>
        <v>2.5990000000000002</v>
      </c>
    </row>
    <row r="659" spans="2:15" x14ac:dyDescent="0.2">
      <c r="B659" s="35">
        <v>42563</v>
      </c>
      <c r="C659" s="108">
        <f t="shared" si="11"/>
        <v>2.5960000000000001</v>
      </c>
      <c r="D659" s="108">
        <f>+'Weekly OPIS Data'!D519</f>
        <v>2.5960000000000001</v>
      </c>
      <c r="N659" s="108">
        <f t="shared" si="12"/>
        <v>2.5960000000000001</v>
      </c>
      <c r="O659" s="31">
        <f>+'Weekly OPIS Data'!F519</f>
        <v>2.5960000000000001</v>
      </c>
    </row>
    <row r="660" spans="2:15" x14ac:dyDescent="0.2">
      <c r="B660" s="35">
        <v>42570</v>
      </c>
      <c r="C660" s="108">
        <f t="shared" si="11"/>
        <v>2.569</v>
      </c>
      <c r="D660" s="108">
        <f>+'Weekly OPIS Data'!D520</f>
        <v>2.569</v>
      </c>
      <c r="N660" s="108">
        <f t="shared" si="12"/>
        <v>2.569</v>
      </c>
      <c r="O660" s="31">
        <f>+'Weekly OPIS Data'!F520</f>
        <v>2.569</v>
      </c>
    </row>
    <row r="661" spans="2:15" x14ac:dyDescent="0.2">
      <c r="B661" s="35">
        <v>42577</v>
      </c>
      <c r="C661" s="108">
        <f t="shared" si="11"/>
        <v>2.536</v>
      </c>
      <c r="D661" s="108">
        <f>+'Weekly OPIS Data'!D521</f>
        <v>2.536</v>
      </c>
      <c r="N661" s="108">
        <f t="shared" si="12"/>
        <v>2.536</v>
      </c>
      <c r="O661" s="31">
        <f>+'Weekly OPIS Data'!F521</f>
        <v>2.536</v>
      </c>
    </row>
    <row r="662" spans="2:15" x14ac:dyDescent="0.2">
      <c r="B662" s="35">
        <v>42584</v>
      </c>
      <c r="C662" s="108">
        <f t="shared" si="11"/>
        <v>2.492</v>
      </c>
      <c r="D662" s="108">
        <f>+'Weekly OPIS Data'!D522</f>
        <v>2.492</v>
      </c>
      <c r="N662" s="108">
        <f t="shared" si="12"/>
        <v>2.492</v>
      </c>
      <c r="O662" s="31">
        <f>+'Weekly OPIS Data'!F522</f>
        <v>2.492</v>
      </c>
    </row>
    <row r="663" spans="2:15" x14ac:dyDescent="0.2">
      <c r="B663" s="35">
        <v>42591</v>
      </c>
      <c r="C663" s="108">
        <f t="shared" si="11"/>
        <v>2.4540000000000002</v>
      </c>
      <c r="D663" s="108">
        <f>+'Weekly OPIS Data'!D523</f>
        <v>2.4540000000000002</v>
      </c>
      <c r="N663" s="108">
        <f t="shared" si="12"/>
        <v>2.4540000000000002</v>
      </c>
      <c r="O663" s="31">
        <f>+'Weekly OPIS Data'!F523</f>
        <v>2.4540000000000002</v>
      </c>
    </row>
    <row r="664" spans="2:15" x14ac:dyDescent="0.2">
      <c r="B664" s="35">
        <v>42598</v>
      </c>
      <c r="C664" s="108">
        <f t="shared" si="11"/>
        <v>2.4409999999999998</v>
      </c>
      <c r="D664" s="108">
        <f>+'Weekly OPIS Data'!D524</f>
        <v>2.4409999999999998</v>
      </c>
      <c r="N664" s="108">
        <f t="shared" si="12"/>
        <v>2.4409999999999998</v>
      </c>
      <c r="O664" s="31">
        <f>+'Weekly OPIS Data'!F524</f>
        <v>2.4409999999999998</v>
      </c>
    </row>
    <row r="665" spans="2:15" x14ac:dyDescent="0.2">
      <c r="B665" s="35">
        <v>42605</v>
      </c>
      <c r="C665" s="108">
        <f t="shared" si="11"/>
        <v>2.4980000000000002</v>
      </c>
      <c r="D665" s="108">
        <f>+'Weekly OPIS Data'!D525</f>
        <v>2.4980000000000002</v>
      </c>
      <c r="N665" s="108">
        <f t="shared" si="12"/>
        <v>2.4980000000000002</v>
      </c>
      <c r="O665" s="31">
        <f>+'Weekly OPIS Data'!F525</f>
        <v>2.4980000000000002</v>
      </c>
    </row>
    <row r="666" spans="2:15" x14ac:dyDescent="0.2">
      <c r="B666" s="35">
        <v>42612</v>
      </c>
      <c r="C666" s="108">
        <f t="shared" si="11"/>
        <v>2.5550000000000002</v>
      </c>
      <c r="D666" s="108">
        <f>+'Weekly OPIS Data'!D526</f>
        <v>2.5550000000000002</v>
      </c>
      <c r="N666" s="108">
        <f t="shared" si="12"/>
        <v>2.5550000000000002</v>
      </c>
      <c r="O666" s="31">
        <f>+'Weekly OPIS Data'!F526</f>
        <v>2.5550000000000002</v>
      </c>
    </row>
    <row r="667" spans="2:15" x14ac:dyDescent="0.2">
      <c r="B667" s="35">
        <v>42619</v>
      </c>
      <c r="C667" s="108">
        <f t="shared" si="11"/>
        <v>2.5630000000000002</v>
      </c>
      <c r="D667" s="108">
        <f>+'Weekly OPIS Data'!D527</f>
        <v>2.5630000000000002</v>
      </c>
      <c r="N667" s="108">
        <f t="shared" si="12"/>
        <v>2.5630000000000002</v>
      </c>
      <c r="O667" s="31">
        <f>+'Weekly OPIS Data'!F527</f>
        <v>2.5630000000000002</v>
      </c>
    </row>
    <row r="668" spans="2:15" x14ac:dyDescent="0.2">
      <c r="B668" s="35">
        <v>42626</v>
      </c>
      <c r="C668" s="108">
        <f t="shared" si="11"/>
        <v>2.5529999999999999</v>
      </c>
      <c r="D668" s="108">
        <f>+'Weekly OPIS Data'!D528</f>
        <v>2.5529999999999999</v>
      </c>
      <c r="N668" s="108">
        <f t="shared" si="12"/>
        <v>2.5529999999999999</v>
      </c>
      <c r="O668" s="31">
        <f>+'Weekly OPIS Data'!F528</f>
        <v>2.5529999999999999</v>
      </c>
    </row>
    <row r="669" spans="2:15" x14ac:dyDescent="0.2">
      <c r="B669" s="35">
        <v>42633</v>
      </c>
      <c r="C669" s="108">
        <f t="shared" si="11"/>
        <v>2.524</v>
      </c>
      <c r="D669" s="108">
        <f>+'Weekly OPIS Data'!D529</f>
        <v>2.524</v>
      </c>
      <c r="N669" s="108">
        <f t="shared" si="12"/>
        <v>2.524</v>
      </c>
      <c r="O669" s="31">
        <f>+'Weekly OPIS Data'!F529</f>
        <v>2.524</v>
      </c>
    </row>
    <row r="670" spans="2:15" x14ac:dyDescent="0.2">
      <c r="B670" s="35">
        <v>42640</v>
      </c>
      <c r="C670" s="108">
        <f t="shared" si="11"/>
        <v>2.5150000000000001</v>
      </c>
      <c r="D670" s="108">
        <f>+'Weekly OPIS Data'!D530</f>
        <v>2.5150000000000001</v>
      </c>
      <c r="N670" s="108">
        <f t="shared" si="12"/>
        <v>2.5150000000000001</v>
      </c>
      <c r="O670" s="31">
        <f>+'Weekly OPIS Data'!F530</f>
        <v>2.5150000000000001</v>
      </c>
    </row>
    <row r="671" spans="2:15" x14ac:dyDescent="0.2">
      <c r="B671" s="35">
        <v>42647</v>
      </c>
      <c r="C671" s="108">
        <f t="shared" si="11"/>
        <v>2.524</v>
      </c>
      <c r="D671" s="108">
        <f>+'Weekly OPIS Data'!D531</f>
        <v>2.524</v>
      </c>
      <c r="N671" s="108">
        <f t="shared" si="12"/>
        <v>2.524</v>
      </c>
      <c r="O671" s="31">
        <f>+'Weekly OPIS Data'!F531</f>
        <v>2.524</v>
      </c>
    </row>
    <row r="672" spans="2:15" x14ac:dyDescent="0.2">
      <c r="B672" s="35">
        <v>42654</v>
      </c>
      <c r="C672" s="108">
        <f t="shared" si="11"/>
        <v>2.5910000000000002</v>
      </c>
      <c r="D672" s="108">
        <f>+'Weekly OPIS Data'!D532</f>
        <v>2.5910000000000002</v>
      </c>
      <c r="N672" s="108">
        <f t="shared" si="12"/>
        <v>2.5910000000000002</v>
      </c>
      <c r="O672" s="31">
        <f>+'Weekly OPIS Data'!F532</f>
        <v>2.5910000000000002</v>
      </c>
    </row>
    <row r="673" spans="2:15" x14ac:dyDescent="0.2">
      <c r="B673" s="35">
        <v>42661</v>
      </c>
      <c r="C673" s="108">
        <f t="shared" si="11"/>
        <v>2.6349999999999998</v>
      </c>
      <c r="D673" s="108">
        <f>+'Weekly OPIS Data'!D533</f>
        <v>2.6349999999999998</v>
      </c>
      <c r="N673" s="108">
        <f t="shared" si="12"/>
        <v>2.6349999999999998</v>
      </c>
      <c r="O673" s="31">
        <f>+'Weekly OPIS Data'!F533</f>
        <v>2.6349999999999998</v>
      </c>
    </row>
    <row r="674" spans="2:15" x14ac:dyDescent="0.2">
      <c r="B674" s="35">
        <v>42668</v>
      </c>
      <c r="C674" s="108">
        <f t="shared" si="11"/>
        <v>2.645</v>
      </c>
      <c r="D674" s="108">
        <f>+'Weekly OPIS Data'!D534</f>
        <v>2.645</v>
      </c>
      <c r="N674" s="108">
        <f t="shared" si="12"/>
        <v>2.645</v>
      </c>
      <c r="O674" s="31">
        <f>+'Weekly OPIS Data'!F534</f>
        <v>2.645</v>
      </c>
    </row>
    <row r="675" spans="2:15" x14ac:dyDescent="0.2">
      <c r="B675" s="35">
        <v>42675</v>
      </c>
      <c r="C675" s="108">
        <f t="shared" si="11"/>
        <v>2.6549999999999998</v>
      </c>
      <c r="D675" s="108">
        <f>+'Weekly OPIS Data'!D535</f>
        <v>2.6549999999999998</v>
      </c>
      <c r="N675" s="108">
        <f t="shared" si="12"/>
        <v>2.6549999999999998</v>
      </c>
      <c r="O675" s="31">
        <f>+'Weekly OPIS Data'!F535</f>
        <v>2.6549999999999998</v>
      </c>
    </row>
    <row r="676" spans="2:15" x14ac:dyDescent="0.2">
      <c r="B676" s="35">
        <v>42682</v>
      </c>
      <c r="C676" s="108">
        <f t="shared" si="11"/>
        <v>2.673</v>
      </c>
      <c r="D676" s="108">
        <f>+'Weekly OPIS Data'!D536</f>
        <v>2.673</v>
      </c>
      <c r="N676" s="108">
        <f t="shared" si="12"/>
        <v>2.673</v>
      </c>
      <c r="O676" s="31">
        <f>+'Weekly OPIS Data'!F536</f>
        <v>2.673</v>
      </c>
    </row>
    <row r="677" spans="2:15" x14ac:dyDescent="0.2">
      <c r="B677" s="35">
        <v>42689</v>
      </c>
      <c r="C677" s="108">
        <f t="shared" si="11"/>
        <v>2.657</v>
      </c>
      <c r="D677" s="108">
        <f>+'Weekly OPIS Data'!D537</f>
        <v>2.657</v>
      </c>
      <c r="N677" s="108">
        <f t="shared" si="12"/>
        <v>2.657</v>
      </c>
      <c r="O677" s="31">
        <f>+'Weekly OPIS Data'!F537</f>
        <v>2.657</v>
      </c>
    </row>
    <row r="678" spans="2:15" x14ac:dyDescent="0.2">
      <c r="B678" s="35">
        <v>42696</v>
      </c>
      <c r="C678" s="108">
        <f t="shared" si="11"/>
        <v>2.637</v>
      </c>
      <c r="D678" s="108">
        <f>+'Weekly OPIS Data'!D538</f>
        <v>2.637</v>
      </c>
      <c r="N678" s="108">
        <f t="shared" si="12"/>
        <v>2.637</v>
      </c>
      <c r="O678" s="31">
        <f>+'Weekly OPIS Data'!F538</f>
        <v>2.637</v>
      </c>
    </row>
    <row r="679" spans="2:15" x14ac:dyDescent="0.2">
      <c r="B679" s="35">
        <v>42703</v>
      </c>
      <c r="C679" s="108">
        <f t="shared" si="11"/>
        <v>2.6349999999999998</v>
      </c>
      <c r="D679" s="108">
        <f>+'Weekly OPIS Data'!D539</f>
        <v>2.6349999999999998</v>
      </c>
      <c r="N679" s="108">
        <f t="shared" si="12"/>
        <v>2.6349999999999998</v>
      </c>
      <c r="O679" s="31">
        <f>+'Weekly OPIS Data'!F539</f>
        <v>2.6349999999999998</v>
      </c>
    </row>
    <row r="680" spans="2:15" x14ac:dyDescent="0.2">
      <c r="B680" s="35">
        <v>42710</v>
      </c>
      <c r="C680" s="108">
        <f t="shared" si="11"/>
        <v>2.6789999999999998</v>
      </c>
      <c r="D680" s="108">
        <f>+'Weekly OPIS Data'!D540</f>
        <v>2.6789999999999998</v>
      </c>
      <c r="N680" s="108">
        <f t="shared" si="12"/>
        <v>2.6789999999999998</v>
      </c>
      <c r="O680" s="31">
        <f>+'Weekly OPIS Data'!F540</f>
        <v>2.6789999999999998</v>
      </c>
    </row>
    <row r="681" spans="2:15" x14ac:dyDescent="0.2">
      <c r="B681" s="35">
        <v>42717</v>
      </c>
      <c r="C681" s="108">
        <f t="shared" si="11"/>
        <v>2.69</v>
      </c>
      <c r="D681" s="108">
        <f>+'Weekly OPIS Data'!D541</f>
        <v>2.69</v>
      </c>
      <c r="N681" s="108">
        <f t="shared" si="12"/>
        <v>2.69</v>
      </c>
      <c r="O681" s="31">
        <f>+'Weekly OPIS Data'!F541</f>
        <v>2.69</v>
      </c>
    </row>
    <row r="682" spans="2:15" x14ac:dyDescent="0.2">
      <c r="B682" s="35">
        <v>42724</v>
      </c>
      <c r="C682" s="108">
        <f t="shared" si="11"/>
        <v>2.7050000000000001</v>
      </c>
      <c r="D682" s="108">
        <f>+'Weekly OPIS Data'!D542</f>
        <v>2.7050000000000001</v>
      </c>
      <c r="N682" s="108">
        <f t="shared" si="12"/>
        <v>2.7050000000000001</v>
      </c>
      <c r="O682" s="31">
        <f>+'Weekly OPIS Data'!F542</f>
        <v>2.7050000000000001</v>
      </c>
    </row>
    <row r="683" spans="2:15" x14ac:dyDescent="0.2">
      <c r="B683" s="35">
        <v>42731</v>
      </c>
      <c r="C683" s="108">
        <f t="shared" si="11"/>
        <v>2.7269999999999999</v>
      </c>
      <c r="D683" s="108">
        <f>+'Weekly OPIS Data'!D543</f>
        <v>2.7269999999999999</v>
      </c>
      <c r="N683" s="108">
        <f t="shared" si="12"/>
        <v>2.7269999999999999</v>
      </c>
      <c r="O683" s="31">
        <f>+'Weekly OPIS Data'!F543</f>
        <v>2.7269999999999999</v>
      </c>
    </row>
    <row r="684" spans="2:15" x14ac:dyDescent="0.2">
      <c r="B684" s="35">
        <v>42738</v>
      </c>
      <c r="C684" s="108">
        <f t="shared" si="11"/>
        <v>2.7570000000000001</v>
      </c>
      <c r="D684" s="113">
        <f>+'Weekly OPIS Data'!D544</f>
        <v>2.7570000000000001</v>
      </c>
      <c r="N684" s="108">
        <f t="shared" si="12"/>
        <v>2.7570000000000001</v>
      </c>
      <c r="O684" s="31">
        <f>+'Weekly OPIS Data'!F544</f>
        <v>2.7570000000000001</v>
      </c>
    </row>
    <row r="685" spans="2:15" x14ac:dyDescent="0.2">
      <c r="B685" s="35">
        <v>42745</v>
      </c>
      <c r="C685" s="108">
        <f t="shared" si="11"/>
        <v>2.774</v>
      </c>
      <c r="D685" s="108">
        <f>+'Weekly OPIS Data'!D545</f>
        <v>2.774</v>
      </c>
      <c r="N685" s="108">
        <f t="shared" si="12"/>
        <v>2.774</v>
      </c>
      <c r="O685" s="31">
        <f>+'Weekly OPIS Data'!F545</f>
        <v>2.774</v>
      </c>
    </row>
    <row r="686" spans="2:15" x14ac:dyDescent="0.2">
      <c r="B686" s="35">
        <v>42752</v>
      </c>
      <c r="C686" s="108">
        <f t="shared" si="11"/>
        <v>2.7549999999999999</v>
      </c>
      <c r="D686" s="108">
        <f>+'Weekly OPIS Data'!D546</f>
        <v>2.7549999999999999</v>
      </c>
      <c r="N686" s="108">
        <f t="shared" si="12"/>
        <v>2.7549999999999999</v>
      </c>
      <c r="O686" s="31">
        <f>+'Weekly OPIS Data'!F546</f>
        <v>2.7549999999999999</v>
      </c>
    </row>
    <row r="687" spans="2:15" x14ac:dyDescent="0.2">
      <c r="B687" s="35">
        <v>42759</v>
      </c>
      <c r="C687" s="108">
        <f t="shared" si="11"/>
        <v>2.75</v>
      </c>
      <c r="D687" s="108">
        <f>+'Weekly OPIS Data'!D547</f>
        <v>2.75</v>
      </c>
      <c r="N687" s="108">
        <f t="shared" si="12"/>
        <v>2.75</v>
      </c>
      <c r="O687" s="31">
        <f>+'Weekly OPIS Data'!F547</f>
        <v>2.75</v>
      </c>
    </row>
    <row r="688" spans="2:15" x14ac:dyDescent="0.2">
      <c r="B688" s="35">
        <v>42766</v>
      </c>
      <c r="C688" s="108">
        <f t="shared" si="11"/>
        <v>2.7440000000000002</v>
      </c>
      <c r="D688" s="108">
        <f>+'Weekly OPIS Data'!D548</f>
        <v>2.7440000000000002</v>
      </c>
      <c r="N688" s="108">
        <f t="shared" si="12"/>
        <v>2.7440000000000002</v>
      </c>
      <c r="O688" s="31">
        <f>+'Weekly OPIS Data'!F548</f>
        <v>2.7440000000000002</v>
      </c>
    </row>
    <row r="689" spans="2:15" x14ac:dyDescent="0.2">
      <c r="B689" s="35">
        <v>42773</v>
      </c>
      <c r="C689" s="108">
        <f t="shared" si="11"/>
        <v>2.7480000000000002</v>
      </c>
      <c r="D689" s="108">
        <f>+'Weekly OPIS Data'!D549</f>
        <v>2.7480000000000002</v>
      </c>
      <c r="N689" s="108">
        <f t="shared" si="12"/>
        <v>2.7480000000000002</v>
      </c>
      <c r="O689" s="31">
        <f>+'Weekly OPIS Data'!F549</f>
        <v>2.7480000000000002</v>
      </c>
    </row>
    <row r="690" spans="2:15" x14ac:dyDescent="0.2">
      <c r="B690" s="35">
        <v>42780</v>
      </c>
      <c r="C690" s="108">
        <f t="shared" si="11"/>
        <v>2.7610000000000001</v>
      </c>
      <c r="D690" s="108">
        <f>+'Weekly OPIS Data'!D550</f>
        <v>2.7610000000000001</v>
      </c>
      <c r="N690" s="108">
        <f t="shared" si="12"/>
        <v>2.7610000000000001</v>
      </c>
      <c r="O690" s="31">
        <f>+'Weekly OPIS Data'!F550</f>
        <v>2.7610000000000001</v>
      </c>
    </row>
    <row r="691" spans="2:15" x14ac:dyDescent="0.2">
      <c r="B691" s="35">
        <v>42787</v>
      </c>
      <c r="C691" s="108">
        <f t="shared" si="11"/>
        <v>2.7669999999999999</v>
      </c>
      <c r="D691" s="108">
        <f>+'Weekly OPIS Data'!D551</f>
        <v>2.7669999999999999</v>
      </c>
      <c r="N691" s="108">
        <f t="shared" si="12"/>
        <v>2.7669999999999999</v>
      </c>
      <c r="O691" s="31">
        <f>+'Weekly OPIS Data'!F551</f>
        <v>2.7669999999999999</v>
      </c>
    </row>
    <row r="692" spans="2:15" x14ac:dyDescent="0.2">
      <c r="B692" s="35">
        <v>42794</v>
      </c>
      <c r="C692" s="108">
        <f t="shared" si="11"/>
        <v>2.7719999999999998</v>
      </c>
      <c r="D692" s="108">
        <f>+'Weekly OPIS Data'!D552</f>
        <v>2.7719999999999998</v>
      </c>
      <c r="N692" s="108">
        <f t="shared" si="12"/>
        <v>2.7719999999999998</v>
      </c>
      <c r="O692" s="31">
        <f>+'Weekly OPIS Data'!F552</f>
        <v>2.7719999999999998</v>
      </c>
    </row>
    <row r="693" spans="2:15" x14ac:dyDescent="0.2">
      <c r="B693" s="35">
        <v>42801</v>
      </c>
      <c r="C693" s="108">
        <f t="shared" si="11"/>
        <v>2.7789999999999999</v>
      </c>
      <c r="D693" s="108">
        <f>+'Weekly OPIS Data'!D553</f>
        <v>2.7789999999999999</v>
      </c>
      <c r="N693" s="108">
        <f t="shared" si="12"/>
        <v>2.7789999999999999</v>
      </c>
      <c r="O693" s="31">
        <f>+'Weekly OPIS Data'!F553</f>
        <v>2.7789999999999999</v>
      </c>
    </row>
    <row r="694" spans="2:15" x14ac:dyDescent="0.2">
      <c r="B694" s="35">
        <v>42808</v>
      </c>
      <c r="C694" s="108">
        <f t="shared" si="11"/>
        <v>2.7360000000000002</v>
      </c>
      <c r="D694" s="108">
        <f>+'Weekly OPIS Data'!D554</f>
        <v>2.7360000000000002</v>
      </c>
      <c r="N694" s="108">
        <f t="shared" si="12"/>
        <v>2.7360000000000002</v>
      </c>
      <c r="O694" s="31">
        <f>+'Weekly OPIS Data'!F554</f>
        <v>2.7360000000000002</v>
      </c>
    </row>
    <row r="695" spans="2:15" x14ac:dyDescent="0.2">
      <c r="B695" s="35">
        <v>42815</v>
      </c>
      <c r="C695" s="108">
        <f t="shared" si="11"/>
        <v>2.702</v>
      </c>
      <c r="D695" s="108">
        <f>+'Weekly OPIS Data'!D555</f>
        <v>2.702</v>
      </c>
      <c r="N695" s="108">
        <f t="shared" si="12"/>
        <v>2.702</v>
      </c>
      <c r="O695" s="31">
        <f>+'Weekly OPIS Data'!F555</f>
        <v>2.702</v>
      </c>
    </row>
    <row r="696" spans="2:15" x14ac:dyDescent="0.2">
      <c r="B696" s="35">
        <v>42822</v>
      </c>
      <c r="C696" s="108">
        <f t="shared" si="11"/>
        <v>2.7029999999999998</v>
      </c>
      <c r="D696" s="108">
        <f>+'Weekly OPIS Data'!D556</f>
        <v>2.7029999999999998</v>
      </c>
      <c r="N696" s="108">
        <f t="shared" si="12"/>
        <v>2.7029999999999998</v>
      </c>
      <c r="O696" s="31">
        <f>+'Weekly OPIS Data'!F556</f>
        <v>2.7029999999999998</v>
      </c>
    </row>
    <row r="697" spans="2:15" x14ac:dyDescent="0.2">
      <c r="B697" s="35">
        <v>42829</v>
      </c>
      <c r="C697" s="108">
        <f t="shared" ref="C697:C760" si="13">D697</f>
        <v>2.7349999999999999</v>
      </c>
      <c r="D697" s="108">
        <f>+'Weekly OPIS Data'!D557</f>
        <v>2.7349999999999999</v>
      </c>
      <c r="N697" s="108">
        <f t="shared" ref="N697:N760" si="14">O697</f>
        <v>2.7349999999999999</v>
      </c>
      <c r="O697" s="31">
        <f>+'Weekly OPIS Data'!F557</f>
        <v>2.7349999999999999</v>
      </c>
    </row>
    <row r="698" spans="2:15" x14ac:dyDescent="0.2">
      <c r="B698" s="35">
        <v>42836</v>
      </c>
      <c r="C698" s="108">
        <f t="shared" si="13"/>
        <v>2.7719999999999998</v>
      </c>
      <c r="D698" s="108">
        <f>+'Weekly OPIS Data'!D558</f>
        <v>2.7719999999999998</v>
      </c>
      <c r="N698" s="108">
        <f t="shared" si="14"/>
        <v>2.7719999999999998</v>
      </c>
      <c r="O698" s="31">
        <f>+'Weekly OPIS Data'!F558</f>
        <v>2.7719999999999998</v>
      </c>
    </row>
    <row r="699" spans="2:15" x14ac:dyDescent="0.2">
      <c r="B699" s="35">
        <v>42843</v>
      </c>
      <c r="C699" s="108">
        <f t="shared" si="13"/>
        <v>2.7909999999999999</v>
      </c>
      <c r="D699" s="108">
        <f>+'Weekly OPIS Data'!D559</f>
        <v>2.7909999999999999</v>
      </c>
      <c r="N699" s="108">
        <f t="shared" si="14"/>
        <v>2.7909999999999999</v>
      </c>
      <c r="O699" s="31">
        <f>+'Weekly OPIS Data'!F559</f>
        <v>2.7909999999999999</v>
      </c>
    </row>
    <row r="700" spans="2:15" x14ac:dyDescent="0.2">
      <c r="B700" s="35">
        <v>42850</v>
      </c>
      <c r="C700" s="108">
        <f t="shared" si="13"/>
        <v>2.786</v>
      </c>
      <c r="D700" s="108">
        <f>+'Weekly OPIS Data'!D560</f>
        <v>2.786</v>
      </c>
      <c r="N700" s="108">
        <f t="shared" si="14"/>
        <v>2.786</v>
      </c>
      <c r="O700" s="31">
        <f>+'Weekly OPIS Data'!F560</f>
        <v>2.786</v>
      </c>
    </row>
    <row r="701" spans="2:15" x14ac:dyDescent="0.2">
      <c r="B701" s="35">
        <v>42857</v>
      </c>
      <c r="C701" s="108">
        <f t="shared" si="13"/>
        <v>2.7749999999999999</v>
      </c>
      <c r="D701" s="108">
        <f>+'Weekly OPIS Data'!D561</f>
        <v>2.7749999999999999</v>
      </c>
      <c r="N701" s="108">
        <f t="shared" si="14"/>
        <v>2.7749999999999999</v>
      </c>
      <c r="O701" s="31">
        <f>+'Weekly OPIS Data'!F561</f>
        <v>2.7749999999999999</v>
      </c>
    </row>
    <row r="702" spans="2:15" x14ac:dyDescent="0.2">
      <c r="B702" s="35">
        <v>42864</v>
      </c>
      <c r="C702" s="108">
        <f t="shared" si="13"/>
        <v>2.7469999999999999</v>
      </c>
      <c r="D702" s="108">
        <f>+'Weekly OPIS Data'!D562</f>
        <v>2.7469999999999999</v>
      </c>
      <c r="N702" s="108">
        <f t="shared" si="14"/>
        <v>2.7469999999999999</v>
      </c>
      <c r="O702" s="31">
        <f>+'Weekly OPIS Data'!F562</f>
        <v>2.7469999999999999</v>
      </c>
    </row>
    <row r="703" spans="2:15" x14ac:dyDescent="0.2">
      <c r="B703" s="35">
        <v>42871</v>
      </c>
      <c r="C703" s="108">
        <f t="shared" si="13"/>
        <v>2.7280000000000002</v>
      </c>
      <c r="D703" s="108">
        <f>+'Weekly OPIS Data'!D563</f>
        <v>2.7280000000000002</v>
      </c>
      <c r="N703" s="108">
        <f t="shared" si="14"/>
        <v>2.7280000000000002</v>
      </c>
      <c r="O703" s="31">
        <f>+'Weekly OPIS Data'!F563</f>
        <v>2.7280000000000002</v>
      </c>
    </row>
    <row r="704" spans="2:15" x14ac:dyDescent="0.2">
      <c r="B704" s="35">
        <v>42878</v>
      </c>
      <c r="C704" s="108">
        <f t="shared" si="13"/>
        <v>2.7250000000000001</v>
      </c>
      <c r="D704" s="108">
        <f>+'Weekly OPIS Data'!D564</f>
        <v>2.7250000000000001</v>
      </c>
      <c r="N704" s="108">
        <f t="shared" si="14"/>
        <v>2.7250000000000001</v>
      </c>
      <c r="O704" s="31">
        <f>+'Weekly OPIS Data'!F564</f>
        <v>2.7250000000000001</v>
      </c>
    </row>
    <row r="705" spans="2:15" x14ac:dyDescent="0.2">
      <c r="B705" s="35">
        <v>42885</v>
      </c>
      <c r="C705" s="108">
        <f t="shared" si="13"/>
        <v>2.7349999999999999</v>
      </c>
      <c r="D705" s="108">
        <f>+'Weekly OPIS Data'!D565</f>
        <v>2.7349999999999999</v>
      </c>
      <c r="N705" s="108">
        <f t="shared" si="14"/>
        <v>2.7349999999999999</v>
      </c>
      <c r="O705" s="31">
        <f>+'Weekly OPIS Data'!F565</f>
        <v>2.7349999999999999</v>
      </c>
    </row>
    <row r="706" spans="2:15" x14ac:dyDescent="0.2">
      <c r="B706" s="35">
        <v>42892</v>
      </c>
      <c r="C706" s="108">
        <f t="shared" si="13"/>
        <v>2.7240000000000002</v>
      </c>
      <c r="D706" s="108">
        <f>+'Weekly OPIS Data'!D566</f>
        <v>2.7240000000000002</v>
      </c>
      <c r="N706" s="108">
        <f t="shared" si="14"/>
        <v>2.7240000000000002</v>
      </c>
      <c r="O706" s="31">
        <f>+'Weekly OPIS Data'!F566</f>
        <v>2.7240000000000002</v>
      </c>
    </row>
    <row r="707" spans="2:15" x14ac:dyDescent="0.2">
      <c r="B707" s="35">
        <v>42899</v>
      </c>
      <c r="C707" s="108">
        <f t="shared" si="13"/>
        <v>2.681</v>
      </c>
      <c r="D707" s="108">
        <f>+'Weekly OPIS Data'!D567</f>
        <v>2.681</v>
      </c>
      <c r="N707" s="108">
        <f t="shared" si="14"/>
        <v>2.681</v>
      </c>
      <c r="O707" s="31">
        <f>+'Weekly OPIS Data'!F567</f>
        <v>2.681</v>
      </c>
    </row>
    <row r="708" spans="2:15" x14ac:dyDescent="0.2">
      <c r="B708" s="35">
        <v>42906</v>
      </c>
      <c r="C708" s="108">
        <f t="shared" si="13"/>
        <v>2.6549999999999998</v>
      </c>
      <c r="D708" s="108">
        <f>+'Weekly OPIS Data'!D568</f>
        <v>2.6549999999999998</v>
      </c>
      <c r="N708" s="108">
        <f t="shared" si="14"/>
        <v>2.6549999999999998</v>
      </c>
      <c r="O708" s="31">
        <f>+'Weekly OPIS Data'!F568</f>
        <v>2.6549999999999998</v>
      </c>
    </row>
    <row r="709" spans="2:15" x14ac:dyDescent="0.2">
      <c r="B709" s="35">
        <v>42913</v>
      </c>
      <c r="C709" s="108">
        <f t="shared" si="13"/>
        <v>2.6259999999999999</v>
      </c>
      <c r="D709" s="108">
        <f>+'Weekly OPIS Data'!D569</f>
        <v>2.6259999999999999</v>
      </c>
      <c r="N709" s="108">
        <f t="shared" si="14"/>
        <v>2.6259999999999999</v>
      </c>
      <c r="O709" s="31">
        <f>+'Weekly OPIS Data'!F569</f>
        <v>2.6259999999999999</v>
      </c>
    </row>
    <row r="710" spans="2:15" x14ac:dyDescent="0.2">
      <c r="B710" s="35">
        <v>42920</v>
      </c>
      <c r="C710" s="108">
        <f t="shared" si="13"/>
        <v>2.6280000000000001</v>
      </c>
      <c r="D710" s="108">
        <f>+'Weekly OPIS Data'!D570</f>
        <v>2.6280000000000001</v>
      </c>
      <c r="N710" s="108">
        <f t="shared" si="14"/>
        <v>2.6280000000000001</v>
      </c>
      <c r="O710" s="31">
        <f>+'Weekly OPIS Data'!F570</f>
        <v>2.6280000000000001</v>
      </c>
    </row>
    <row r="711" spans="2:15" x14ac:dyDescent="0.2">
      <c r="B711" s="35">
        <v>42927</v>
      </c>
      <c r="C711" s="108">
        <f t="shared" si="13"/>
        <v>2.653</v>
      </c>
      <c r="D711" s="108">
        <f>+'Weekly OPIS Data'!D571</f>
        <v>2.653</v>
      </c>
      <c r="N711" s="108">
        <f t="shared" si="14"/>
        <v>2.653</v>
      </c>
      <c r="O711" s="31">
        <f>+'Weekly OPIS Data'!F571</f>
        <v>2.653</v>
      </c>
    </row>
    <row r="712" spans="2:15" x14ac:dyDescent="0.2">
      <c r="B712" s="35">
        <v>42934</v>
      </c>
      <c r="C712" s="108">
        <f t="shared" si="13"/>
        <v>2.6560000000000001</v>
      </c>
      <c r="D712" s="108">
        <f>+'Weekly OPIS Data'!D572</f>
        <v>2.6560000000000001</v>
      </c>
      <c r="N712" s="108">
        <f t="shared" si="14"/>
        <v>2.6560000000000001</v>
      </c>
      <c r="O712" s="31">
        <f>+'Weekly OPIS Data'!F572</f>
        <v>2.6560000000000001</v>
      </c>
    </row>
    <row r="713" spans="2:15" x14ac:dyDescent="0.2">
      <c r="B713" s="35">
        <v>42941</v>
      </c>
      <c r="C713" s="108">
        <f t="shared" si="13"/>
        <v>2.6779999999999999</v>
      </c>
      <c r="D713" s="108">
        <f>+'Weekly OPIS Data'!D573</f>
        <v>2.6779999999999999</v>
      </c>
      <c r="N713" s="108">
        <f t="shared" si="14"/>
        <v>2.6779999999999999</v>
      </c>
      <c r="O713" s="31">
        <f>+'Weekly OPIS Data'!F573</f>
        <v>2.6779999999999999</v>
      </c>
    </row>
    <row r="714" spans="2:15" x14ac:dyDescent="0.2">
      <c r="B714" s="35">
        <v>42948</v>
      </c>
      <c r="C714" s="108">
        <f t="shared" si="13"/>
        <v>2.7040000000000002</v>
      </c>
      <c r="D714" s="108">
        <f>+'Weekly OPIS Data'!D574</f>
        <v>2.7040000000000002</v>
      </c>
      <c r="N714" s="108">
        <f t="shared" si="14"/>
        <v>2.7040000000000002</v>
      </c>
      <c r="O714" s="31">
        <f>+'Weekly OPIS Data'!F574</f>
        <v>2.7040000000000002</v>
      </c>
    </row>
    <row r="715" spans="2:15" x14ac:dyDescent="0.2">
      <c r="B715" s="35">
        <v>42955</v>
      </c>
      <c r="C715" s="108">
        <f t="shared" si="13"/>
        <v>2.7469999999999999</v>
      </c>
      <c r="D715" s="108">
        <f>+'Weekly OPIS Data'!D575</f>
        <v>2.7469999999999999</v>
      </c>
      <c r="N715" s="108">
        <f t="shared" si="14"/>
        <v>2.7469999999999999</v>
      </c>
      <c r="O715" s="31">
        <f>+'Weekly OPIS Data'!F575</f>
        <v>2.7469999999999999</v>
      </c>
    </row>
    <row r="716" spans="2:15" x14ac:dyDescent="0.2">
      <c r="B716" s="35">
        <v>42962</v>
      </c>
      <c r="C716" s="108">
        <f t="shared" si="13"/>
        <v>2.7879999999999998</v>
      </c>
      <c r="D716" s="108">
        <f>+'Weekly OPIS Data'!D576</f>
        <v>2.7879999999999998</v>
      </c>
      <c r="N716" s="108">
        <f t="shared" si="14"/>
        <v>2.7879999999999998</v>
      </c>
      <c r="O716" s="31">
        <f>+'Weekly OPIS Data'!F576</f>
        <v>2.7879999999999998</v>
      </c>
    </row>
    <row r="717" spans="2:15" x14ac:dyDescent="0.2">
      <c r="B717" s="35">
        <v>42969</v>
      </c>
      <c r="C717" s="108">
        <f t="shared" si="13"/>
        <v>2.786</v>
      </c>
      <c r="D717" s="108">
        <f>+'Weekly OPIS Data'!D577</f>
        <v>2.786</v>
      </c>
      <c r="N717" s="108">
        <f t="shared" si="14"/>
        <v>2.786</v>
      </c>
      <c r="O717" s="31">
        <f>+'Weekly OPIS Data'!F577</f>
        <v>2.786</v>
      </c>
    </row>
    <row r="718" spans="2:15" x14ac:dyDescent="0.2">
      <c r="B718" s="35">
        <v>42976</v>
      </c>
      <c r="C718" s="108">
        <f t="shared" si="13"/>
        <v>2.806</v>
      </c>
      <c r="D718" s="108">
        <f>+'Weekly OPIS Data'!D578</f>
        <v>2.806</v>
      </c>
      <c r="N718" s="108">
        <f t="shared" si="14"/>
        <v>2.806</v>
      </c>
      <c r="O718" s="31">
        <f>+'Weekly OPIS Data'!F578</f>
        <v>2.806</v>
      </c>
    </row>
    <row r="719" spans="2:15" x14ac:dyDescent="0.2">
      <c r="B719" s="35">
        <v>42983</v>
      </c>
      <c r="C719" s="108">
        <f t="shared" si="13"/>
        <v>2.931</v>
      </c>
      <c r="D719" s="108">
        <f>+'Weekly OPIS Data'!D579</f>
        <v>2.931</v>
      </c>
      <c r="N719" s="108">
        <f t="shared" si="14"/>
        <v>2.931</v>
      </c>
      <c r="O719" s="31">
        <f>+'Weekly OPIS Data'!F579</f>
        <v>2.931</v>
      </c>
    </row>
    <row r="720" spans="2:15" x14ac:dyDescent="0.2">
      <c r="B720" s="35">
        <v>42990</v>
      </c>
      <c r="C720" s="108">
        <f t="shared" si="13"/>
        <v>3.0070000000000001</v>
      </c>
      <c r="D720" s="108">
        <f>+'Weekly OPIS Data'!D580</f>
        <v>3.0070000000000001</v>
      </c>
      <c r="N720" s="108">
        <f t="shared" si="14"/>
        <v>3.0070000000000001</v>
      </c>
      <c r="O720" s="31">
        <f>+'Weekly OPIS Data'!F580</f>
        <v>3.0070000000000001</v>
      </c>
    </row>
    <row r="721" spans="2:15" x14ac:dyDescent="0.2">
      <c r="B721" s="35">
        <v>42997</v>
      </c>
      <c r="C721" s="108">
        <f t="shared" si="13"/>
        <v>3.0089999999999999</v>
      </c>
      <c r="D721" s="108">
        <f>+'Weekly OPIS Data'!D581</f>
        <v>3.0089999999999999</v>
      </c>
      <c r="N721" s="108">
        <f t="shared" si="14"/>
        <v>3.0089999999999999</v>
      </c>
      <c r="O721" s="31">
        <f>+'Weekly OPIS Data'!F581</f>
        <v>3.0089999999999999</v>
      </c>
    </row>
    <row r="722" spans="2:15" x14ac:dyDescent="0.2">
      <c r="B722" s="35">
        <v>43004</v>
      </c>
      <c r="C722" s="108">
        <f t="shared" si="13"/>
        <v>3.008</v>
      </c>
      <c r="D722" s="108">
        <f>+'Weekly OPIS Data'!D582</f>
        <v>3.008</v>
      </c>
      <c r="N722" s="108">
        <f t="shared" si="14"/>
        <v>3.008</v>
      </c>
      <c r="O722" s="31">
        <f>+'Weekly OPIS Data'!F582</f>
        <v>3.008</v>
      </c>
    </row>
    <row r="723" spans="2:15" x14ac:dyDescent="0.2">
      <c r="B723" s="35">
        <v>43011</v>
      </c>
      <c r="C723" s="108">
        <f t="shared" si="13"/>
        <v>3.0179999999999998</v>
      </c>
      <c r="D723" s="108">
        <f>+'Weekly OPIS Data'!D583</f>
        <v>3.0179999999999998</v>
      </c>
      <c r="N723" s="108">
        <f t="shared" si="14"/>
        <v>3.0179999999999998</v>
      </c>
      <c r="O723" s="31">
        <f>+'Weekly OPIS Data'!F583</f>
        <v>3.0179999999999998</v>
      </c>
    </row>
    <row r="724" spans="2:15" x14ac:dyDescent="0.2">
      <c r="B724" s="35">
        <v>43018</v>
      </c>
      <c r="C724" s="108">
        <f t="shared" si="13"/>
        <v>2.9929999999999999</v>
      </c>
      <c r="D724" s="108">
        <f>+'Weekly OPIS Data'!D584</f>
        <v>2.9929999999999999</v>
      </c>
      <c r="N724" s="108">
        <f t="shared" si="14"/>
        <v>2.9929999999999999</v>
      </c>
      <c r="O724" s="31">
        <f>+'Weekly OPIS Data'!F584</f>
        <v>2.9929999999999999</v>
      </c>
    </row>
    <row r="725" spans="2:15" x14ac:dyDescent="0.2">
      <c r="B725" s="35">
        <v>43025</v>
      </c>
      <c r="C725" s="108">
        <f t="shared" si="13"/>
        <v>3.0030000000000001</v>
      </c>
      <c r="D725" s="108">
        <f>+'Weekly OPIS Data'!D585</f>
        <v>3.0030000000000001</v>
      </c>
      <c r="N725" s="108">
        <f t="shared" si="14"/>
        <v>3.0030000000000001</v>
      </c>
      <c r="O725" s="31">
        <f>+'Weekly OPIS Data'!F585</f>
        <v>3.0030000000000001</v>
      </c>
    </row>
    <row r="726" spans="2:15" x14ac:dyDescent="0.2">
      <c r="B726" s="35">
        <v>43032</v>
      </c>
      <c r="C726" s="108">
        <f t="shared" si="13"/>
        <v>3.0150000000000001</v>
      </c>
      <c r="D726" s="108">
        <f>+'Weekly OPIS Data'!D586</f>
        <v>3.0150000000000001</v>
      </c>
      <c r="N726" s="108">
        <f t="shared" si="14"/>
        <v>3.0150000000000001</v>
      </c>
      <c r="O726" s="31">
        <f>+'Weekly OPIS Data'!F586</f>
        <v>3.0150000000000001</v>
      </c>
    </row>
    <row r="727" spans="2:15" x14ac:dyDescent="0.2">
      <c r="B727" s="35">
        <v>43039</v>
      </c>
      <c r="C727" s="108">
        <f t="shared" si="13"/>
        <v>3.02</v>
      </c>
      <c r="D727" s="108">
        <f>+'Weekly OPIS Data'!D587</f>
        <v>3.02</v>
      </c>
      <c r="N727" s="108">
        <f t="shared" si="14"/>
        <v>3.02</v>
      </c>
      <c r="O727" s="31">
        <f>+'Weekly OPIS Data'!F587</f>
        <v>3.02</v>
      </c>
    </row>
    <row r="728" spans="2:15" x14ac:dyDescent="0.2">
      <c r="B728" s="35">
        <v>43046</v>
      </c>
      <c r="C728" s="108">
        <f t="shared" si="13"/>
        <v>3.0750000000000002</v>
      </c>
      <c r="D728" s="108">
        <f>+'Weekly OPIS Data'!D588</f>
        <v>3.0750000000000002</v>
      </c>
      <c r="N728" s="108">
        <f t="shared" si="14"/>
        <v>3.0750000000000002</v>
      </c>
      <c r="O728" s="31">
        <f>+'Weekly OPIS Data'!F588</f>
        <v>3.0750000000000002</v>
      </c>
    </row>
    <row r="729" spans="2:15" x14ac:dyDescent="0.2">
      <c r="B729" s="35">
        <v>43053</v>
      </c>
      <c r="C729" s="108">
        <f t="shared" si="13"/>
        <v>3.12</v>
      </c>
      <c r="D729" s="108">
        <f>+'Weekly OPIS Data'!D589</f>
        <v>3.12</v>
      </c>
      <c r="N729" s="108">
        <f t="shared" si="14"/>
        <v>3.12</v>
      </c>
      <c r="O729" s="31">
        <f>+'Weekly OPIS Data'!F589</f>
        <v>3.12</v>
      </c>
    </row>
    <row r="730" spans="2:15" x14ac:dyDescent="0.2">
      <c r="B730" s="35">
        <v>43060</v>
      </c>
      <c r="C730" s="108">
        <f t="shared" si="13"/>
        <v>3.1070000000000002</v>
      </c>
      <c r="D730" s="108">
        <f>+'Weekly OPIS Data'!D590</f>
        <v>3.1070000000000002</v>
      </c>
      <c r="N730" s="108">
        <f t="shared" si="14"/>
        <v>3.1070000000000002</v>
      </c>
      <c r="O730" s="31">
        <f>+'Weekly OPIS Data'!F590</f>
        <v>3.1070000000000002</v>
      </c>
    </row>
    <row r="731" spans="2:15" x14ac:dyDescent="0.2">
      <c r="B731" s="35">
        <v>43067</v>
      </c>
      <c r="C731" s="108">
        <f t="shared" si="13"/>
        <v>3.113</v>
      </c>
      <c r="D731" s="108">
        <f>+'Weekly OPIS Data'!D591</f>
        <v>3.113</v>
      </c>
      <c r="N731" s="108">
        <f t="shared" si="14"/>
        <v>3.113</v>
      </c>
      <c r="O731" s="31">
        <f>+'Weekly OPIS Data'!F591</f>
        <v>3.113</v>
      </c>
    </row>
    <row r="732" spans="2:15" x14ac:dyDescent="0.2">
      <c r="B732" s="35">
        <v>43074</v>
      </c>
      <c r="C732" s="108">
        <f t="shared" si="13"/>
        <v>3.1059999999999999</v>
      </c>
      <c r="D732" s="108">
        <f>+'Weekly OPIS Data'!D592</f>
        <v>3.1059999999999999</v>
      </c>
      <c r="N732" s="108">
        <f t="shared" si="14"/>
        <v>3.1059999999999999</v>
      </c>
      <c r="O732" s="31">
        <f>+'Weekly OPIS Data'!F592</f>
        <v>3.1059999999999999</v>
      </c>
    </row>
    <row r="733" spans="2:15" x14ac:dyDescent="0.2">
      <c r="B733" s="35">
        <v>43081</v>
      </c>
      <c r="C733" s="108">
        <f t="shared" si="13"/>
        <v>3.0720000000000001</v>
      </c>
      <c r="D733" s="108">
        <f>+'Weekly OPIS Data'!D593</f>
        <v>3.0720000000000001</v>
      </c>
      <c r="N733" s="108">
        <f t="shared" si="14"/>
        <v>3.0720000000000001</v>
      </c>
      <c r="O733" s="31">
        <f>+'Weekly OPIS Data'!F593</f>
        <v>3.0720000000000001</v>
      </c>
    </row>
    <row r="734" spans="2:15" x14ac:dyDescent="0.2">
      <c r="B734" s="35">
        <v>43088</v>
      </c>
      <c r="C734" s="108">
        <f t="shared" si="13"/>
        <v>3.044</v>
      </c>
      <c r="D734" s="108">
        <f>+'Weekly OPIS Data'!D594</f>
        <v>3.044</v>
      </c>
      <c r="N734" s="108">
        <f t="shared" si="14"/>
        <v>3.044</v>
      </c>
      <c r="O734" s="31">
        <f>+'Weekly OPIS Data'!F594</f>
        <v>3.044</v>
      </c>
    </row>
    <row r="735" spans="2:15" x14ac:dyDescent="0.2">
      <c r="B735" s="35">
        <v>43095</v>
      </c>
      <c r="C735" s="108">
        <f t="shared" si="13"/>
        <v>3.0259999999999998</v>
      </c>
      <c r="D735" s="108">
        <f>+'Weekly OPIS Data'!D595</f>
        <v>3.0259999999999998</v>
      </c>
      <c r="N735" s="108">
        <f t="shared" si="14"/>
        <v>3.0259999999999998</v>
      </c>
      <c r="O735" s="31">
        <f>+'Weekly OPIS Data'!F595</f>
        <v>3.0259999999999998</v>
      </c>
    </row>
    <row r="736" spans="2:15" x14ac:dyDescent="0.2">
      <c r="B736" s="35">
        <v>43102</v>
      </c>
      <c r="C736" s="108">
        <f t="shared" si="13"/>
        <v>3.073</v>
      </c>
      <c r="D736" s="108">
        <f>+'Weekly OPIS Data'!D596</f>
        <v>3.073</v>
      </c>
      <c r="N736" s="108">
        <f t="shared" si="14"/>
        <v>3.073</v>
      </c>
      <c r="O736" s="31">
        <f>+'Weekly OPIS Data'!F596</f>
        <v>3.073</v>
      </c>
    </row>
    <row r="737" spans="2:15" x14ac:dyDescent="0.2">
      <c r="B737" s="35">
        <v>43109</v>
      </c>
      <c r="C737" s="108">
        <f t="shared" si="13"/>
        <v>3.0870000000000002</v>
      </c>
      <c r="D737" s="108">
        <f>+'Weekly OPIS Data'!D597</f>
        <v>3.0870000000000002</v>
      </c>
      <c r="N737" s="108">
        <f t="shared" si="14"/>
        <v>3.0870000000000002</v>
      </c>
      <c r="O737" s="31">
        <f>+'Weekly OPIS Data'!F597</f>
        <v>3.0870000000000002</v>
      </c>
    </row>
    <row r="738" spans="2:15" x14ac:dyDescent="0.2">
      <c r="B738" s="35">
        <v>43116</v>
      </c>
      <c r="C738" s="108">
        <f t="shared" si="13"/>
        <v>3.0979999999999999</v>
      </c>
      <c r="D738" s="108">
        <f>+'Weekly OPIS Data'!D598</f>
        <v>3.0979999999999999</v>
      </c>
      <c r="N738" s="108">
        <f t="shared" si="14"/>
        <v>3.0979999999999999</v>
      </c>
      <c r="O738" s="31">
        <f>+'Weekly OPIS Data'!F598</f>
        <v>3.0979999999999999</v>
      </c>
    </row>
    <row r="739" spans="2:15" x14ac:dyDescent="0.2">
      <c r="B739" s="35">
        <v>43123</v>
      </c>
      <c r="C739" s="108">
        <f t="shared" si="13"/>
        <v>3.0830000000000002</v>
      </c>
      <c r="D739" s="108">
        <f>+'Weekly OPIS Data'!D599</f>
        <v>3.0830000000000002</v>
      </c>
      <c r="N739" s="108">
        <f t="shared" si="14"/>
        <v>3.0830000000000002</v>
      </c>
      <c r="O739" s="31">
        <f>+'Weekly OPIS Data'!F599</f>
        <v>3.0830000000000002</v>
      </c>
    </row>
    <row r="740" spans="2:15" x14ac:dyDescent="0.2">
      <c r="B740" s="35">
        <v>43130</v>
      </c>
      <c r="C740" s="108">
        <f t="shared" si="13"/>
        <v>3.12</v>
      </c>
      <c r="D740" s="108">
        <f>+'Weekly OPIS Data'!D600</f>
        <v>3.12</v>
      </c>
      <c r="N740" s="108">
        <f t="shared" si="14"/>
        <v>3.12</v>
      </c>
      <c r="O740" s="31">
        <f>+'Weekly OPIS Data'!F600</f>
        <v>3.12</v>
      </c>
    </row>
    <row r="741" spans="2:15" x14ac:dyDescent="0.2">
      <c r="B741" s="35">
        <v>43137</v>
      </c>
      <c r="C741" s="108">
        <f t="shared" si="13"/>
        <v>3.1440000000000001</v>
      </c>
      <c r="D741" s="108">
        <f>+'Weekly OPIS Data'!D601</f>
        <v>3.1440000000000001</v>
      </c>
      <c r="N741" s="108">
        <f t="shared" si="14"/>
        <v>3.1440000000000001</v>
      </c>
      <c r="O741" s="31">
        <f>+'Weekly OPIS Data'!F601</f>
        <v>3.1440000000000001</v>
      </c>
    </row>
    <row r="742" spans="2:15" x14ac:dyDescent="0.2">
      <c r="B742" s="35">
        <v>43144</v>
      </c>
      <c r="C742" s="108">
        <f t="shared" si="13"/>
        <v>3.1070000000000002</v>
      </c>
      <c r="D742" s="108">
        <f>+'Weekly OPIS Data'!D602</f>
        <v>3.1070000000000002</v>
      </c>
      <c r="N742" s="108">
        <f t="shared" si="14"/>
        <v>3.1070000000000002</v>
      </c>
      <c r="O742" s="31">
        <f>+'Weekly OPIS Data'!F602</f>
        <v>3.1070000000000002</v>
      </c>
    </row>
    <row r="743" spans="2:15" x14ac:dyDescent="0.2">
      <c r="B743" s="35">
        <v>43151</v>
      </c>
      <c r="C743" s="108">
        <f t="shared" si="13"/>
        <v>3.0720000000000001</v>
      </c>
      <c r="D743" s="108">
        <f>+'Weekly OPIS Data'!D603</f>
        <v>3.0720000000000001</v>
      </c>
      <c r="N743" s="108">
        <f t="shared" si="14"/>
        <v>3.0720000000000001</v>
      </c>
      <c r="O743" s="31">
        <f>+'Weekly OPIS Data'!F603</f>
        <v>3.0720000000000001</v>
      </c>
    </row>
    <row r="744" spans="2:15" x14ac:dyDescent="0.2">
      <c r="B744" s="35">
        <v>43158</v>
      </c>
      <c r="C744" s="108">
        <f t="shared" si="13"/>
        <v>3.0640000000000001</v>
      </c>
      <c r="D744" s="108">
        <f>+'Weekly OPIS Data'!D604</f>
        <v>3.0640000000000001</v>
      </c>
      <c r="N744" s="108">
        <f t="shared" si="14"/>
        <v>3.0640000000000001</v>
      </c>
      <c r="O744" s="31">
        <f>+'Weekly OPIS Data'!F604</f>
        <v>3.0640000000000001</v>
      </c>
    </row>
    <row r="745" spans="2:15" x14ac:dyDescent="0.2">
      <c r="B745" s="35">
        <v>43165</v>
      </c>
      <c r="C745" s="108">
        <f t="shared" si="13"/>
        <v>3.0640000000000001</v>
      </c>
      <c r="D745" s="108">
        <f>+'Weekly OPIS Data'!D605</f>
        <v>3.0640000000000001</v>
      </c>
      <c r="N745" s="108">
        <f t="shared" si="14"/>
        <v>3.0640000000000001</v>
      </c>
      <c r="O745" s="31">
        <f>+'Weekly OPIS Data'!F605</f>
        <v>3.0640000000000001</v>
      </c>
    </row>
    <row r="746" spans="2:15" x14ac:dyDescent="0.2">
      <c r="B746" s="35">
        <v>43172</v>
      </c>
      <c r="C746" s="108">
        <f t="shared" si="13"/>
        <v>3.052</v>
      </c>
      <c r="D746" s="108">
        <f>+'Weekly OPIS Data'!D606</f>
        <v>3.052</v>
      </c>
      <c r="N746" s="108">
        <f t="shared" si="14"/>
        <v>3.052</v>
      </c>
      <c r="O746" s="31">
        <f>+'Weekly OPIS Data'!F606</f>
        <v>3.052</v>
      </c>
    </row>
    <row r="747" spans="2:15" x14ac:dyDescent="0.2">
      <c r="B747" s="35">
        <v>43179</v>
      </c>
      <c r="C747" s="108">
        <f t="shared" si="13"/>
        <v>3.06</v>
      </c>
      <c r="D747" s="108">
        <f>+'Weekly OPIS Data'!D607</f>
        <v>3.06</v>
      </c>
      <c r="N747" s="108">
        <f t="shared" si="14"/>
        <v>3.06</v>
      </c>
      <c r="O747" s="31">
        <f>+'Weekly OPIS Data'!F607</f>
        <v>3.06</v>
      </c>
    </row>
    <row r="748" spans="2:15" x14ac:dyDescent="0.2">
      <c r="B748" s="35">
        <v>43186</v>
      </c>
      <c r="C748" s="108">
        <f t="shared" si="13"/>
        <v>3.1469999999999998</v>
      </c>
      <c r="D748" s="108">
        <f>+'Weekly OPIS Data'!D608</f>
        <v>3.1469999999999998</v>
      </c>
      <c r="N748" s="108">
        <f t="shared" si="14"/>
        <v>3.1469999999999998</v>
      </c>
      <c r="O748" s="31">
        <f>+'Weekly OPIS Data'!F608</f>
        <v>3.1469999999999998</v>
      </c>
    </row>
    <row r="749" spans="2:15" x14ac:dyDescent="0.2">
      <c r="B749" s="35">
        <v>43193</v>
      </c>
      <c r="C749" s="108">
        <f t="shared" si="13"/>
        <v>3.202</v>
      </c>
      <c r="D749" s="108">
        <f>+'Weekly OPIS Data'!D609</f>
        <v>3.202</v>
      </c>
      <c r="N749" s="108">
        <f t="shared" si="14"/>
        <v>3.202</v>
      </c>
      <c r="O749" s="31">
        <f>+'Weekly OPIS Data'!F609</f>
        <v>3.202</v>
      </c>
    </row>
    <row r="750" spans="2:15" x14ac:dyDescent="0.2">
      <c r="B750" s="35">
        <v>43200</v>
      </c>
      <c r="C750" s="108">
        <f t="shared" si="13"/>
        <v>3.226</v>
      </c>
      <c r="D750" s="108">
        <f>+'Weekly OPIS Data'!D610</f>
        <v>3.226</v>
      </c>
      <c r="N750" s="108">
        <f t="shared" si="14"/>
        <v>3.226</v>
      </c>
      <c r="O750" s="31">
        <f>+'Weekly OPIS Data'!F610</f>
        <v>3.226</v>
      </c>
    </row>
    <row r="751" spans="2:15" x14ac:dyDescent="0.2">
      <c r="B751" s="35">
        <v>43207</v>
      </c>
      <c r="C751" s="108">
        <f t="shared" si="13"/>
        <v>3.3260000000000001</v>
      </c>
      <c r="D751" s="108">
        <f>+'Weekly OPIS Data'!D611</f>
        <v>3.3260000000000001</v>
      </c>
      <c r="N751" s="108">
        <f t="shared" si="14"/>
        <v>3.3260000000000001</v>
      </c>
      <c r="O751" s="31">
        <f>+'Weekly OPIS Data'!F611</f>
        <v>3.3260000000000001</v>
      </c>
    </row>
    <row r="752" spans="2:15" x14ac:dyDescent="0.2">
      <c r="B752" s="35">
        <v>43214</v>
      </c>
      <c r="C752" s="108">
        <f t="shared" si="13"/>
        <v>3.3660000000000001</v>
      </c>
      <c r="D752" s="108">
        <f>+'Weekly OPIS Data'!D612</f>
        <v>3.3660000000000001</v>
      </c>
      <c r="N752" s="108">
        <f t="shared" si="14"/>
        <v>3.3660000000000001</v>
      </c>
      <c r="O752" s="31">
        <f>+'Weekly OPIS Data'!F612</f>
        <v>3.3660000000000001</v>
      </c>
    </row>
    <row r="753" spans="2:17" x14ac:dyDescent="0.2">
      <c r="B753" s="35">
        <v>43221</v>
      </c>
      <c r="C753" s="108">
        <f t="shared" si="13"/>
        <v>3.3940000000000001</v>
      </c>
      <c r="D753" s="108">
        <f>+'Weekly OPIS Data'!D613</f>
        <v>3.3940000000000001</v>
      </c>
      <c r="N753" s="108">
        <f t="shared" si="14"/>
        <v>3.3940000000000001</v>
      </c>
      <c r="O753" s="31">
        <f>+'Weekly OPIS Data'!F613</f>
        <v>3.3940000000000001</v>
      </c>
    </row>
    <row r="754" spans="2:17" x14ac:dyDescent="0.2">
      <c r="B754" s="35">
        <v>43228</v>
      </c>
      <c r="C754" s="108">
        <f t="shared" si="13"/>
        <v>3.4089999999999998</v>
      </c>
      <c r="D754" s="108">
        <f>+'Weekly OPIS Data'!D614</f>
        <v>3.4089999999999998</v>
      </c>
      <c r="N754" s="108">
        <f t="shared" si="14"/>
        <v>3.4089999999999998</v>
      </c>
      <c r="O754" s="31">
        <f>+'Weekly OPIS Data'!F614</f>
        <v>3.4089999999999998</v>
      </c>
    </row>
    <row r="755" spans="2:17" x14ac:dyDescent="0.2">
      <c r="B755" s="35">
        <v>43235</v>
      </c>
      <c r="C755" s="108">
        <f t="shared" si="13"/>
        <v>3.4820000000000002</v>
      </c>
      <c r="D755" s="108">
        <f>+'Weekly OPIS Data'!D615</f>
        <v>3.4820000000000002</v>
      </c>
      <c r="N755" s="108">
        <f t="shared" si="14"/>
        <v>3.4820000000000002</v>
      </c>
      <c r="O755" s="108">
        <f>+'Weekly OPIS Data'!F615</f>
        <v>3.4820000000000002</v>
      </c>
      <c r="P755" s="108"/>
      <c r="Q755" s="108"/>
    </row>
    <row r="756" spans="2:17" x14ac:dyDescent="0.2">
      <c r="B756" s="35">
        <v>43242</v>
      </c>
      <c r="C756" s="108">
        <f t="shared" si="13"/>
        <v>3.5030000000000001</v>
      </c>
      <c r="D756" s="108">
        <f>+'Weekly OPIS Data'!D616</f>
        <v>3.5030000000000001</v>
      </c>
      <c r="N756" s="108">
        <f t="shared" si="14"/>
        <v>3.5030000000000001</v>
      </c>
      <c r="O756" s="108">
        <f>+'Weekly OPIS Data'!F616</f>
        <v>3.5030000000000001</v>
      </c>
      <c r="P756" s="108"/>
      <c r="Q756" s="108"/>
    </row>
    <row r="757" spans="2:17" x14ac:dyDescent="0.2">
      <c r="B757" s="35">
        <v>43249</v>
      </c>
      <c r="C757" s="108">
        <f t="shared" si="13"/>
        <v>3.5139999999999998</v>
      </c>
      <c r="D757" s="108">
        <f>+'Weekly OPIS Data'!D617</f>
        <v>3.5139999999999998</v>
      </c>
      <c r="N757" s="108">
        <f t="shared" si="14"/>
        <v>3.5139999999999998</v>
      </c>
      <c r="O757" s="108">
        <f>+'Weekly OPIS Data'!F617</f>
        <v>3.5139999999999998</v>
      </c>
      <c r="P757" s="108"/>
      <c r="Q757" s="108"/>
    </row>
    <row r="758" spans="2:17" x14ac:dyDescent="0.2">
      <c r="B758" s="35">
        <v>43256</v>
      </c>
      <c r="C758" s="108">
        <f t="shared" si="13"/>
        <v>3.508</v>
      </c>
      <c r="D758" s="108">
        <f>+'Weekly OPIS Data'!D618</f>
        <v>3.508</v>
      </c>
      <c r="N758" s="108">
        <f t="shared" si="14"/>
        <v>3.508</v>
      </c>
      <c r="O758" s="108">
        <f>+'Weekly OPIS Data'!F618</f>
        <v>3.508</v>
      </c>
      <c r="P758" s="108"/>
      <c r="Q758" s="108"/>
    </row>
    <row r="759" spans="2:17" x14ac:dyDescent="0.2">
      <c r="B759" s="35">
        <v>43263</v>
      </c>
      <c r="C759" s="108">
        <f t="shared" si="13"/>
        <v>3.4889999999999999</v>
      </c>
      <c r="D759" s="108">
        <f>+'Weekly OPIS Data'!D619</f>
        <v>3.4889999999999999</v>
      </c>
      <c r="N759" s="108">
        <f t="shared" si="14"/>
        <v>3.4889999999999999</v>
      </c>
      <c r="O759" s="108">
        <f>+'Weekly OPIS Data'!F619</f>
        <v>3.4889999999999999</v>
      </c>
      <c r="P759" s="108"/>
      <c r="Q759" s="108"/>
    </row>
    <row r="760" spans="2:17" x14ac:dyDescent="0.2">
      <c r="B760" s="35">
        <v>43270</v>
      </c>
      <c r="C760" s="108">
        <f t="shared" si="13"/>
        <v>3.4729999999999999</v>
      </c>
      <c r="D760" s="108">
        <f>+'Weekly OPIS Data'!D620</f>
        <v>3.4729999999999999</v>
      </c>
      <c r="N760" s="108">
        <f t="shared" si="14"/>
        <v>3.4729999999999999</v>
      </c>
      <c r="O760" s="108">
        <f>+'Weekly OPIS Data'!F620</f>
        <v>3.4729999999999999</v>
      </c>
      <c r="P760" s="108"/>
      <c r="Q760" s="108"/>
    </row>
    <row r="761" spans="2:17" x14ac:dyDescent="0.2">
      <c r="B761" s="35">
        <v>43277</v>
      </c>
      <c r="C761" s="108">
        <f t="shared" ref="C761:C824" si="15">D761</f>
        <v>3.4529999999999998</v>
      </c>
      <c r="D761" s="108">
        <f>+'Weekly OPIS Data'!D621</f>
        <v>3.4529999999999998</v>
      </c>
      <c r="N761" s="108">
        <f t="shared" ref="N761:N824" si="16">O761</f>
        <v>3.4529999999999998</v>
      </c>
      <c r="O761" s="108">
        <f>+'Weekly OPIS Data'!F621</f>
        <v>3.4529999999999998</v>
      </c>
      <c r="P761" s="108"/>
      <c r="Q761" s="108"/>
    </row>
    <row r="762" spans="2:17" x14ac:dyDescent="0.2">
      <c r="B762" s="35">
        <v>43284</v>
      </c>
      <c r="C762" s="108">
        <f t="shared" si="15"/>
        <v>3.4750000000000001</v>
      </c>
      <c r="D762" s="108">
        <f>+'Weekly OPIS Data'!D622</f>
        <v>3.4750000000000001</v>
      </c>
      <c r="N762" s="108">
        <f t="shared" si="16"/>
        <v>3.4750000000000001</v>
      </c>
      <c r="O762" s="108">
        <f>+'Weekly OPIS Data'!F622</f>
        <v>3.4750000000000001</v>
      </c>
      <c r="P762" s="108"/>
      <c r="Q762" s="108"/>
    </row>
    <row r="763" spans="2:17" x14ac:dyDescent="0.2">
      <c r="B763" s="35">
        <v>43291</v>
      </c>
      <c r="C763" s="108">
        <f t="shared" si="15"/>
        <v>3.4710000000000001</v>
      </c>
      <c r="D763" s="108">
        <f>+'Weekly OPIS Data'!D623</f>
        <v>3.4710000000000001</v>
      </c>
      <c r="N763" s="108">
        <f t="shared" si="16"/>
        <v>3.4710000000000001</v>
      </c>
      <c r="O763" s="108">
        <f>+'Weekly OPIS Data'!F623</f>
        <v>3.4710000000000001</v>
      </c>
      <c r="P763" s="108"/>
      <c r="Q763" s="108"/>
    </row>
    <row r="764" spans="2:17" x14ac:dyDescent="0.2">
      <c r="B764" s="35">
        <v>43298</v>
      </c>
      <c r="C764" s="108">
        <f t="shared" si="15"/>
        <v>3.456</v>
      </c>
      <c r="D764" s="108">
        <f>+'Weekly OPIS Data'!D624</f>
        <v>3.456</v>
      </c>
      <c r="N764" s="108">
        <f t="shared" si="16"/>
        <v>3.456</v>
      </c>
      <c r="O764" s="108">
        <f>+'Weekly OPIS Data'!F624</f>
        <v>3.456</v>
      </c>
      <c r="P764" s="108"/>
      <c r="Q764" s="108"/>
    </row>
    <row r="765" spans="2:17" x14ac:dyDescent="0.2">
      <c r="B765" s="35">
        <v>43305</v>
      </c>
      <c r="C765" s="108">
        <f t="shared" si="15"/>
        <v>3.4359999999999999</v>
      </c>
      <c r="D765" s="108">
        <f>+'Weekly OPIS Data'!D625</f>
        <v>3.4359999999999999</v>
      </c>
      <c r="N765" s="108">
        <f t="shared" si="16"/>
        <v>3.4359999999999999</v>
      </c>
      <c r="O765" s="108">
        <f>+'Weekly OPIS Data'!F625</f>
        <v>3.4359999999999999</v>
      </c>
      <c r="P765" s="108"/>
      <c r="Q765" s="108"/>
    </row>
    <row r="766" spans="2:17" x14ac:dyDescent="0.2">
      <c r="B766" s="35">
        <v>43312</v>
      </c>
      <c r="C766" s="108">
        <f t="shared" si="15"/>
        <v>3.4369999999999998</v>
      </c>
      <c r="D766" s="108">
        <f>+'Weekly OPIS Data'!D626</f>
        <v>3.4369999999999998</v>
      </c>
      <c r="N766" s="108">
        <f t="shared" si="16"/>
        <v>3.4369999999999998</v>
      </c>
      <c r="O766" s="108">
        <f>+'Weekly OPIS Data'!F626</f>
        <v>3.4369999999999998</v>
      </c>
      <c r="P766" s="108"/>
      <c r="Q766" s="108"/>
    </row>
    <row r="767" spans="2:17" x14ac:dyDescent="0.2">
      <c r="B767" s="35">
        <v>43319</v>
      </c>
      <c r="C767" s="108">
        <f t="shared" si="15"/>
        <v>3.4319999999999999</v>
      </c>
      <c r="D767" s="108">
        <f>+'Weekly OPIS Data'!D627</f>
        <v>3.4319999999999999</v>
      </c>
      <c r="N767" s="108">
        <f t="shared" si="16"/>
        <v>3.4319999999999999</v>
      </c>
      <c r="O767" s="108">
        <f>+'Weekly OPIS Data'!F627</f>
        <v>3.4319999999999999</v>
      </c>
      <c r="P767" s="108"/>
      <c r="Q767" s="108"/>
    </row>
    <row r="768" spans="2:17" x14ac:dyDescent="0.2">
      <c r="B768" s="35">
        <v>43326</v>
      </c>
      <c r="C768" s="108">
        <f t="shared" si="15"/>
        <v>3.4249999999999998</v>
      </c>
      <c r="D768" s="108">
        <f>+'Weekly OPIS Data'!D628</f>
        <v>3.4249999999999998</v>
      </c>
      <c r="N768" s="108">
        <f t="shared" si="16"/>
        <v>3.4249999999999998</v>
      </c>
      <c r="O768" s="108">
        <f>+'Weekly OPIS Data'!F628</f>
        <v>3.4249999999999998</v>
      </c>
      <c r="P768" s="108"/>
      <c r="Q768" s="108"/>
    </row>
    <row r="769" spans="2:17" x14ac:dyDescent="0.2">
      <c r="B769" s="35">
        <v>43333</v>
      </c>
      <c r="C769" s="108">
        <f t="shared" si="15"/>
        <v>3.423</v>
      </c>
      <c r="D769" s="108">
        <f>+'Weekly OPIS Data'!D629</f>
        <v>3.423</v>
      </c>
      <c r="N769" s="108">
        <f t="shared" si="16"/>
        <v>3.423</v>
      </c>
      <c r="O769" s="108">
        <f>+'Weekly OPIS Data'!F629</f>
        <v>3.423</v>
      </c>
      <c r="P769" s="108"/>
      <c r="Q769" s="108"/>
    </row>
    <row r="770" spans="2:17" x14ac:dyDescent="0.2">
      <c r="B770" s="35">
        <v>43340</v>
      </c>
      <c r="C770" s="108">
        <f t="shared" si="15"/>
        <v>3.4329999999999998</v>
      </c>
      <c r="D770" s="108">
        <f>+'Weekly OPIS Data'!D630</f>
        <v>3.4329999999999998</v>
      </c>
      <c r="N770" s="108">
        <f t="shared" si="16"/>
        <v>3.4329999999999998</v>
      </c>
      <c r="O770" s="108">
        <f>+'Weekly OPIS Data'!F630</f>
        <v>3.4329999999999998</v>
      </c>
      <c r="P770" s="108"/>
      <c r="Q770" s="108"/>
    </row>
    <row r="771" spans="2:17" x14ac:dyDescent="0.2">
      <c r="B771" s="35">
        <v>43347</v>
      </c>
      <c r="C771" s="108">
        <f t="shared" si="15"/>
        <v>3.4689999999999999</v>
      </c>
      <c r="D771" s="108">
        <f>+'Weekly OPIS Data'!D631</f>
        <v>3.4689999999999999</v>
      </c>
      <c r="N771" s="108">
        <f t="shared" si="16"/>
        <v>3.4689999999999999</v>
      </c>
      <c r="O771" s="108">
        <f>+'Weekly OPIS Data'!F631</f>
        <v>3.4689999999999999</v>
      </c>
      <c r="P771" s="108"/>
      <c r="Q771" s="108"/>
    </row>
    <row r="772" spans="2:17" x14ac:dyDescent="0.2">
      <c r="B772" s="35">
        <v>43354</v>
      </c>
      <c r="C772" s="108">
        <f t="shared" si="15"/>
        <v>3.4649999999999999</v>
      </c>
      <c r="D772" s="108">
        <f>+'Weekly OPIS Data'!D632</f>
        <v>3.4649999999999999</v>
      </c>
      <c r="N772" s="108">
        <f t="shared" si="16"/>
        <v>3.4649999999999999</v>
      </c>
      <c r="O772" s="108">
        <f>+'Weekly OPIS Data'!F632</f>
        <v>3.4649999999999999</v>
      </c>
      <c r="P772" s="108"/>
      <c r="Q772" s="108"/>
    </row>
    <row r="773" spans="2:17" x14ac:dyDescent="0.2">
      <c r="B773" s="35">
        <v>43361</v>
      </c>
      <c r="C773" s="108">
        <f t="shared" si="15"/>
        <v>3.4729999999999999</v>
      </c>
      <c r="D773" s="108">
        <f>+'Weekly OPIS Data'!D633</f>
        <v>3.4729999999999999</v>
      </c>
      <c r="N773" s="108">
        <f t="shared" si="16"/>
        <v>3.4729999999999999</v>
      </c>
      <c r="O773" s="108">
        <f>+'Weekly OPIS Data'!F633</f>
        <v>3.4729999999999999</v>
      </c>
      <c r="P773" s="108"/>
      <c r="Q773" s="108"/>
    </row>
    <row r="774" spans="2:17" x14ac:dyDescent="0.2">
      <c r="B774" s="35">
        <v>43368</v>
      </c>
      <c r="C774" s="108">
        <f t="shared" si="15"/>
        <v>3.4729999999999999</v>
      </c>
      <c r="D774" s="108">
        <f>+'Weekly OPIS Data'!D634</f>
        <v>3.4729999999999999</v>
      </c>
      <c r="N774" s="108">
        <f t="shared" si="16"/>
        <v>3.4729999999999999</v>
      </c>
      <c r="O774" s="108">
        <f>+'Weekly OPIS Data'!F634</f>
        <v>3.4729999999999999</v>
      </c>
      <c r="P774" s="108"/>
      <c r="Q774" s="108"/>
    </row>
    <row r="775" spans="2:17" x14ac:dyDescent="0.2">
      <c r="B775" s="35">
        <v>43375</v>
      </c>
      <c r="C775" s="108">
        <f t="shared" si="15"/>
        <v>3.5059999999999998</v>
      </c>
      <c r="D775" s="108">
        <f>+'Weekly OPIS Data'!D635</f>
        <v>3.5059999999999998</v>
      </c>
      <c r="N775" s="108">
        <f t="shared" si="16"/>
        <v>3.5059999999999998</v>
      </c>
      <c r="O775" s="108">
        <f>+'Weekly OPIS Data'!F635</f>
        <v>3.5059999999999998</v>
      </c>
      <c r="P775" s="108"/>
      <c r="Q775" s="108"/>
    </row>
    <row r="776" spans="2:17" x14ac:dyDescent="0.2">
      <c r="B776" s="35">
        <v>43382</v>
      </c>
      <c r="C776" s="108">
        <f t="shared" si="15"/>
        <v>3.5579999999999998</v>
      </c>
      <c r="D776" s="108">
        <f>+'Weekly OPIS Data'!D636</f>
        <v>3.5579999999999998</v>
      </c>
      <c r="N776" s="108">
        <f t="shared" si="16"/>
        <v>3.5579999999999998</v>
      </c>
      <c r="O776" s="108">
        <f>+'Weekly OPIS Data'!F636</f>
        <v>3.5579999999999998</v>
      </c>
      <c r="P776" s="108"/>
      <c r="Q776" s="108"/>
    </row>
    <row r="777" spans="2:17" x14ac:dyDescent="0.2">
      <c r="B777" s="35">
        <v>43389</v>
      </c>
      <c r="C777" s="108">
        <f t="shared" si="15"/>
        <v>3.5910000000000002</v>
      </c>
      <c r="D777" s="108">
        <f>+'Weekly OPIS Data'!D637</f>
        <v>3.5910000000000002</v>
      </c>
      <c r="N777" s="108">
        <f t="shared" si="16"/>
        <v>3.5910000000000002</v>
      </c>
      <c r="O777" s="108">
        <f>+'Weekly OPIS Data'!F637</f>
        <v>3.5910000000000002</v>
      </c>
      <c r="P777" s="108"/>
      <c r="Q777" s="108"/>
    </row>
    <row r="778" spans="2:17" x14ac:dyDescent="0.2">
      <c r="B778" s="35">
        <v>43396</v>
      </c>
      <c r="C778" s="108">
        <f t="shared" si="15"/>
        <v>3.5870000000000002</v>
      </c>
      <c r="D778" s="108">
        <f>+'Weekly OPIS Data'!D638</f>
        <v>3.5870000000000002</v>
      </c>
      <c r="N778" s="108">
        <f t="shared" si="16"/>
        <v>3.5870000000000002</v>
      </c>
      <c r="O778" s="108">
        <f>+'Weekly OPIS Data'!F638</f>
        <v>3.5870000000000002</v>
      </c>
      <c r="P778" s="108"/>
      <c r="Q778" s="108"/>
    </row>
    <row r="779" spans="2:17" x14ac:dyDescent="0.2">
      <c r="B779" s="35">
        <v>43403</v>
      </c>
      <c r="C779" s="108">
        <f t="shared" si="15"/>
        <v>3.5640000000000001</v>
      </c>
      <c r="D779" s="108">
        <f>+'Weekly OPIS Data'!D639</f>
        <v>3.5640000000000001</v>
      </c>
      <c r="N779" s="108">
        <f t="shared" si="16"/>
        <v>3.5640000000000001</v>
      </c>
      <c r="O779" s="108">
        <f>+'Weekly OPIS Data'!F639</f>
        <v>3.5640000000000001</v>
      </c>
      <c r="P779" s="108"/>
      <c r="Q779" s="108"/>
    </row>
    <row r="780" spans="2:17" x14ac:dyDescent="0.2">
      <c r="B780" s="35">
        <v>43410</v>
      </c>
      <c r="C780" s="108">
        <f t="shared" si="15"/>
        <v>3.5379999999999998</v>
      </c>
      <c r="D780" s="108">
        <f>+'Weekly OPIS Data'!D640</f>
        <v>3.5379999999999998</v>
      </c>
      <c r="N780" s="108">
        <f t="shared" si="16"/>
        <v>3.5379999999999998</v>
      </c>
      <c r="O780" s="108">
        <f>+'Weekly OPIS Data'!F640</f>
        <v>3.5379999999999998</v>
      </c>
      <c r="P780" s="108"/>
      <c r="Q780" s="108"/>
    </row>
    <row r="781" spans="2:17" x14ac:dyDescent="0.2">
      <c r="B781" s="35">
        <v>43417</v>
      </c>
      <c r="C781" s="108">
        <f t="shared" si="15"/>
        <v>3.5139999999999998</v>
      </c>
      <c r="D781" s="108">
        <f>+'Weekly OPIS Data'!D641</f>
        <v>3.5139999999999998</v>
      </c>
      <c r="N781" s="108">
        <f t="shared" si="16"/>
        <v>3.5139999999999998</v>
      </c>
      <c r="O781" s="108">
        <f>+'Weekly OPIS Data'!F641</f>
        <v>3.5139999999999998</v>
      </c>
      <c r="P781" s="108"/>
      <c r="Q781" s="108"/>
    </row>
    <row r="782" spans="2:17" x14ac:dyDescent="0.2">
      <c r="B782" s="35">
        <v>43424</v>
      </c>
      <c r="C782" s="108">
        <f t="shared" si="15"/>
        <v>3.4750000000000001</v>
      </c>
      <c r="D782" s="108">
        <f>+'Weekly OPIS Data'!D642</f>
        <v>3.4750000000000001</v>
      </c>
      <c r="N782" s="108">
        <f t="shared" si="16"/>
        <v>3.4750000000000001</v>
      </c>
      <c r="O782" s="108">
        <f>+'Weekly OPIS Data'!F642</f>
        <v>3.4750000000000001</v>
      </c>
      <c r="P782" s="108"/>
      <c r="Q782" s="108"/>
    </row>
    <row r="783" spans="2:17" x14ac:dyDescent="0.2">
      <c r="B783" s="35">
        <v>43431</v>
      </c>
      <c r="C783" s="108">
        <f t="shared" si="15"/>
        <v>3.4550000000000001</v>
      </c>
      <c r="D783" s="108">
        <f>+'Weekly OPIS Data'!D643</f>
        <v>3.4550000000000001</v>
      </c>
      <c r="N783" s="108">
        <f t="shared" si="16"/>
        <v>3.4550000000000001</v>
      </c>
      <c r="O783" s="108">
        <f>+'Weekly OPIS Data'!F643</f>
        <v>3.4550000000000001</v>
      </c>
      <c r="P783" s="108"/>
      <c r="Q783" s="108"/>
    </row>
    <row r="784" spans="2:17" x14ac:dyDescent="0.2">
      <c r="B784" s="35">
        <v>43438</v>
      </c>
      <c r="C784" s="108">
        <f t="shared" si="15"/>
        <v>3.4060000000000001</v>
      </c>
      <c r="D784" s="108">
        <f>+'Weekly OPIS Data'!D644</f>
        <v>3.4060000000000001</v>
      </c>
      <c r="N784" s="108">
        <f t="shared" si="16"/>
        <v>3.4060000000000001</v>
      </c>
      <c r="O784" s="108">
        <f>+'Weekly OPIS Data'!F644</f>
        <v>3.4060000000000001</v>
      </c>
      <c r="P784" s="108"/>
      <c r="Q784" s="108"/>
    </row>
    <row r="785" spans="2:17" x14ac:dyDescent="0.2">
      <c r="B785" s="35">
        <v>43445</v>
      </c>
      <c r="C785" s="108">
        <f t="shared" si="15"/>
        <v>3.3570000000000002</v>
      </c>
      <c r="D785" s="108">
        <f>+'Weekly OPIS Data'!D645</f>
        <v>3.3570000000000002</v>
      </c>
      <c r="N785" s="108">
        <f t="shared" si="16"/>
        <v>3.3570000000000002</v>
      </c>
      <c r="O785" s="108">
        <f>+'Weekly OPIS Data'!F645</f>
        <v>3.3570000000000002</v>
      </c>
      <c r="P785" s="108"/>
      <c r="Q785" s="108"/>
    </row>
    <row r="786" spans="2:17" x14ac:dyDescent="0.2">
      <c r="B786" s="35">
        <v>43452</v>
      </c>
      <c r="C786" s="108">
        <f t="shared" si="15"/>
        <v>3.3130000000000002</v>
      </c>
      <c r="D786" s="108">
        <f>+'Weekly OPIS Data'!D646</f>
        <v>3.3130000000000002</v>
      </c>
      <c r="N786" s="108">
        <f t="shared" si="16"/>
        <v>3.3130000000000002</v>
      </c>
      <c r="O786" s="108">
        <f>+'Weekly OPIS Data'!F646</f>
        <v>3.3130000000000002</v>
      </c>
      <c r="P786" s="108"/>
      <c r="Q786" s="108"/>
    </row>
    <row r="787" spans="2:17" x14ac:dyDescent="0.2">
      <c r="B787" s="35">
        <v>43459</v>
      </c>
      <c r="C787" s="108">
        <f t="shared" si="15"/>
        <v>3.2810000000000001</v>
      </c>
      <c r="D787" s="108">
        <f>+'Weekly OPIS Data'!D647</f>
        <v>3.2810000000000001</v>
      </c>
      <c r="N787" s="108">
        <f t="shared" si="16"/>
        <v>3.2810000000000001</v>
      </c>
      <c r="O787" s="108">
        <f>+'Weekly OPIS Data'!F647</f>
        <v>3.2810000000000001</v>
      </c>
      <c r="P787" s="108"/>
      <c r="Q787" s="108"/>
    </row>
    <row r="788" spans="2:17" x14ac:dyDescent="0.2">
      <c r="B788" s="35">
        <v>43466</v>
      </c>
      <c r="C788" s="108">
        <f t="shared" si="15"/>
        <v>3.246</v>
      </c>
      <c r="D788" s="108">
        <f>+'Weekly OPIS Data'!D648</f>
        <v>3.246</v>
      </c>
      <c r="N788" s="108">
        <f t="shared" si="16"/>
        <v>3.246</v>
      </c>
      <c r="O788" s="108">
        <f>+'Weekly OPIS Data'!F648</f>
        <v>3.246</v>
      </c>
      <c r="P788" s="108"/>
      <c r="Q788" s="108"/>
    </row>
    <row r="789" spans="2:17" x14ac:dyDescent="0.2">
      <c r="B789" s="35">
        <v>43473</v>
      </c>
      <c r="C789" s="108">
        <f t="shared" si="15"/>
        <v>3.18</v>
      </c>
      <c r="D789" s="108">
        <f>+'Weekly OPIS Data'!D649</f>
        <v>3.18</v>
      </c>
      <c r="N789" s="108">
        <f t="shared" si="16"/>
        <v>3.18</v>
      </c>
      <c r="O789" s="108">
        <f>+'Weekly OPIS Data'!F649</f>
        <v>3.18</v>
      </c>
      <c r="P789" s="108"/>
      <c r="Q789" s="108"/>
    </row>
    <row r="790" spans="2:17" x14ac:dyDescent="0.2">
      <c r="B790" s="35">
        <v>43480</v>
      </c>
      <c r="C790" s="108">
        <f t="shared" si="15"/>
        <v>3.13</v>
      </c>
      <c r="D790" s="108">
        <f>+'Weekly OPIS Data'!D650</f>
        <v>3.13</v>
      </c>
      <c r="N790" s="108">
        <f t="shared" si="16"/>
        <v>3.13</v>
      </c>
      <c r="O790" s="108">
        <f>+'Weekly OPIS Data'!F650</f>
        <v>3.13</v>
      </c>
      <c r="P790" s="108"/>
      <c r="Q790" s="108"/>
    </row>
    <row r="791" spans="2:17" x14ac:dyDescent="0.2">
      <c r="B791" s="35">
        <v>43487</v>
      </c>
      <c r="C791" s="108">
        <f t="shared" si="15"/>
        <v>3.1150000000000002</v>
      </c>
      <c r="D791" s="108">
        <f>+'Weekly OPIS Data'!D651</f>
        <v>3.1150000000000002</v>
      </c>
      <c r="N791" s="108">
        <f t="shared" si="16"/>
        <v>3.1150000000000002</v>
      </c>
      <c r="O791" s="108">
        <f>+'Weekly OPIS Data'!F651</f>
        <v>3.1150000000000002</v>
      </c>
      <c r="P791" s="108"/>
      <c r="Q791" s="108"/>
    </row>
    <row r="792" spans="2:17" x14ac:dyDescent="0.2">
      <c r="B792" s="35">
        <v>43494</v>
      </c>
      <c r="C792" s="108">
        <f t="shared" si="15"/>
        <v>3.0990000000000002</v>
      </c>
      <c r="D792" s="108">
        <f>+'Weekly OPIS Data'!D652</f>
        <v>3.0990000000000002</v>
      </c>
      <c r="N792" s="108">
        <f t="shared" si="16"/>
        <v>3.0990000000000002</v>
      </c>
      <c r="O792" s="108">
        <f>+'Weekly OPIS Data'!F652</f>
        <v>3.0990000000000002</v>
      </c>
      <c r="P792" s="108"/>
      <c r="Q792" s="108"/>
    </row>
    <row r="793" spans="2:17" x14ac:dyDescent="0.2">
      <c r="B793" s="35">
        <v>43501</v>
      </c>
      <c r="C793" s="108">
        <f t="shared" si="15"/>
        <v>3.0870000000000002</v>
      </c>
      <c r="D793" s="108">
        <f>+'Weekly OPIS Data'!D653</f>
        <v>3.0870000000000002</v>
      </c>
      <c r="N793" s="108">
        <f t="shared" si="16"/>
        <v>3.0870000000000002</v>
      </c>
      <c r="O793" s="108">
        <f>+'Weekly OPIS Data'!F653</f>
        <v>3.0870000000000002</v>
      </c>
      <c r="P793" s="108"/>
      <c r="Q793" s="108"/>
    </row>
    <row r="794" spans="2:17" x14ac:dyDescent="0.2">
      <c r="B794" s="35">
        <v>43508</v>
      </c>
      <c r="C794" s="108">
        <f t="shared" si="15"/>
        <v>3.0840000000000001</v>
      </c>
      <c r="D794" s="108">
        <f>+'Weekly OPIS Data'!D654</f>
        <v>3.0840000000000001</v>
      </c>
      <c r="N794" s="108">
        <f t="shared" si="16"/>
        <v>3.0840000000000001</v>
      </c>
      <c r="O794" s="108">
        <f>+'Weekly OPIS Data'!F654</f>
        <v>3.0840000000000001</v>
      </c>
      <c r="P794" s="108"/>
      <c r="Q794" s="108"/>
    </row>
    <row r="795" spans="2:17" x14ac:dyDescent="0.2">
      <c r="B795" s="35">
        <v>43515</v>
      </c>
      <c r="C795" s="108">
        <f t="shared" si="15"/>
        <v>3.1040000000000001</v>
      </c>
      <c r="D795" s="108">
        <f>+'Weekly OPIS Data'!D655</f>
        <v>3.1040000000000001</v>
      </c>
      <c r="N795" s="108">
        <f t="shared" si="16"/>
        <v>3.1040000000000001</v>
      </c>
      <c r="O795" s="108">
        <f>+'Weekly OPIS Data'!F655</f>
        <v>3.1040000000000001</v>
      </c>
      <c r="P795" s="108"/>
      <c r="Q795" s="108"/>
    </row>
    <row r="796" spans="2:17" x14ac:dyDescent="0.2">
      <c r="B796" s="35">
        <v>43522</v>
      </c>
      <c r="C796" s="108">
        <f t="shared" si="15"/>
        <v>3.141</v>
      </c>
      <c r="D796" s="108">
        <f>+'Weekly OPIS Data'!D656</f>
        <v>3.141</v>
      </c>
      <c r="N796" s="108">
        <f t="shared" si="16"/>
        <v>3.141</v>
      </c>
      <c r="O796" s="108">
        <f>+'Weekly OPIS Data'!F656</f>
        <v>3.141</v>
      </c>
      <c r="P796" s="108"/>
      <c r="Q796" s="108"/>
    </row>
    <row r="797" spans="2:17" x14ac:dyDescent="0.2">
      <c r="B797" s="35">
        <v>43529</v>
      </c>
      <c r="C797" s="108">
        <f t="shared" si="15"/>
        <v>3.1549999999999998</v>
      </c>
      <c r="D797" s="108">
        <f>+'Weekly OPIS Data'!D657</f>
        <v>3.1549999999999998</v>
      </c>
      <c r="N797" s="108">
        <f t="shared" si="16"/>
        <v>3.1549999999999998</v>
      </c>
      <c r="O797" s="108">
        <f>+'Weekly OPIS Data'!F657</f>
        <v>3.1549999999999998</v>
      </c>
      <c r="P797" s="108"/>
      <c r="Q797" s="108"/>
    </row>
    <row r="798" spans="2:17" x14ac:dyDescent="0.2">
      <c r="B798" s="35">
        <v>43536</v>
      </c>
      <c r="C798" s="108">
        <f t="shared" si="15"/>
        <v>3.1619999999999999</v>
      </c>
      <c r="D798" s="108">
        <f>+'Weekly OPIS Data'!D658</f>
        <v>3.1619999999999999</v>
      </c>
      <c r="N798" s="108">
        <f t="shared" si="16"/>
        <v>3.1619999999999999</v>
      </c>
      <c r="O798" s="108">
        <f>+'Weekly OPIS Data'!F658</f>
        <v>3.1619999999999999</v>
      </c>
      <c r="P798" s="108"/>
      <c r="Q798" s="108"/>
    </row>
    <row r="799" spans="2:17" x14ac:dyDescent="0.2">
      <c r="B799" s="35">
        <v>43543</v>
      </c>
      <c r="C799" s="108">
        <f t="shared" si="15"/>
        <v>3.1389999999999998</v>
      </c>
      <c r="D799" s="108">
        <f>+'Weekly OPIS Data'!D659</f>
        <v>3.1389999999999998</v>
      </c>
      <c r="N799" s="108">
        <f t="shared" si="16"/>
        <v>3.1389999999999998</v>
      </c>
      <c r="O799" s="108">
        <f>+'Weekly OPIS Data'!F659</f>
        <v>3.1389999999999998</v>
      </c>
      <c r="P799" s="108"/>
      <c r="Q799" s="108"/>
    </row>
    <row r="800" spans="2:17" x14ac:dyDescent="0.2">
      <c r="B800" s="35">
        <v>43550</v>
      </c>
      <c r="C800" s="108">
        <f t="shared" si="15"/>
        <v>3.1560000000000001</v>
      </c>
      <c r="D800" s="108">
        <f>+'Weekly OPIS Data'!D660</f>
        <v>3.1560000000000001</v>
      </c>
      <c r="N800" s="108">
        <f t="shared" si="16"/>
        <v>3.1560000000000001</v>
      </c>
      <c r="O800" s="108">
        <f>+'Weekly OPIS Data'!F660</f>
        <v>3.1560000000000001</v>
      </c>
      <c r="P800" s="108"/>
      <c r="Q800" s="108"/>
    </row>
    <row r="801" spans="2:17" x14ac:dyDescent="0.2">
      <c r="B801" s="35">
        <v>43557</v>
      </c>
      <c r="C801" s="108">
        <f t="shared" si="15"/>
        <v>3.153</v>
      </c>
      <c r="D801" s="108">
        <f>+'Weekly OPIS Data'!D661</f>
        <v>3.153</v>
      </c>
      <c r="N801" s="108">
        <f t="shared" si="16"/>
        <v>3.153</v>
      </c>
      <c r="O801" s="108">
        <f>+'Weekly OPIS Data'!F661</f>
        <v>3.153</v>
      </c>
      <c r="P801" s="108"/>
      <c r="Q801" s="108"/>
    </row>
    <row r="802" spans="2:17" x14ac:dyDescent="0.2">
      <c r="B802" s="35">
        <v>43564</v>
      </c>
      <c r="C802" s="108">
        <f t="shared" si="15"/>
        <v>3.1890000000000001</v>
      </c>
      <c r="D802" s="108">
        <f>+'Weekly OPIS Data'!D662</f>
        <v>3.1890000000000001</v>
      </c>
      <c r="N802" s="108">
        <f t="shared" si="16"/>
        <v>3.1890000000000001</v>
      </c>
      <c r="O802" s="108">
        <f>+'Weekly OPIS Data'!F662</f>
        <v>3.1890000000000001</v>
      </c>
      <c r="P802" s="108"/>
      <c r="Q802" s="108"/>
    </row>
    <row r="803" spans="2:17" x14ac:dyDescent="0.2">
      <c r="B803" s="35">
        <v>43571</v>
      </c>
      <c r="C803" s="108">
        <f t="shared" si="15"/>
        <v>3.2519999999999998</v>
      </c>
      <c r="D803" s="108">
        <f>+'Weekly OPIS Data'!D663</f>
        <v>3.2519999999999998</v>
      </c>
      <c r="N803" s="108">
        <f t="shared" si="16"/>
        <v>3.2519999999999998</v>
      </c>
      <c r="O803" s="108">
        <f>+'Weekly OPIS Data'!F663</f>
        <v>3.2519999999999998</v>
      </c>
      <c r="P803" s="108"/>
      <c r="Q803" s="108"/>
    </row>
    <row r="804" spans="2:17" x14ac:dyDescent="0.2">
      <c r="B804" s="35">
        <v>43578</v>
      </c>
      <c r="C804" s="108">
        <f t="shared" si="15"/>
        <v>3.3090000000000002</v>
      </c>
      <c r="D804" s="108">
        <f>+'Weekly OPIS Data'!D664</f>
        <v>3.3090000000000002</v>
      </c>
      <c r="N804" s="108">
        <f t="shared" si="16"/>
        <v>3.3090000000000002</v>
      </c>
      <c r="O804" s="108">
        <f>+'Weekly OPIS Data'!F664</f>
        <v>3.3090000000000002</v>
      </c>
      <c r="P804" s="108"/>
      <c r="Q804" s="108"/>
    </row>
    <row r="805" spans="2:17" x14ac:dyDescent="0.2">
      <c r="B805" s="35">
        <v>43585</v>
      </c>
      <c r="C805" s="108">
        <f t="shared" si="15"/>
        <v>3.3460000000000001</v>
      </c>
      <c r="D805" s="108">
        <f>+'Weekly OPIS Data'!D665</f>
        <v>3.3460000000000001</v>
      </c>
      <c r="N805" s="108">
        <f t="shared" si="16"/>
        <v>3.3460000000000001</v>
      </c>
      <c r="O805" s="108">
        <f>+'Weekly OPIS Data'!F665</f>
        <v>3.3460000000000001</v>
      </c>
      <c r="P805" s="108"/>
      <c r="Q805" s="108"/>
    </row>
    <row r="806" spans="2:17" x14ac:dyDescent="0.2">
      <c r="B806" s="35">
        <v>43592</v>
      </c>
      <c r="C806" s="108">
        <f t="shared" si="15"/>
        <v>3.3450000000000002</v>
      </c>
      <c r="D806" s="108">
        <f>+'Weekly OPIS Data'!D666</f>
        <v>3.3450000000000002</v>
      </c>
      <c r="N806" s="108">
        <f t="shared" si="16"/>
        <v>3.3450000000000002</v>
      </c>
      <c r="O806" s="108">
        <f>+'Weekly OPIS Data'!F666</f>
        <v>3.3450000000000002</v>
      </c>
      <c r="P806" s="108"/>
      <c r="Q806" s="108"/>
    </row>
    <row r="807" spans="2:17" x14ac:dyDescent="0.2">
      <c r="B807" s="35">
        <v>43599</v>
      </c>
      <c r="C807" s="108">
        <f t="shared" si="15"/>
        <v>3.355</v>
      </c>
      <c r="D807" s="108">
        <f>+'Weekly OPIS Data'!D667</f>
        <v>3.355</v>
      </c>
      <c r="N807" s="108">
        <f t="shared" si="16"/>
        <v>3.355</v>
      </c>
      <c r="O807" s="108">
        <f>+'Weekly OPIS Data'!F667</f>
        <v>3.355</v>
      </c>
      <c r="P807" s="108"/>
      <c r="Q807" s="108"/>
    </row>
    <row r="808" spans="2:17" x14ac:dyDescent="0.2">
      <c r="B808" s="35">
        <v>43606</v>
      </c>
      <c r="C808" s="108">
        <f t="shared" si="15"/>
        <v>3.3519999999999999</v>
      </c>
      <c r="D808" s="108">
        <f>+'Weekly OPIS Data'!D668</f>
        <v>3.3519999999999999</v>
      </c>
      <c r="N808" s="108">
        <f t="shared" si="16"/>
        <v>3.3519999999999999</v>
      </c>
      <c r="O808" s="108">
        <f>+'Weekly OPIS Data'!F668</f>
        <v>3.3519999999999999</v>
      </c>
      <c r="P808" s="108"/>
      <c r="Q808" s="108"/>
    </row>
    <row r="809" spans="2:17" x14ac:dyDescent="0.2">
      <c r="B809" s="35">
        <v>43613</v>
      </c>
      <c r="C809" s="108">
        <f t="shared" si="15"/>
        <v>3.3380000000000001</v>
      </c>
      <c r="D809" s="108">
        <f>+'Weekly OPIS Data'!D669</f>
        <v>3.3380000000000001</v>
      </c>
      <c r="N809" s="108">
        <f t="shared" si="16"/>
        <v>3.3380000000000001</v>
      </c>
      <c r="O809" s="108">
        <f>+'Weekly OPIS Data'!F669</f>
        <v>3.3380000000000001</v>
      </c>
      <c r="P809" s="108"/>
      <c r="Q809" s="108"/>
    </row>
    <row r="810" spans="2:17" x14ac:dyDescent="0.2">
      <c r="B810" s="35">
        <v>43620</v>
      </c>
      <c r="C810" s="108">
        <f t="shared" si="15"/>
        <v>3.32</v>
      </c>
      <c r="D810" s="108">
        <f>+'Weekly OPIS Data'!D670</f>
        <v>3.32</v>
      </c>
      <c r="N810" s="108">
        <f t="shared" si="16"/>
        <v>3.32</v>
      </c>
      <c r="O810" s="108">
        <f>+'Weekly OPIS Data'!F670</f>
        <v>3.32</v>
      </c>
      <c r="P810" s="108"/>
      <c r="Q810" s="108"/>
    </row>
    <row r="811" spans="2:17" x14ac:dyDescent="0.2">
      <c r="B811" s="35">
        <v>43627</v>
      </c>
      <c r="C811" s="108">
        <f t="shared" si="15"/>
        <v>3.282</v>
      </c>
      <c r="D811" s="108">
        <f>+'Weekly OPIS Data'!D671</f>
        <v>3.282</v>
      </c>
      <c r="N811" s="108">
        <f t="shared" si="16"/>
        <v>3.282</v>
      </c>
      <c r="O811" s="108">
        <f>+'Weekly OPIS Data'!F671</f>
        <v>3.282</v>
      </c>
      <c r="P811" s="108"/>
      <c r="Q811" s="108"/>
    </row>
    <row r="812" spans="2:17" x14ac:dyDescent="0.2">
      <c r="B812" s="35">
        <v>43634</v>
      </c>
      <c r="C812" s="108">
        <f t="shared" si="15"/>
        <v>3.238</v>
      </c>
      <c r="D812" s="108">
        <f>+'Weekly OPIS Data'!D672</f>
        <v>3.238</v>
      </c>
      <c r="N812" s="108">
        <f t="shared" si="16"/>
        <v>3.238</v>
      </c>
      <c r="O812" s="108">
        <f>+'Weekly OPIS Data'!F672</f>
        <v>3.238</v>
      </c>
      <c r="P812" s="108"/>
      <c r="Q812" s="108"/>
    </row>
    <row r="813" spans="2:17" x14ac:dyDescent="0.2">
      <c r="B813" s="35">
        <v>43641</v>
      </c>
      <c r="C813" s="108">
        <f t="shared" si="15"/>
        <v>3.206</v>
      </c>
      <c r="D813" s="108">
        <f>+'Weekly OPIS Data'!D673</f>
        <v>3.206</v>
      </c>
      <c r="N813" s="108">
        <f t="shared" si="16"/>
        <v>3.206</v>
      </c>
      <c r="O813" s="108">
        <f>+'Weekly OPIS Data'!F673</f>
        <v>3.206</v>
      </c>
      <c r="P813" s="108"/>
      <c r="Q813" s="108"/>
    </row>
    <row r="814" spans="2:17" x14ac:dyDescent="0.2">
      <c r="B814" s="35">
        <v>43648</v>
      </c>
      <c r="C814" s="108">
        <f t="shared" si="15"/>
        <v>3.2050000000000001</v>
      </c>
      <c r="D814" s="108">
        <f>+'Weekly OPIS Data'!D674</f>
        <v>3.2050000000000001</v>
      </c>
      <c r="N814" s="108">
        <f t="shared" si="16"/>
        <v>3.2050000000000001</v>
      </c>
      <c r="O814" s="108">
        <f>+'Weekly OPIS Data'!F674</f>
        <v>3.2050000000000001</v>
      </c>
      <c r="P814" s="108"/>
      <c r="Q814" s="108"/>
    </row>
    <row r="815" spans="2:17" x14ac:dyDescent="0.2">
      <c r="B815" s="35">
        <v>43655</v>
      </c>
      <c r="C815" s="108">
        <f t="shared" si="15"/>
        <v>3.2080000000000002</v>
      </c>
      <c r="D815" s="108">
        <f>+'Weekly OPIS Data'!D675</f>
        <v>3.2080000000000002</v>
      </c>
      <c r="N815" s="108">
        <f t="shared" si="16"/>
        <v>3.2080000000000002</v>
      </c>
      <c r="O815" s="108">
        <f>+'Weekly OPIS Data'!F675</f>
        <v>3.2080000000000002</v>
      </c>
      <c r="P815" s="108"/>
      <c r="Q815" s="108"/>
    </row>
    <row r="816" spans="2:17" x14ac:dyDescent="0.2">
      <c r="B816" s="35">
        <v>43662</v>
      </c>
      <c r="C816" s="108">
        <f t="shared" si="15"/>
        <v>3.2090000000000001</v>
      </c>
      <c r="D816" s="108">
        <f>+'Weekly OPIS Data'!D676</f>
        <v>3.2090000000000001</v>
      </c>
      <c r="N816" s="108">
        <f t="shared" si="16"/>
        <v>3.2090000000000001</v>
      </c>
      <c r="O816" s="108">
        <f>+'Weekly OPIS Data'!F676</f>
        <v>3.2090000000000001</v>
      </c>
      <c r="P816" s="108"/>
      <c r="Q816" s="108"/>
    </row>
    <row r="817" spans="2:17" x14ac:dyDescent="0.2">
      <c r="B817" s="35">
        <v>43669</v>
      </c>
      <c r="C817" s="108">
        <f t="shared" si="15"/>
        <v>3.198</v>
      </c>
      <c r="D817" s="108">
        <f>+'Weekly OPIS Data'!D677</f>
        <v>3.198</v>
      </c>
      <c r="N817" s="108">
        <f t="shared" si="16"/>
        <v>3.198</v>
      </c>
      <c r="O817" s="108">
        <f>+'Weekly OPIS Data'!F677</f>
        <v>3.198</v>
      </c>
      <c r="P817" s="108"/>
      <c r="Q817" s="108"/>
    </row>
    <row r="818" spans="2:17" x14ac:dyDescent="0.2">
      <c r="B818" s="35">
        <v>43676</v>
      </c>
      <c r="C818" s="108">
        <f t="shared" si="15"/>
        <v>3.1859999999999999</v>
      </c>
      <c r="D818" s="108">
        <f>+'Weekly OPIS Data'!D678</f>
        <v>3.1859999999999999</v>
      </c>
      <c r="N818" s="108">
        <f t="shared" si="16"/>
        <v>3.1859999999999999</v>
      </c>
      <c r="O818" s="108">
        <f>+'Weekly OPIS Data'!F678</f>
        <v>3.1859999999999999</v>
      </c>
      <c r="P818" s="108"/>
      <c r="Q818" s="108"/>
    </row>
    <row r="819" spans="2:17" x14ac:dyDescent="0.2">
      <c r="B819" s="35">
        <v>43683</v>
      </c>
      <c r="C819" s="108">
        <f t="shared" si="15"/>
        <v>3.1819999999999999</v>
      </c>
      <c r="D819" s="108">
        <f>+'Weekly OPIS Data'!D679</f>
        <v>3.1819999999999999</v>
      </c>
      <c r="N819" s="108">
        <f t="shared" si="16"/>
        <v>3.1819999999999999</v>
      </c>
      <c r="O819" s="108">
        <f>+'Weekly OPIS Data'!F679</f>
        <v>3.1819999999999999</v>
      </c>
      <c r="P819" s="108"/>
      <c r="Q819" s="108"/>
    </row>
    <row r="820" spans="2:17" x14ac:dyDescent="0.2">
      <c r="B820" s="35">
        <v>43690</v>
      </c>
      <c r="C820" s="108">
        <f t="shared" si="15"/>
        <v>3.1640000000000001</v>
      </c>
      <c r="D820" s="108">
        <f>+'Weekly OPIS Data'!D680</f>
        <v>3.1640000000000001</v>
      </c>
      <c r="N820" s="108">
        <f t="shared" si="16"/>
        <v>3.1640000000000001</v>
      </c>
      <c r="O820" s="108">
        <f>+'Weekly OPIS Data'!F680</f>
        <v>3.1640000000000001</v>
      </c>
      <c r="P820" s="108"/>
      <c r="Q820" s="108"/>
    </row>
    <row r="821" spans="2:17" x14ac:dyDescent="0.2">
      <c r="B821" s="35">
        <v>43697</v>
      </c>
      <c r="C821" s="108">
        <f t="shared" si="15"/>
        <v>3.1579999999999999</v>
      </c>
      <c r="D821" s="108">
        <f>+'Weekly OPIS Data'!D681</f>
        <v>3.1579999999999999</v>
      </c>
      <c r="N821" s="108">
        <f t="shared" si="16"/>
        <v>3.1579999999999999</v>
      </c>
      <c r="O821" s="108">
        <f>+'Weekly OPIS Data'!F681</f>
        <v>3.1579999999999999</v>
      </c>
      <c r="P821" s="108"/>
      <c r="Q821" s="108"/>
    </row>
    <row r="822" spans="2:17" x14ac:dyDescent="0.2">
      <c r="B822" s="35">
        <v>43704</v>
      </c>
      <c r="C822" s="108">
        <f t="shared" si="15"/>
        <v>3.1389999999999998</v>
      </c>
      <c r="D822" s="108">
        <f>+'Weekly OPIS Data'!D682</f>
        <v>3.1389999999999998</v>
      </c>
      <c r="N822" s="108">
        <f t="shared" si="16"/>
        <v>3.1389999999999998</v>
      </c>
      <c r="O822" s="108">
        <f>+'Weekly OPIS Data'!F682</f>
        <v>3.1389999999999998</v>
      </c>
      <c r="P822" s="108"/>
      <c r="Q822" s="108"/>
    </row>
    <row r="823" spans="2:17" x14ac:dyDescent="0.2">
      <c r="B823" s="35">
        <v>43711</v>
      </c>
      <c r="C823" s="108">
        <f t="shared" si="15"/>
        <v>3.1389999999999998</v>
      </c>
      <c r="D823" s="108">
        <f>+'Weekly OPIS Data'!D683</f>
        <v>3.1389999999999998</v>
      </c>
      <c r="N823" s="108">
        <f t="shared" si="16"/>
        <v>3.1389999999999998</v>
      </c>
      <c r="O823" s="108">
        <f>+'Weekly OPIS Data'!F683</f>
        <v>3.1389999999999998</v>
      </c>
      <c r="P823" s="108"/>
      <c r="Q823" s="108"/>
    </row>
    <row r="824" spans="2:17" x14ac:dyDescent="0.2">
      <c r="B824" s="35">
        <v>43718</v>
      </c>
      <c r="C824" s="108">
        <f t="shared" si="15"/>
        <v>3.1309999999999998</v>
      </c>
      <c r="D824" s="108">
        <f>+'Weekly OPIS Data'!D684</f>
        <v>3.1309999999999998</v>
      </c>
      <c r="N824" s="108">
        <f t="shared" si="16"/>
        <v>3.1309999999999998</v>
      </c>
      <c r="O824" s="108">
        <f>+'Weekly OPIS Data'!F684</f>
        <v>3.1309999999999998</v>
      </c>
      <c r="P824" s="108"/>
      <c r="Q824" s="108"/>
    </row>
    <row r="825" spans="2:17" x14ac:dyDescent="0.2">
      <c r="B825" s="35">
        <v>43725</v>
      </c>
      <c r="C825" s="108">
        <f t="shared" ref="C825:C888" si="17">D825</f>
        <v>3.161</v>
      </c>
      <c r="D825" s="108">
        <f>+'Weekly OPIS Data'!D685</f>
        <v>3.161</v>
      </c>
      <c r="N825" s="108">
        <f t="shared" ref="N825:N888" si="18">O825</f>
        <v>3.161</v>
      </c>
      <c r="O825" s="108">
        <f>+'Weekly OPIS Data'!F685</f>
        <v>3.161</v>
      </c>
      <c r="P825" s="108"/>
      <c r="Q825" s="108"/>
    </row>
    <row r="826" spans="2:17" x14ac:dyDescent="0.2">
      <c r="B826" s="35">
        <v>43732</v>
      </c>
      <c r="C826" s="108">
        <f t="shared" si="17"/>
        <v>3.238</v>
      </c>
      <c r="D826" s="108">
        <f>+'Weekly OPIS Data'!D686</f>
        <v>3.238</v>
      </c>
      <c r="N826" s="108">
        <f t="shared" si="18"/>
        <v>3.238</v>
      </c>
      <c r="O826" s="108">
        <f>+'Weekly OPIS Data'!F686</f>
        <v>3.238</v>
      </c>
      <c r="P826" s="108"/>
      <c r="Q826" s="108"/>
    </row>
    <row r="827" spans="2:17" x14ac:dyDescent="0.2">
      <c r="B827" s="35">
        <v>43739</v>
      </c>
      <c r="C827" s="108">
        <f t="shared" si="17"/>
        <v>3.2280000000000002</v>
      </c>
      <c r="D827" s="108">
        <f>+'Weekly OPIS Data'!D687</f>
        <v>3.2280000000000002</v>
      </c>
      <c r="N827" s="108">
        <f t="shared" si="18"/>
        <v>3.2280000000000002</v>
      </c>
      <c r="O827" s="108">
        <f>+'Weekly OPIS Data'!F687</f>
        <v>3.2280000000000002</v>
      </c>
      <c r="P827" s="108"/>
      <c r="Q827" s="108"/>
    </row>
    <row r="828" spans="2:17" x14ac:dyDescent="0.2">
      <c r="B828" s="35">
        <v>43746</v>
      </c>
      <c r="C828" s="108">
        <f t="shared" si="17"/>
        <v>3.2149999999999999</v>
      </c>
      <c r="D828" s="108">
        <f>+'Weekly OPIS Data'!D688</f>
        <v>3.2149999999999999</v>
      </c>
      <c r="N828" s="108">
        <f t="shared" si="18"/>
        <v>3.2149999999999999</v>
      </c>
      <c r="O828" s="108">
        <f>+'Weekly OPIS Data'!F688</f>
        <v>3.2149999999999999</v>
      </c>
      <c r="P828" s="108"/>
      <c r="Q828" s="108"/>
    </row>
    <row r="829" spans="2:17" x14ac:dyDescent="0.2">
      <c r="B829" s="35">
        <v>43753</v>
      </c>
      <c r="C829" s="108">
        <f t="shared" si="17"/>
        <v>3.24</v>
      </c>
      <c r="D829" s="108">
        <f>+'Weekly OPIS Data'!D689</f>
        <v>3.24</v>
      </c>
      <c r="N829" s="108">
        <f t="shared" si="18"/>
        <v>3.24</v>
      </c>
      <c r="O829" s="108">
        <f>+'Weekly OPIS Data'!F689</f>
        <v>3.24</v>
      </c>
      <c r="P829" s="108"/>
      <c r="Q829" s="108"/>
    </row>
    <row r="830" spans="2:17" x14ac:dyDescent="0.2">
      <c r="B830" s="35">
        <v>43760</v>
      </c>
      <c r="C830" s="108">
        <f t="shared" si="17"/>
        <v>3.29</v>
      </c>
      <c r="D830" s="108">
        <f>+'Weekly OPIS Data'!D690</f>
        <v>3.29</v>
      </c>
      <c r="N830" s="108">
        <f t="shared" si="18"/>
        <v>3.29</v>
      </c>
      <c r="O830" s="108">
        <f>+'Weekly OPIS Data'!F690</f>
        <v>3.29</v>
      </c>
      <c r="P830" s="108"/>
      <c r="Q830" s="108"/>
    </row>
    <row r="831" spans="2:17" x14ac:dyDescent="0.2">
      <c r="B831" s="35">
        <v>43767</v>
      </c>
      <c r="C831" s="108">
        <f t="shared" si="17"/>
        <v>3.379</v>
      </c>
      <c r="D831" s="108">
        <f>+'Weekly OPIS Data'!D691</f>
        <v>3.379</v>
      </c>
      <c r="N831" s="108">
        <f t="shared" si="18"/>
        <v>3.379</v>
      </c>
      <c r="O831" s="108">
        <f>+'Weekly OPIS Data'!F691</f>
        <v>3.379</v>
      </c>
      <c r="P831" s="108"/>
      <c r="Q831" s="108"/>
    </row>
    <row r="832" spans="2:17" x14ac:dyDescent="0.2">
      <c r="B832" s="35">
        <v>43774</v>
      </c>
      <c r="C832" s="108">
        <f t="shared" si="17"/>
        <v>3.4129999999999998</v>
      </c>
      <c r="D832" s="108">
        <f>+'Weekly OPIS Data'!D692</f>
        <v>3.4129999999999998</v>
      </c>
      <c r="N832" s="108">
        <f t="shared" si="18"/>
        <v>3.4129999999999998</v>
      </c>
      <c r="O832" s="108">
        <f>+'Weekly OPIS Data'!F692</f>
        <v>3.4129999999999998</v>
      </c>
      <c r="P832" s="108"/>
      <c r="Q832" s="108"/>
    </row>
    <row r="833" spans="2:17" x14ac:dyDescent="0.2">
      <c r="B833" s="35">
        <v>43781</v>
      </c>
      <c r="C833" s="108">
        <f t="shared" si="17"/>
        <v>3.4350000000000001</v>
      </c>
      <c r="D833" s="108">
        <f>+'Weekly OPIS Data'!D693</f>
        <v>3.4350000000000001</v>
      </c>
      <c r="N833" s="108">
        <f t="shared" si="18"/>
        <v>3.4350000000000001</v>
      </c>
      <c r="O833" s="108">
        <f>+'Weekly OPIS Data'!F693</f>
        <v>3.4350000000000001</v>
      </c>
      <c r="P833" s="108"/>
      <c r="Q833" s="108"/>
    </row>
    <row r="834" spans="2:17" x14ac:dyDescent="0.2">
      <c r="B834" s="35">
        <v>43788</v>
      </c>
      <c r="C834" s="108">
        <f t="shared" si="17"/>
        <v>3.444</v>
      </c>
      <c r="D834" s="108">
        <f>+'Weekly OPIS Data'!D694</f>
        <v>3.444</v>
      </c>
      <c r="N834" s="108">
        <f t="shared" si="18"/>
        <v>3.444</v>
      </c>
      <c r="O834" s="108">
        <f>+'Weekly OPIS Data'!F694</f>
        <v>3.444</v>
      </c>
      <c r="P834" s="108"/>
      <c r="Q834" s="108"/>
    </row>
    <row r="835" spans="2:17" x14ac:dyDescent="0.2">
      <c r="B835" s="35">
        <v>43795</v>
      </c>
      <c r="C835" s="108">
        <f t="shared" si="17"/>
        <v>3.387</v>
      </c>
      <c r="D835" s="108">
        <f>+'Weekly OPIS Data'!D695</f>
        <v>3.387</v>
      </c>
      <c r="N835" s="108">
        <f t="shared" si="18"/>
        <v>3.387</v>
      </c>
      <c r="O835" s="108">
        <f>+'Weekly OPIS Data'!F695</f>
        <v>3.387</v>
      </c>
      <c r="P835" s="108"/>
      <c r="Q835" s="108"/>
    </row>
    <row r="836" spans="2:17" x14ac:dyDescent="0.2">
      <c r="B836" s="35">
        <v>43802</v>
      </c>
      <c r="C836" s="108">
        <f t="shared" si="17"/>
        <v>3.3820000000000001</v>
      </c>
      <c r="D836" s="108">
        <f>+'Weekly OPIS Data'!D696</f>
        <v>3.3820000000000001</v>
      </c>
      <c r="N836" s="108">
        <f t="shared" si="18"/>
        <v>3.3820000000000001</v>
      </c>
      <c r="O836" s="108">
        <f>+'Weekly OPIS Data'!F696</f>
        <v>3.3820000000000001</v>
      </c>
      <c r="P836" s="108"/>
      <c r="Q836" s="108"/>
    </row>
    <row r="837" spans="2:17" x14ac:dyDescent="0.2">
      <c r="B837" s="35">
        <v>43809</v>
      </c>
      <c r="C837" s="108">
        <f t="shared" si="17"/>
        <v>3.323</v>
      </c>
      <c r="D837" s="108">
        <f>+'Weekly OPIS Data'!D697</f>
        <v>3.323</v>
      </c>
      <c r="N837" s="108">
        <f t="shared" si="18"/>
        <v>3.323</v>
      </c>
      <c r="O837" s="108">
        <f>+'Weekly OPIS Data'!F697</f>
        <v>3.323</v>
      </c>
      <c r="P837" s="108"/>
      <c r="Q837" s="108"/>
    </row>
    <row r="838" spans="2:17" x14ac:dyDescent="0.2">
      <c r="B838" s="35">
        <v>43816</v>
      </c>
      <c r="C838" s="108">
        <f t="shared" si="17"/>
        <v>3.28</v>
      </c>
      <c r="D838" s="108">
        <f>+'Weekly OPIS Data'!D698</f>
        <v>3.28</v>
      </c>
      <c r="N838" s="108">
        <f t="shared" si="18"/>
        <v>3.28</v>
      </c>
      <c r="O838" s="108">
        <f>+'Weekly OPIS Data'!F698</f>
        <v>3.28</v>
      </c>
      <c r="P838" s="108"/>
      <c r="Q838" s="108"/>
    </row>
    <row r="839" spans="2:17" x14ac:dyDescent="0.2">
      <c r="B839" s="35">
        <v>43823</v>
      </c>
      <c r="C839" s="108">
        <f t="shared" si="17"/>
        <v>3.2519999999999998</v>
      </c>
      <c r="D839" s="108">
        <f>+'Weekly OPIS Data'!D699</f>
        <v>3.2519999999999998</v>
      </c>
      <c r="N839" s="108">
        <f t="shared" si="18"/>
        <v>3.2519999999999998</v>
      </c>
      <c r="O839" s="108">
        <f>+'Weekly OPIS Data'!F699</f>
        <v>3.2519999999999998</v>
      </c>
      <c r="P839" s="108"/>
      <c r="Q839" s="108"/>
    </row>
    <row r="840" spans="2:17" x14ac:dyDescent="0.2">
      <c r="B840" s="35">
        <v>43830</v>
      </c>
      <c r="C840" s="108">
        <f t="shared" si="17"/>
        <v>3.274</v>
      </c>
      <c r="D840" s="108">
        <f>+'Weekly OPIS Data'!D700</f>
        <v>3.274</v>
      </c>
      <c r="N840" s="108">
        <f t="shared" si="18"/>
        <v>3.274</v>
      </c>
      <c r="O840" s="108">
        <f>+'Weekly OPIS Data'!F700</f>
        <v>3.274</v>
      </c>
      <c r="P840" s="108"/>
      <c r="Q840" s="108"/>
    </row>
    <row r="841" spans="2:17" x14ac:dyDescent="0.2">
      <c r="B841" s="35">
        <v>43837</v>
      </c>
      <c r="C841" s="108">
        <f t="shared" si="17"/>
        <v>3.2639999999999998</v>
      </c>
      <c r="D841" s="108">
        <f>+'Weekly OPIS Data'!D701</f>
        <v>3.2639999999999998</v>
      </c>
      <c r="N841" s="108">
        <f t="shared" si="18"/>
        <v>3.2639999999999998</v>
      </c>
      <c r="O841" s="108">
        <f>+'Weekly OPIS Data'!F701</f>
        <v>3.2639999999999998</v>
      </c>
      <c r="P841" s="108"/>
      <c r="Q841" s="108"/>
    </row>
    <row r="842" spans="2:17" x14ac:dyDescent="0.2">
      <c r="B842" s="35">
        <v>43844</v>
      </c>
      <c r="C842" s="108">
        <f t="shared" si="17"/>
        <v>3.2410000000000001</v>
      </c>
      <c r="D842" s="108">
        <f>+'Weekly OPIS Data'!D702</f>
        <v>3.2410000000000001</v>
      </c>
      <c r="N842" s="108">
        <f t="shared" si="18"/>
        <v>3.2410000000000001</v>
      </c>
      <c r="O842" s="108">
        <f>+'Weekly OPIS Data'!F702</f>
        <v>3.2410000000000001</v>
      </c>
      <c r="P842" s="108"/>
      <c r="Q842" s="108"/>
    </row>
    <row r="843" spans="2:17" x14ac:dyDescent="0.2">
      <c r="B843" s="35">
        <v>43851</v>
      </c>
      <c r="C843" s="108">
        <f t="shared" si="17"/>
        <v>3.206</v>
      </c>
      <c r="D843" s="108">
        <f>+'Weekly OPIS Data'!D703</f>
        <v>3.206</v>
      </c>
      <c r="N843" s="108">
        <f t="shared" si="18"/>
        <v>3.206</v>
      </c>
      <c r="O843" s="108">
        <f>+'Weekly OPIS Data'!F703</f>
        <v>3.206</v>
      </c>
      <c r="P843" s="108"/>
      <c r="Q843" s="108"/>
    </row>
    <row r="844" spans="2:17" x14ac:dyDescent="0.2">
      <c r="B844" s="35">
        <v>43858</v>
      </c>
      <c r="C844" s="108">
        <f t="shared" si="17"/>
        <v>3.198</v>
      </c>
      <c r="D844" s="108">
        <f>+'Weekly OPIS Data'!D704</f>
        <v>3.198</v>
      </c>
      <c r="N844" s="108">
        <f t="shared" si="18"/>
        <v>3.198</v>
      </c>
      <c r="O844" s="108">
        <f>+'Weekly OPIS Data'!F704</f>
        <v>3.198</v>
      </c>
      <c r="P844" s="108"/>
      <c r="Q844" s="108"/>
    </row>
    <row r="845" spans="2:17" x14ac:dyDescent="0.2">
      <c r="B845" s="35">
        <v>43865</v>
      </c>
      <c r="C845" s="108">
        <f t="shared" si="17"/>
        <v>3.1459999999999999</v>
      </c>
      <c r="D845" s="108">
        <f>+'Weekly OPIS Data'!D705</f>
        <v>3.1459999999999999</v>
      </c>
      <c r="N845" s="108">
        <f t="shared" si="18"/>
        <v>3.1459999999999999</v>
      </c>
      <c r="O845" s="108">
        <f>+'Weekly OPIS Data'!F705</f>
        <v>3.1459999999999999</v>
      </c>
      <c r="P845" s="108"/>
      <c r="Q845" s="108"/>
    </row>
    <row r="846" spans="2:17" x14ac:dyDescent="0.2">
      <c r="B846" s="35">
        <v>43872</v>
      </c>
      <c r="C846" s="108">
        <f t="shared" si="17"/>
        <v>3.0979999999999999</v>
      </c>
      <c r="D846" s="108">
        <f>+'Weekly OPIS Data'!D706</f>
        <v>3.0979999999999999</v>
      </c>
      <c r="N846" s="108">
        <f t="shared" si="18"/>
        <v>3.0979999999999999</v>
      </c>
      <c r="O846" s="108">
        <f>+'Weekly OPIS Data'!F706</f>
        <v>3.0979999999999999</v>
      </c>
      <c r="P846" s="108"/>
      <c r="Q846" s="108"/>
    </row>
    <row r="847" spans="2:17" x14ac:dyDescent="0.2">
      <c r="B847" s="35">
        <v>43879</v>
      </c>
      <c r="C847" s="108">
        <f t="shared" si="17"/>
        <v>3.081</v>
      </c>
      <c r="D847" s="108">
        <f>+'Weekly OPIS Data'!D707</f>
        <v>3.081</v>
      </c>
      <c r="N847" s="108">
        <f t="shared" si="18"/>
        <v>3.081</v>
      </c>
      <c r="O847" s="108">
        <f>+'Weekly OPIS Data'!F707</f>
        <v>3.081</v>
      </c>
      <c r="P847" s="108"/>
      <c r="Q847" s="108"/>
    </row>
    <row r="848" spans="2:17" x14ac:dyDescent="0.2">
      <c r="B848" s="35">
        <v>43886</v>
      </c>
      <c r="C848" s="108">
        <f t="shared" si="17"/>
        <v>3.0720000000000001</v>
      </c>
      <c r="D848" s="108">
        <f>+'Weekly OPIS Data'!D708</f>
        <v>3.0720000000000001</v>
      </c>
      <c r="N848" s="108">
        <f t="shared" si="18"/>
        <v>3.0720000000000001</v>
      </c>
      <c r="O848" s="108">
        <f>+'Weekly OPIS Data'!F708</f>
        <v>3.0720000000000001</v>
      </c>
      <c r="P848" s="108"/>
      <c r="Q848" s="108"/>
    </row>
    <row r="849" spans="2:17" x14ac:dyDescent="0.2">
      <c r="B849" s="35">
        <v>43893</v>
      </c>
      <c r="C849" s="108">
        <f t="shared" si="17"/>
        <v>3.0539999999999998</v>
      </c>
      <c r="D849" s="108">
        <f>+'Weekly OPIS Data'!D709</f>
        <v>3.0539999999999998</v>
      </c>
      <c r="N849" s="108">
        <f t="shared" si="18"/>
        <v>3.0539999999999998</v>
      </c>
      <c r="O849" s="108">
        <f>+'Weekly OPIS Data'!F709</f>
        <v>3.0539999999999998</v>
      </c>
      <c r="P849" s="108"/>
      <c r="Q849" s="108"/>
    </row>
    <row r="850" spans="2:17" x14ac:dyDescent="0.2">
      <c r="B850" s="35">
        <v>43900</v>
      </c>
      <c r="C850" s="108">
        <f t="shared" si="17"/>
        <v>3.0259999999999998</v>
      </c>
      <c r="D850" s="108">
        <f>+'Weekly OPIS Data'!D710</f>
        <v>3.0259999999999998</v>
      </c>
      <c r="N850" s="108">
        <f t="shared" si="18"/>
        <v>3.0259999999999998</v>
      </c>
      <c r="O850" s="108">
        <f>+'Weekly OPIS Data'!F710</f>
        <v>3.0259999999999998</v>
      </c>
      <c r="P850" s="108"/>
      <c r="Q850" s="108"/>
    </row>
    <row r="851" spans="2:17" x14ac:dyDescent="0.2">
      <c r="B851" s="35">
        <v>43907</v>
      </c>
      <c r="C851" s="108">
        <f t="shared" si="17"/>
        <v>2.9540000000000002</v>
      </c>
      <c r="D851" s="108">
        <f>+'Weekly OPIS Data'!D711</f>
        <v>2.9540000000000002</v>
      </c>
      <c r="N851" s="108">
        <f t="shared" si="18"/>
        <v>2.9540000000000002</v>
      </c>
      <c r="O851" s="108">
        <f>+'Weekly OPIS Data'!F711</f>
        <v>2.9540000000000002</v>
      </c>
      <c r="P851" s="108"/>
      <c r="Q851" s="108"/>
    </row>
    <row r="852" spans="2:17" x14ac:dyDescent="0.2">
      <c r="B852" s="35">
        <v>43914</v>
      </c>
      <c r="C852" s="108">
        <f t="shared" si="17"/>
        <v>2.879</v>
      </c>
      <c r="D852" s="108">
        <f>+'Weekly OPIS Data'!D712</f>
        <v>2.879</v>
      </c>
      <c r="N852" s="108">
        <f t="shared" si="18"/>
        <v>2.879</v>
      </c>
      <c r="O852" s="108">
        <f>+'Weekly OPIS Data'!F712</f>
        <v>2.879</v>
      </c>
      <c r="P852" s="108"/>
      <c r="Q852" s="108"/>
    </row>
    <row r="853" spans="2:17" x14ac:dyDescent="0.2">
      <c r="B853" s="35">
        <v>43921</v>
      </c>
      <c r="C853" s="108">
        <f t="shared" si="17"/>
        <v>2.798</v>
      </c>
      <c r="D853" s="108">
        <f>+'Weekly OPIS Data'!D713</f>
        <v>2.798</v>
      </c>
      <c r="N853" s="108">
        <f t="shared" si="18"/>
        <v>2.798</v>
      </c>
      <c r="O853" s="108">
        <f>+'Weekly OPIS Data'!F713</f>
        <v>2.798</v>
      </c>
      <c r="P853" s="108"/>
      <c r="Q853" s="108"/>
    </row>
    <row r="854" spans="2:17" x14ac:dyDescent="0.2">
      <c r="B854" s="35">
        <v>43928</v>
      </c>
      <c r="C854" s="108">
        <f t="shared" si="17"/>
        <v>2.754</v>
      </c>
      <c r="D854" s="108">
        <f>+'Weekly OPIS Data'!D714</f>
        <v>2.754</v>
      </c>
      <c r="N854" s="108">
        <f t="shared" si="18"/>
        <v>2.754</v>
      </c>
      <c r="O854" s="108">
        <f>+'Weekly OPIS Data'!F714</f>
        <v>2.754</v>
      </c>
      <c r="P854" s="108"/>
      <c r="Q854" s="108"/>
    </row>
    <row r="855" spans="2:17" x14ac:dyDescent="0.2">
      <c r="B855" s="35">
        <v>43935</v>
      </c>
      <c r="C855" s="108">
        <f t="shared" si="17"/>
        <v>2.6949999999999998</v>
      </c>
      <c r="D855" s="108">
        <f>+'Weekly OPIS Data'!D715</f>
        <v>2.6949999999999998</v>
      </c>
      <c r="N855" s="108">
        <f t="shared" si="18"/>
        <v>2.6949999999999998</v>
      </c>
      <c r="O855" s="108">
        <f>+'Weekly OPIS Data'!F715</f>
        <v>2.6949999999999998</v>
      </c>
      <c r="P855" s="108"/>
      <c r="Q855" s="108"/>
    </row>
    <row r="856" spans="2:17" x14ac:dyDescent="0.2">
      <c r="B856" s="35">
        <v>43942</v>
      </c>
      <c r="C856" s="108">
        <f t="shared" si="17"/>
        <v>2.64</v>
      </c>
      <c r="D856" s="108">
        <f>+'Weekly OPIS Data'!D716</f>
        <v>2.64</v>
      </c>
      <c r="N856" s="108">
        <f t="shared" si="18"/>
        <v>2.64</v>
      </c>
      <c r="O856" s="108">
        <f>+'Weekly OPIS Data'!F716</f>
        <v>2.64</v>
      </c>
      <c r="P856" s="108"/>
      <c r="Q856" s="108"/>
    </row>
    <row r="857" spans="2:17" x14ac:dyDescent="0.2">
      <c r="B857" s="35">
        <v>43949</v>
      </c>
      <c r="C857" s="108">
        <f t="shared" si="17"/>
        <v>2.593</v>
      </c>
      <c r="D857" s="108">
        <f>+'Weekly OPIS Data'!D717</f>
        <v>2.593</v>
      </c>
      <c r="N857" s="108">
        <f t="shared" si="18"/>
        <v>2.593</v>
      </c>
      <c r="O857" s="108">
        <f>+'Weekly OPIS Data'!F717</f>
        <v>2.593</v>
      </c>
      <c r="P857" s="108"/>
      <c r="Q857" s="108"/>
    </row>
    <row r="858" spans="2:17" x14ac:dyDescent="0.2">
      <c r="B858" s="35">
        <v>43956</v>
      </c>
      <c r="C858" s="108">
        <f t="shared" si="17"/>
        <v>2.5449999999999999</v>
      </c>
      <c r="D858" s="108">
        <f>+'Weekly OPIS Data'!D718</f>
        <v>2.5449999999999999</v>
      </c>
      <c r="N858" s="108">
        <f t="shared" si="18"/>
        <v>2.5449999999999999</v>
      </c>
      <c r="O858" s="108">
        <f>+'Weekly OPIS Data'!F718</f>
        <v>2.5449999999999999</v>
      </c>
      <c r="P858" s="108"/>
      <c r="Q858" s="108"/>
    </row>
    <row r="859" spans="2:17" x14ac:dyDescent="0.2">
      <c r="B859" s="35">
        <v>43963</v>
      </c>
      <c r="C859" s="108">
        <f t="shared" si="17"/>
        <v>2.5569999999999999</v>
      </c>
      <c r="D859" s="108">
        <f>+'Weekly OPIS Data'!D719</f>
        <v>2.5569999999999999</v>
      </c>
      <c r="N859" s="108">
        <f t="shared" si="18"/>
        <v>2.5569999999999999</v>
      </c>
      <c r="O859" s="108">
        <f>+'Weekly OPIS Data'!F719</f>
        <v>2.5569999999999999</v>
      </c>
      <c r="P859" s="108"/>
      <c r="Q859" s="108"/>
    </row>
    <row r="860" spans="2:17" x14ac:dyDescent="0.2">
      <c r="B860" s="35">
        <v>43970</v>
      </c>
      <c r="C860" s="108">
        <f t="shared" si="17"/>
        <v>2.5430000000000001</v>
      </c>
      <c r="D860" s="108">
        <f>+'Weekly OPIS Data'!D720</f>
        <v>2.5430000000000001</v>
      </c>
      <c r="N860" s="108">
        <f t="shared" si="18"/>
        <v>2.5430000000000001</v>
      </c>
      <c r="O860" s="108">
        <f>+'Weekly OPIS Data'!F720</f>
        <v>2.5430000000000001</v>
      </c>
      <c r="P860" s="108"/>
      <c r="Q860" s="108"/>
    </row>
    <row r="861" spans="2:17" x14ac:dyDescent="0.2">
      <c r="B861" s="35">
        <v>43977</v>
      </c>
      <c r="C861" s="108">
        <f t="shared" si="17"/>
        <v>2.5609999999999999</v>
      </c>
      <c r="D861" s="108">
        <f>+'Weekly OPIS Data'!D721</f>
        <v>2.5609999999999999</v>
      </c>
      <c r="N861" s="108">
        <f t="shared" si="18"/>
        <v>2.5609999999999999</v>
      </c>
      <c r="O861" s="108">
        <f>+'Weekly OPIS Data'!F721</f>
        <v>2.5609999999999999</v>
      </c>
      <c r="P861" s="108"/>
      <c r="Q861" s="108"/>
    </row>
    <row r="862" spans="2:17" x14ac:dyDescent="0.2">
      <c r="B862" s="35">
        <v>43984</v>
      </c>
      <c r="C862" s="108">
        <f t="shared" si="17"/>
        <v>2.56</v>
      </c>
      <c r="D862" s="108">
        <f>+'Weekly OPIS Data'!D722</f>
        <v>2.56</v>
      </c>
      <c r="N862" s="108">
        <f t="shared" si="18"/>
        <v>2.56</v>
      </c>
      <c r="O862" s="108">
        <f>+'Weekly OPIS Data'!F722</f>
        <v>2.56</v>
      </c>
      <c r="P862" s="108"/>
      <c r="Q862" s="108"/>
    </row>
    <row r="863" spans="2:17" x14ac:dyDescent="0.2">
      <c r="B863" s="35">
        <v>43991</v>
      </c>
      <c r="C863" s="108">
        <f t="shared" si="17"/>
        <v>2.5779999999999998</v>
      </c>
      <c r="D863" s="108">
        <f>+'Weekly OPIS Data'!D723</f>
        <v>2.5779999999999998</v>
      </c>
      <c r="N863" s="108">
        <f t="shared" si="18"/>
        <v>2.5779999999999998</v>
      </c>
      <c r="O863" s="108">
        <f>+'Weekly OPIS Data'!F723</f>
        <v>2.5779999999999998</v>
      </c>
      <c r="P863" s="108"/>
      <c r="Q863" s="108"/>
    </row>
    <row r="864" spans="2:17" x14ac:dyDescent="0.2">
      <c r="B864" s="35">
        <v>43998</v>
      </c>
      <c r="C864" s="108">
        <f t="shared" si="17"/>
        <v>2.5790000000000002</v>
      </c>
      <c r="D864" s="108">
        <f>+'Weekly OPIS Data'!D724</f>
        <v>2.5790000000000002</v>
      </c>
      <c r="N864" s="108">
        <f t="shared" si="18"/>
        <v>2.5790000000000002</v>
      </c>
      <c r="O864" s="108">
        <f>+'Weekly OPIS Data'!F724</f>
        <v>2.5790000000000002</v>
      </c>
      <c r="P864" s="108"/>
      <c r="Q864" s="108"/>
    </row>
    <row r="865" spans="2:17" x14ac:dyDescent="0.2">
      <c r="B865" s="35">
        <v>44005</v>
      </c>
      <c r="C865" s="108">
        <f t="shared" si="17"/>
        <v>2.5910000000000002</v>
      </c>
      <c r="D865" s="108">
        <f>+'Weekly OPIS Data'!D725</f>
        <v>2.5910000000000002</v>
      </c>
      <c r="N865" s="108">
        <f t="shared" si="18"/>
        <v>2.5910000000000002</v>
      </c>
      <c r="O865" s="108">
        <f>+'Weekly OPIS Data'!F725</f>
        <v>2.5910000000000002</v>
      </c>
      <c r="P865" s="108"/>
      <c r="Q865" s="108"/>
    </row>
    <row r="866" spans="2:17" x14ac:dyDescent="0.2">
      <c r="B866" s="35">
        <v>44012</v>
      </c>
      <c r="C866" s="108">
        <f t="shared" si="17"/>
        <v>2.5859999999999999</v>
      </c>
      <c r="D866" s="108">
        <f>+'Weekly OPIS Data'!D726</f>
        <v>2.5859999999999999</v>
      </c>
      <c r="N866" s="108">
        <f t="shared" si="18"/>
        <v>2.5859999999999999</v>
      </c>
      <c r="O866" s="108">
        <f>+'Weekly OPIS Data'!F726</f>
        <v>2.5859999999999999</v>
      </c>
      <c r="P866" s="108"/>
      <c r="Q866" s="108"/>
    </row>
    <row r="867" spans="2:17" x14ac:dyDescent="0.2">
      <c r="B867" s="35">
        <v>44019</v>
      </c>
      <c r="C867" s="108">
        <f t="shared" si="17"/>
        <v>2.5960000000000001</v>
      </c>
      <c r="D867" s="108">
        <f>+'Weekly OPIS Data'!D727</f>
        <v>2.5960000000000001</v>
      </c>
      <c r="N867" s="108">
        <f t="shared" si="18"/>
        <v>2.5960000000000001</v>
      </c>
      <c r="O867" s="108">
        <f>+'Weekly OPIS Data'!F727</f>
        <v>2.5960000000000001</v>
      </c>
      <c r="P867" s="108"/>
      <c r="Q867" s="108"/>
    </row>
    <row r="868" spans="2:17" x14ac:dyDescent="0.2">
      <c r="B868" s="35">
        <v>44026</v>
      </c>
      <c r="C868" s="108">
        <f t="shared" si="17"/>
        <v>2.5939999999999999</v>
      </c>
      <c r="D868" s="108">
        <f>+'Weekly OPIS Data'!D728</f>
        <v>2.5939999999999999</v>
      </c>
      <c r="N868" s="108">
        <f t="shared" si="18"/>
        <v>2.5939999999999999</v>
      </c>
      <c r="O868" s="108">
        <f>+'Weekly OPIS Data'!F728</f>
        <v>2.5939999999999999</v>
      </c>
      <c r="P868" s="108"/>
      <c r="Q868" s="108"/>
    </row>
    <row r="869" spans="2:17" x14ac:dyDescent="0.2">
      <c r="B869" s="35">
        <v>44033</v>
      </c>
      <c r="C869" s="108">
        <f t="shared" si="17"/>
        <v>2.597</v>
      </c>
      <c r="D869" s="108">
        <f>+'Weekly OPIS Data'!D729</f>
        <v>2.597</v>
      </c>
      <c r="N869" s="108">
        <f t="shared" si="18"/>
        <v>2.597</v>
      </c>
      <c r="O869" s="108">
        <f>+'Weekly OPIS Data'!F729</f>
        <v>2.597</v>
      </c>
      <c r="P869" s="108"/>
      <c r="Q869" s="108"/>
    </row>
    <row r="870" spans="2:17" x14ac:dyDescent="0.2">
      <c r="B870" s="35">
        <v>44040</v>
      </c>
      <c r="C870" s="108">
        <f t="shared" si="17"/>
        <v>2.5859999999999999</v>
      </c>
      <c r="D870" s="108">
        <f>+'Weekly OPIS Data'!D730</f>
        <v>2.5859999999999999</v>
      </c>
      <c r="N870" s="108">
        <f t="shared" si="18"/>
        <v>2.5859999999999999</v>
      </c>
      <c r="O870" s="108">
        <f>+'Weekly OPIS Data'!F730</f>
        <v>2.5859999999999999</v>
      </c>
      <c r="P870" s="108"/>
      <c r="Q870" s="108"/>
    </row>
    <row r="871" spans="2:17" x14ac:dyDescent="0.2">
      <c r="B871" s="35">
        <v>44047</v>
      </c>
      <c r="C871" s="108">
        <f t="shared" si="17"/>
        <v>2.5920000000000001</v>
      </c>
      <c r="D871" s="108">
        <f>+'Weekly OPIS Data'!D731</f>
        <v>2.5920000000000001</v>
      </c>
      <c r="N871" s="108">
        <f t="shared" si="18"/>
        <v>2.5920000000000001</v>
      </c>
      <c r="O871" s="108">
        <f>+'Weekly OPIS Data'!F731</f>
        <v>2.5920000000000001</v>
      </c>
      <c r="P871" s="108"/>
      <c r="Q871" s="108"/>
    </row>
    <row r="872" spans="2:17" x14ac:dyDescent="0.2">
      <c r="B872" s="35">
        <v>44054</v>
      </c>
      <c r="C872" s="108">
        <f t="shared" si="17"/>
        <v>2.5880000000000001</v>
      </c>
      <c r="D872" s="108">
        <f>+'Weekly OPIS Data'!D732</f>
        <v>2.5880000000000001</v>
      </c>
      <c r="N872" s="108">
        <f t="shared" si="18"/>
        <v>2.5880000000000001</v>
      </c>
      <c r="O872" s="108">
        <f>+'Weekly OPIS Data'!F732</f>
        <v>2.5880000000000001</v>
      </c>
      <c r="P872" s="108"/>
      <c r="Q872" s="108"/>
    </row>
    <row r="873" spans="2:17" x14ac:dyDescent="0.2">
      <c r="B873" s="35">
        <v>44061</v>
      </c>
      <c r="C873" s="108">
        <f t="shared" si="17"/>
        <v>2.5859999999999999</v>
      </c>
      <c r="D873" s="108">
        <f>+'Weekly OPIS Data'!D733</f>
        <v>2.5859999999999999</v>
      </c>
      <c r="N873" s="108">
        <f t="shared" si="18"/>
        <v>2.5859999999999999</v>
      </c>
      <c r="O873" s="108">
        <f>+'Weekly OPIS Data'!F733</f>
        <v>2.5859999999999999</v>
      </c>
      <c r="P873" s="108"/>
      <c r="Q873" s="108"/>
    </row>
    <row r="874" spans="2:17" x14ac:dyDescent="0.2">
      <c r="B874" s="35">
        <v>44068</v>
      </c>
      <c r="C874" s="108">
        <f t="shared" si="17"/>
        <v>2.59</v>
      </c>
      <c r="D874" s="108">
        <f>+'Weekly OPIS Data'!D734</f>
        <v>2.59</v>
      </c>
      <c r="N874" s="108">
        <f t="shared" si="18"/>
        <v>2.59</v>
      </c>
      <c r="O874" s="108">
        <f>+'Weekly OPIS Data'!F734</f>
        <v>2.59</v>
      </c>
      <c r="P874" s="108"/>
      <c r="Q874" s="108"/>
    </row>
    <row r="875" spans="2:17" x14ac:dyDescent="0.2">
      <c r="B875" s="35">
        <v>44075</v>
      </c>
      <c r="C875" s="108">
        <f t="shared" si="17"/>
        <v>2.6030000000000002</v>
      </c>
      <c r="D875" s="108">
        <f>+'Weekly OPIS Data'!D735</f>
        <v>2.6030000000000002</v>
      </c>
      <c r="N875" s="108">
        <f t="shared" si="18"/>
        <v>2.6030000000000002</v>
      </c>
      <c r="O875" s="108">
        <f>+'Weekly OPIS Data'!F735</f>
        <v>2.6030000000000002</v>
      </c>
      <c r="P875" s="108"/>
      <c r="Q875" s="108"/>
    </row>
    <row r="876" spans="2:17" x14ac:dyDescent="0.2">
      <c r="B876" s="35">
        <v>44082</v>
      </c>
      <c r="C876" s="108">
        <f t="shared" si="17"/>
        <v>2.5840000000000001</v>
      </c>
      <c r="D876" s="108">
        <f>+'Weekly OPIS Data'!D736</f>
        <v>2.5840000000000001</v>
      </c>
      <c r="N876" s="108">
        <f t="shared" si="18"/>
        <v>2.5840000000000001</v>
      </c>
      <c r="O876" s="108">
        <f>+'Weekly OPIS Data'!F736</f>
        <v>2.5840000000000001</v>
      </c>
      <c r="P876" s="108"/>
      <c r="Q876" s="108"/>
    </row>
    <row r="877" spans="2:17" x14ac:dyDescent="0.2">
      <c r="B877" s="35">
        <v>44089</v>
      </c>
      <c r="C877" s="108">
        <f t="shared" si="17"/>
        <v>2.5750000000000002</v>
      </c>
      <c r="D877" s="108">
        <f>+'Weekly OPIS Data'!D737</f>
        <v>2.5750000000000002</v>
      </c>
      <c r="N877" s="108">
        <f t="shared" si="18"/>
        <v>2.5750000000000002</v>
      </c>
      <c r="O877" s="108">
        <f>+'Weekly OPIS Data'!F737</f>
        <v>2.5750000000000002</v>
      </c>
      <c r="P877" s="108"/>
      <c r="Q877" s="108"/>
    </row>
    <row r="878" spans="2:17" x14ac:dyDescent="0.2">
      <c r="B878" s="35">
        <v>44096</v>
      </c>
      <c r="C878" s="108">
        <f t="shared" si="17"/>
        <v>2.5569999999999999</v>
      </c>
      <c r="D878" s="108">
        <f>+'Weekly OPIS Data'!D738</f>
        <v>2.5569999999999999</v>
      </c>
      <c r="N878" s="108">
        <f t="shared" si="18"/>
        <v>2.5569999999999999</v>
      </c>
      <c r="O878" s="108">
        <f>+'Weekly OPIS Data'!F738</f>
        <v>2.5569999999999999</v>
      </c>
      <c r="P878" s="108"/>
      <c r="Q878" s="108"/>
    </row>
    <row r="879" spans="2:17" x14ac:dyDescent="0.2">
      <c r="B879" s="35">
        <v>44103</v>
      </c>
      <c r="C879" s="108">
        <f t="shared" si="17"/>
        <v>2.5539999999999998</v>
      </c>
      <c r="D879" s="108">
        <f>+'Weekly OPIS Data'!D739</f>
        <v>2.5539999999999998</v>
      </c>
      <c r="N879" s="108">
        <f t="shared" si="18"/>
        <v>2.5539999999999998</v>
      </c>
      <c r="O879" s="108">
        <f>+'Weekly OPIS Data'!F739</f>
        <v>2.5539999999999998</v>
      </c>
      <c r="P879" s="108"/>
      <c r="Q879" s="108"/>
    </row>
    <row r="880" spans="2:17" x14ac:dyDescent="0.2">
      <c r="B880" s="35">
        <v>44110</v>
      </c>
      <c r="C880" s="108">
        <f t="shared" si="17"/>
        <v>2.5339999999999998</v>
      </c>
      <c r="D880" s="108">
        <f>+'Weekly OPIS Data'!D740</f>
        <v>2.5339999999999998</v>
      </c>
      <c r="N880" s="108">
        <f t="shared" si="18"/>
        <v>2.5339999999999998</v>
      </c>
      <c r="O880" s="108">
        <f>+'Weekly OPIS Data'!F740</f>
        <v>2.5339999999999998</v>
      </c>
      <c r="P880" s="108"/>
      <c r="Q880" s="108"/>
    </row>
    <row r="881" spans="2:17" x14ac:dyDescent="0.2">
      <c r="B881" s="35">
        <v>44117</v>
      </c>
      <c r="C881" s="108">
        <f t="shared" si="17"/>
        <v>2.5379999999999998</v>
      </c>
      <c r="D881" s="108">
        <f>+'Weekly OPIS Data'!D741</f>
        <v>2.5379999999999998</v>
      </c>
      <c r="N881" s="108">
        <f t="shared" si="18"/>
        <v>2.5379999999999998</v>
      </c>
      <c r="O881" s="108">
        <f>+'Weekly OPIS Data'!F741</f>
        <v>2.5379999999999998</v>
      </c>
      <c r="P881" s="108"/>
      <c r="Q881" s="108"/>
    </row>
    <row r="882" spans="2:17" x14ac:dyDescent="0.2">
      <c r="B882" s="35">
        <v>44124</v>
      </c>
      <c r="C882" s="108">
        <f t="shared" si="17"/>
        <v>2.5419999999999998</v>
      </c>
      <c r="D882" s="108">
        <f>+'Weekly OPIS Data'!D742</f>
        <v>2.5419999999999998</v>
      </c>
      <c r="N882" s="108">
        <f t="shared" si="18"/>
        <v>2.5419999999999998</v>
      </c>
      <c r="O882" s="108">
        <f>+'Weekly OPIS Data'!F742</f>
        <v>2.5419999999999998</v>
      </c>
      <c r="P882" s="108"/>
      <c r="Q882" s="108"/>
    </row>
    <row r="883" spans="2:17" x14ac:dyDescent="0.2">
      <c r="B883" s="35">
        <v>44131</v>
      </c>
      <c r="C883" s="108">
        <f t="shared" si="17"/>
        <v>2.5369999999999999</v>
      </c>
      <c r="D883" s="108">
        <f>+'Weekly OPIS Data'!D743</f>
        <v>2.5369999999999999</v>
      </c>
      <c r="N883" s="108">
        <f t="shared" si="18"/>
        <v>2.5369999999999999</v>
      </c>
      <c r="O883" s="108">
        <f>+'Weekly OPIS Data'!F743</f>
        <v>2.5369999999999999</v>
      </c>
      <c r="P883" s="108"/>
      <c r="Q883" s="108"/>
    </row>
    <row r="884" spans="2:17" x14ac:dyDescent="0.2">
      <c r="B884" s="35">
        <v>44138</v>
      </c>
      <c r="C884" s="108">
        <f t="shared" si="17"/>
        <v>2.5409999999999999</v>
      </c>
      <c r="D884" s="108">
        <f>+'Weekly OPIS Data'!D744</f>
        <v>2.5409999999999999</v>
      </c>
      <c r="N884" s="108">
        <f t="shared" si="18"/>
        <v>2.5409999999999999</v>
      </c>
      <c r="O884" s="108">
        <f>+'Weekly OPIS Data'!F744</f>
        <v>2.5409999999999999</v>
      </c>
      <c r="P884" s="108"/>
      <c r="Q884" s="108"/>
    </row>
    <row r="885" spans="2:17" x14ac:dyDescent="0.2">
      <c r="B885" s="35">
        <v>44145</v>
      </c>
      <c r="C885" s="108">
        <f t="shared" si="17"/>
        <v>2.5720000000000001</v>
      </c>
      <c r="D885" s="108">
        <f>+'Weekly OPIS Data'!D745</f>
        <v>2.5720000000000001</v>
      </c>
      <c r="N885" s="108">
        <f t="shared" si="18"/>
        <v>2.5720000000000001</v>
      </c>
      <c r="O885" s="108">
        <f>+'Weekly OPIS Data'!F745</f>
        <v>2.5720000000000001</v>
      </c>
      <c r="P885" s="108"/>
      <c r="Q885" s="108"/>
    </row>
    <row r="886" spans="2:17" x14ac:dyDescent="0.2">
      <c r="B886" s="35">
        <v>44152</v>
      </c>
      <c r="C886" s="108">
        <f t="shared" si="17"/>
        <v>2.6859999999999999</v>
      </c>
      <c r="D886" s="108">
        <f>+'Weekly OPIS Data'!D746</f>
        <v>2.6859999999999999</v>
      </c>
      <c r="N886" s="108">
        <f t="shared" si="18"/>
        <v>2.6859999999999999</v>
      </c>
      <c r="O886" s="108">
        <f>+'Weekly OPIS Data'!F746</f>
        <v>2.6859999999999999</v>
      </c>
      <c r="P886" s="108"/>
      <c r="Q886" s="108"/>
    </row>
    <row r="887" spans="2:17" x14ac:dyDescent="0.2">
      <c r="B887" s="35">
        <v>44159</v>
      </c>
      <c r="C887" s="108">
        <f t="shared" si="17"/>
        <v>2.7130000000000001</v>
      </c>
      <c r="D887" s="108">
        <f>+'Weekly OPIS Data'!D747</f>
        <v>2.7130000000000001</v>
      </c>
      <c r="N887" s="108">
        <f t="shared" si="18"/>
        <v>2.7130000000000001</v>
      </c>
      <c r="O887" s="108">
        <f>+'Weekly OPIS Data'!F747</f>
        <v>2.7130000000000001</v>
      </c>
      <c r="P887" s="108"/>
      <c r="Q887" s="108"/>
    </row>
    <row r="888" spans="2:17" x14ac:dyDescent="0.2">
      <c r="B888" s="35">
        <v>44166</v>
      </c>
      <c r="C888" s="108">
        <f t="shared" si="17"/>
        <v>2.742</v>
      </c>
      <c r="D888" s="108">
        <f>+'Weekly OPIS Data'!D748</f>
        <v>2.742</v>
      </c>
      <c r="N888" s="108">
        <f t="shared" si="18"/>
        <v>2.742</v>
      </c>
      <c r="O888" s="108">
        <f>+'Weekly OPIS Data'!F748</f>
        <v>2.742</v>
      </c>
      <c r="P888" s="108"/>
      <c r="Q888" s="108"/>
    </row>
    <row r="889" spans="2:17" x14ac:dyDescent="0.2">
      <c r="B889" s="35">
        <v>44173</v>
      </c>
      <c r="C889" s="108">
        <f t="shared" ref="C889:C952" si="19">D889</f>
        <v>2.7240000000000002</v>
      </c>
      <c r="D889" s="108">
        <f>+'Weekly OPIS Data'!D749</f>
        <v>2.7240000000000002</v>
      </c>
      <c r="N889" s="108">
        <f t="shared" ref="N889:N952" si="20">O889</f>
        <v>2.7240000000000002</v>
      </c>
      <c r="O889" s="108">
        <f>+'Weekly OPIS Data'!F749</f>
        <v>2.7240000000000002</v>
      </c>
      <c r="P889" s="108"/>
      <c r="Q889" s="108"/>
    </row>
    <row r="890" spans="2:17" x14ac:dyDescent="0.2">
      <c r="B890" s="35">
        <v>44180</v>
      </c>
      <c r="C890" s="108">
        <f t="shared" si="19"/>
        <v>2.7509999999999999</v>
      </c>
      <c r="D890" s="108">
        <f>+'Weekly OPIS Data'!D750</f>
        <v>2.7509999999999999</v>
      </c>
      <c r="N890" s="108">
        <f t="shared" si="20"/>
        <v>2.7509999999999999</v>
      </c>
      <c r="O890" s="108">
        <f>+'Weekly OPIS Data'!F750</f>
        <v>2.7509999999999999</v>
      </c>
      <c r="P890" s="108"/>
      <c r="Q890" s="108"/>
    </row>
    <row r="891" spans="2:17" x14ac:dyDescent="0.2">
      <c r="B891" s="35">
        <v>44187</v>
      </c>
      <c r="C891" s="108">
        <f t="shared" si="19"/>
        <v>2.7679999999999998</v>
      </c>
      <c r="D891" s="108">
        <f>+'Weekly OPIS Data'!D751</f>
        <v>2.7679999999999998</v>
      </c>
      <c r="N891" s="108">
        <f t="shared" si="20"/>
        <v>2.7679999999999998</v>
      </c>
      <c r="O891" s="108">
        <f>+'Weekly OPIS Data'!F751</f>
        <v>2.7679999999999998</v>
      </c>
      <c r="P891" s="108"/>
      <c r="Q891" s="108"/>
    </row>
    <row r="892" spans="2:17" x14ac:dyDescent="0.2">
      <c r="B892" s="35">
        <v>44194</v>
      </c>
      <c r="C892" s="108">
        <f t="shared" si="19"/>
        <v>2.77</v>
      </c>
      <c r="D892" s="108">
        <f>+'Weekly OPIS Data'!D752</f>
        <v>2.77</v>
      </c>
      <c r="N892" s="108">
        <f t="shared" si="20"/>
        <v>2.77</v>
      </c>
      <c r="O892" s="108">
        <f>+'Weekly OPIS Data'!F752</f>
        <v>2.77</v>
      </c>
      <c r="P892" s="108"/>
      <c r="Q892" s="108"/>
    </row>
    <row r="893" spans="2:17" x14ac:dyDescent="0.2">
      <c r="B893" s="35">
        <v>44201</v>
      </c>
      <c r="C893" s="108">
        <f t="shared" si="19"/>
        <v>2.7709999999999999</v>
      </c>
      <c r="D893" s="108">
        <f>+'Weekly OPIS Data'!D753</f>
        <v>2.7709999999999999</v>
      </c>
      <c r="N893" s="108">
        <f t="shared" si="20"/>
        <v>2.7709999999999999</v>
      </c>
      <c r="O893" s="108">
        <f>+'Weekly OPIS Data'!F753</f>
        <v>2.7709999999999999</v>
      </c>
      <c r="P893" s="108"/>
      <c r="Q893" s="108"/>
    </row>
    <row r="894" spans="2:17" x14ac:dyDescent="0.2">
      <c r="B894" s="35">
        <v>44208</v>
      </c>
      <c r="C894" s="108">
        <f t="shared" si="19"/>
        <v>2.7930000000000001</v>
      </c>
      <c r="D894" s="108">
        <f>+'Weekly OPIS Data'!D754</f>
        <v>2.7930000000000001</v>
      </c>
      <c r="N894" s="108">
        <f t="shared" si="20"/>
        <v>2.7930000000000001</v>
      </c>
      <c r="O894" s="108">
        <f>+'Weekly OPIS Data'!F754</f>
        <v>2.7930000000000001</v>
      </c>
      <c r="P894" s="108"/>
      <c r="Q894" s="108"/>
    </row>
    <row r="895" spans="2:17" x14ac:dyDescent="0.2">
      <c r="B895" s="35">
        <v>44215</v>
      </c>
      <c r="C895" s="108">
        <f t="shared" si="19"/>
        <v>2.8039999999999998</v>
      </c>
      <c r="D895" s="108">
        <f>+'Weekly OPIS Data'!D755</f>
        <v>2.8039999999999998</v>
      </c>
      <c r="N895" s="108">
        <f t="shared" si="20"/>
        <v>2.8039999999999998</v>
      </c>
      <c r="O895" s="108">
        <f>+'Weekly OPIS Data'!F755</f>
        <v>2.8039999999999998</v>
      </c>
      <c r="P895" s="108"/>
      <c r="Q895" s="108"/>
    </row>
    <row r="896" spans="2:17" x14ac:dyDescent="0.2">
      <c r="B896" s="35">
        <v>44222</v>
      </c>
      <c r="C896" s="108">
        <f t="shared" si="19"/>
        <v>2.8159999999999998</v>
      </c>
      <c r="D896" s="108">
        <f>+'Weekly OPIS Data'!D756</f>
        <v>2.8159999999999998</v>
      </c>
      <c r="N896" s="108">
        <f t="shared" si="20"/>
        <v>2.8159999999999998</v>
      </c>
      <c r="O896" s="108">
        <f>+'Weekly OPIS Data'!F756</f>
        <v>2.8159999999999998</v>
      </c>
      <c r="P896" s="108"/>
      <c r="Q896" s="108"/>
    </row>
    <row r="897" spans="2:17" x14ac:dyDescent="0.2">
      <c r="B897" s="35">
        <v>44229</v>
      </c>
      <c r="C897" s="108">
        <f t="shared" si="19"/>
        <v>2.8410000000000002</v>
      </c>
      <c r="D897" s="108">
        <f>+'Weekly OPIS Data'!D757</f>
        <v>2.8410000000000002</v>
      </c>
      <c r="N897" s="108">
        <f t="shared" si="20"/>
        <v>2.8410000000000002</v>
      </c>
      <c r="O897" s="108">
        <f>+'Weekly OPIS Data'!F757</f>
        <v>2.8410000000000002</v>
      </c>
      <c r="P897" s="108"/>
      <c r="Q897" s="108"/>
    </row>
    <row r="898" spans="2:17" x14ac:dyDescent="0.2">
      <c r="B898" s="35">
        <v>44236</v>
      </c>
      <c r="C898" s="108">
        <f t="shared" si="19"/>
        <v>2.8969999999999998</v>
      </c>
      <c r="D898" s="108">
        <f>+'Weekly OPIS Data'!D758</f>
        <v>2.8969999999999998</v>
      </c>
      <c r="N898" s="108">
        <f t="shared" si="20"/>
        <v>2.8969999999999998</v>
      </c>
      <c r="O898" s="108">
        <f>+'Weekly OPIS Data'!F758</f>
        <v>2.8969999999999998</v>
      </c>
      <c r="P898" s="108"/>
      <c r="Q898" s="108"/>
    </row>
    <row r="899" spans="2:17" x14ac:dyDescent="0.2">
      <c r="B899" s="35">
        <v>44243</v>
      </c>
      <c r="C899" s="108">
        <f t="shared" si="19"/>
        <v>2.96</v>
      </c>
      <c r="D899" s="108">
        <f>+'Weekly OPIS Data'!D759</f>
        <v>2.96</v>
      </c>
      <c r="N899" s="108">
        <f t="shared" si="20"/>
        <v>2.96</v>
      </c>
      <c r="O899" s="108">
        <f>+'Weekly OPIS Data'!F759</f>
        <v>2.96</v>
      </c>
      <c r="P899" s="108"/>
      <c r="Q899" s="108"/>
    </row>
    <row r="900" spans="2:17" x14ac:dyDescent="0.2">
      <c r="B900" s="35">
        <v>44250</v>
      </c>
      <c r="C900" s="108">
        <f t="shared" si="19"/>
        <v>3.0630000000000002</v>
      </c>
      <c r="D900" s="108">
        <f>+'Weekly OPIS Data'!D760</f>
        <v>3.0630000000000002</v>
      </c>
      <c r="N900" s="108">
        <f t="shared" si="20"/>
        <v>3.0630000000000002</v>
      </c>
      <c r="O900" s="108">
        <f>+'Weekly OPIS Data'!F760</f>
        <v>3.0630000000000002</v>
      </c>
      <c r="P900" s="108"/>
      <c r="Q900" s="108"/>
    </row>
    <row r="901" spans="2:17" x14ac:dyDescent="0.2">
      <c r="B901" s="35">
        <v>44257</v>
      </c>
      <c r="C901" s="108">
        <f t="shared" si="19"/>
        <v>3.1739999999999999</v>
      </c>
      <c r="D901" s="108">
        <f>+'Weekly OPIS Data'!D761</f>
        <v>3.1739999999999999</v>
      </c>
      <c r="N901" s="108">
        <f t="shared" si="20"/>
        <v>3.1739999999999999</v>
      </c>
      <c r="O901" s="108">
        <f>+'Weekly OPIS Data'!F761</f>
        <v>3.1739999999999999</v>
      </c>
      <c r="P901" s="108"/>
      <c r="Q901" s="108"/>
    </row>
    <row r="902" spans="2:17" x14ac:dyDescent="0.2">
      <c r="B902" s="35">
        <v>44264</v>
      </c>
      <c r="C902" s="108">
        <f t="shared" si="19"/>
        <v>3.2280000000000002</v>
      </c>
      <c r="D902" s="108">
        <f>+'Weekly OPIS Data'!D762</f>
        <v>3.2280000000000002</v>
      </c>
      <c r="N902" s="108">
        <f t="shared" si="20"/>
        <v>3.2280000000000002</v>
      </c>
      <c r="O902" s="108">
        <f>+'Weekly OPIS Data'!F762</f>
        <v>3.2280000000000002</v>
      </c>
      <c r="P902" s="108"/>
      <c r="Q902" s="108"/>
    </row>
    <row r="903" spans="2:17" x14ac:dyDescent="0.2">
      <c r="B903" s="35">
        <v>44271</v>
      </c>
      <c r="C903" s="108">
        <f t="shared" si="19"/>
        <v>3.27</v>
      </c>
      <c r="D903" s="108">
        <f>+'Weekly OPIS Data'!D763</f>
        <v>3.27</v>
      </c>
      <c r="N903" s="108">
        <f t="shared" si="20"/>
        <v>3.27</v>
      </c>
      <c r="O903" s="108">
        <f>+'Weekly OPIS Data'!F763</f>
        <v>3.27</v>
      </c>
      <c r="P903" s="108"/>
      <c r="Q903" s="108"/>
    </row>
    <row r="904" spans="2:17" x14ac:dyDescent="0.2">
      <c r="B904" s="35">
        <v>44278</v>
      </c>
      <c r="C904" s="108">
        <f t="shared" si="19"/>
        <v>3.3149999999999999</v>
      </c>
      <c r="D904" s="108">
        <f>+'Weekly OPIS Data'!D764</f>
        <v>3.3149999999999999</v>
      </c>
      <c r="N904" s="108">
        <f t="shared" si="20"/>
        <v>3.3149999999999999</v>
      </c>
      <c r="O904" s="108">
        <f>+'Weekly OPIS Data'!F764</f>
        <v>3.3149999999999999</v>
      </c>
      <c r="P904" s="108"/>
      <c r="Q904" s="108"/>
    </row>
    <row r="905" spans="2:17" x14ac:dyDescent="0.2">
      <c r="B905" s="35">
        <v>44285</v>
      </c>
      <c r="C905" s="108">
        <f t="shared" si="19"/>
        <v>3.2719999999999998</v>
      </c>
      <c r="D905" s="108">
        <f>+'Weekly OPIS Data'!D765</f>
        <v>3.2719999999999998</v>
      </c>
      <c r="N905" s="108">
        <f t="shared" si="20"/>
        <v>3.2719999999999998</v>
      </c>
      <c r="O905" s="108">
        <f>+'Weekly OPIS Data'!F765</f>
        <v>3.2719999999999998</v>
      </c>
      <c r="P905" s="108"/>
      <c r="Q905" s="108"/>
    </row>
    <row r="906" spans="2:17" x14ac:dyDescent="0.2">
      <c r="B906" s="35">
        <v>44292</v>
      </c>
      <c r="C906" s="108">
        <f t="shared" si="19"/>
        <v>3.2589999999999999</v>
      </c>
      <c r="D906" s="108">
        <f>+'Weekly OPIS Data'!D766</f>
        <v>3.2589999999999999</v>
      </c>
      <c r="N906" s="108">
        <f t="shared" si="20"/>
        <v>3.2589999999999999</v>
      </c>
      <c r="O906" s="108">
        <f>+'Weekly OPIS Data'!F766</f>
        <v>3.2589999999999999</v>
      </c>
      <c r="P906" s="108"/>
      <c r="Q906" s="108"/>
    </row>
    <row r="907" spans="2:17" x14ac:dyDescent="0.2">
      <c r="B907" s="35">
        <v>44299</v>
      </c>
      <c r="C907" s="108">
        <f t="shared" si="19"/>
        <v>3.2480000000000002</v>
      </c>
      <c r="D907" s="108">
        <f>+'Weekly OPIS Data'!D767</f>
        <v>3.2480000000000002</v>
      </c>
      <c r="N907" s="108">
        <f t="shared" si="20"/>
        <v>3.2480000000000002</v>
      </c>
      <c r="O907" s="108">
        <f>+'Weekly OPIS Data'!F767</f>
        <v>3.2480000000000002</v>
      </c>
      <c r="P907" s="108"/>
      <c r="Q907" s="108"/>
    </row>
    <row r="908" spans="2:17" x14ac:dyDescent="0.2">
      <c r="B908" s="35">
        <v>44306</v>
      </c>
      <c r="C908" s="108">
        <f t="shared" si="19"/>
        <v>3.2480000000000002</v>
      </c>
      <c r="D908" s="108">
        <f>+'Weekly OPIS Data'!D768</f>
        <v>3.2480000000000002</v>
      </c>
      <c r="N908" s="108">
        <f t="shared" si="20"/>
        <v>3.2480000000000002</v>
      </c>
      <c r="O908" s="108">
        <f>+'Weekly OPIS Data'!F768</f>
        <v>3.2480000000000002</v>
      </c>
      <c r="P908" s="108"/>
      <c r="Q908" s="108"/>
    </row>
    <row r="909" spans="2:17" x14ac:dyDescent="0.2">
      <c r="B909" s="35">
        <v>44313</v>
      </c>
      <c r="C909" s="108">
        <f t="shared" si="19"/>
        <v>3.25</v>
      </c>
      <c r="D909" s="108">
        <f>+'Weekly OPIS Data'!D769</f>
        <v>3.25</v>
      </c>
      <c r="N909" s="108">
        <f t="shared" si="20"/>
        <v>3.25</v>
      </c>
      <c r="O909" s="108">
        <f>+'Weekly OPIS Data'!F769</f>
        <v>3.25</v>
      </c>
      <c r="P909" s="108"/>
      <c r="Q909" s="108"/>
    </row>
    <row r="910" spans="2:17" x14ac:dyDescent="0.2">
      <c r="B910" s="35">
        <v>44320</v>
      </c>
      <c r="C910" s="108">
        <f t="shared" si="19"/>
        <v>3.282</v>
      </c>
      <c r="D910" s="108">
        <f>+'Weekly OPIS Data'!D770</f>
        <v>3.282</v>
      </c>
      <c r="N910" s="108">
        <f t="shared" si="20"/>
        <v>3.282</v>
      </c>
      <c r="O910" s="108">
        <f>+'Weekly OPIS Data'!F770</f>
        <v>3.282</v>
      </c>
      <c r="P910" s="108"/>
      <c r="Q910" s="108"/>
    </row>
    <row r="911" spans="2:17" x14ac:dyDescent="0.2">
      <c r="B911" s="35">
        <v>44327</v>
      </c>
      <c r="C911" s="108">
        <f t="shared" si="19"/>
        <v>3.3130000000000002</v>
      </c>
      <c r="D911" s="108">
        <f>+'Weekly OPIS Data'!D771</f>
        <v>3.3130000000000002</v>
      </c>
      <c r="N911" s="108">
        <f t="shared" si="20"/>
        <v>3.3130000000000002</v>
      </c>
      <c r="O911" s="108">
        <f>+'Weekly OPIS Data'!F771</f>
        <v>3.3130000000000002</v>
      </c>
      <c r="P911" s="108"/>
      <c r="Q911" s="108"/>
    </row>
    <row r="912" spans="2:17" x14ac:dyDescent="0.2">
      <c r="B912" s="35">
        <v>44334</v>
      </c>
      <c r="C912" s="108">
        <f t="shared" si="19"/>
        <v>3.383</v>
      </c>
      <c r="D912" s="108">
        <f>+'Weekly OPIS Data'!D772</f>
        <v>3.383</v>
      </c>
      <c r="N912" s="108">
        <f t="shared" si="20"/>
        <v>3.383</v>
      </c>
      <c r="O912" s="108">
        <f>+'Weekly OPIS Data'!F772</f>
        <v>3.383</v>
      </c>
      <c r="P912" s="108"/>
      <c r="Q912" s="108"/>
    </row>
    <row r="913" spans="2:17" x14ac:dyDescent="0.2">
      <c r="B913" s="35">
        <v>44341</v>
      </c>
      <c r="C913" s="108">
        <f t="shared" si="19"/>
        <v>3.395</v>
      </c>
      <c r="D913" s="108">
        <f>+'Weekly OPIS Data'!D773</f>
        <v>3.395</v>
      </c>
      <c r="N913" s="108">
        <f t="shared" si="20"/>
        <v>3.395</v>
      </c>
      <c r="O913" s="108">
        <f>+'Weekly OPIS Data'!F773</f>
        <v>3.395</v>
      </c>
      <c r="P913" s="108"/>
      <c r="Q913" s="108"/>
    </row>
    <row r="914" spans="2:17" x14ac:dyDescent="0.2">
      <c r="B914" s="35">
        <v>44348</v>
      </c>
      <c r="C914" s="108">
        <f t="shared" si="19"/>
        <v>3.41</v>
      </c>
      <c r="D914" s="108">
        <f>+'Weekly OPIS Data'!D774</f>
        <v>3.41</v>
      </c>
      <c r="N914" s="108">
        <f t="shared" si="20"/>
        <v>3.41</v>
      </c>
      <c r="O914" s="108">
        <f>+'Weekly OPIS Data'!F774</f>
        <v>3.41</v>
      </c>
      <c r="P914" s="108"/>
      <c r="Q914" s="108"/>
    </row>
    <row r="915" spans="2:17" x14ac:dyDescent="0.2">
      <c r="B915" s="35">
        <v>44355</v>
      </c>
      <c r="C915" s="108">
        <f t="shared" si="19"/>
        <v>3.4460000000000002</v>
      </c>
      <c r="D915" s="108">
        <f>+'Weekly OPIS Data'!D775</f>
        <v>3.4460000000000002</v>
      </c>
      <c r="N915" s="108">
        <f t="shared" si="20"/>
        <v>3.4460000000000002</v>
      </c>
      <c r="O915" s="108">
        <f>+'Weekly OPIS Data'!F775</f>
        <v>3.4460000000000002</v>
      </c>
      <c r="P915" s="108"/>
      <c r="Q915" s="108"/>
    </row>
    <row r="916" spans="2:17" x14ac:dyDescent="0.2">
      <c r="B916" s="35">
        <v>44362</v>
      </c>
      <c r="C916" s="108">
        <f t="shared" si="19"/>
        <v>3.4649999999999999</v>
      </c>
      <c r="D916" s="108">
        <f>+'Weekly OPIS Data'!D776</f>
        <v>3.4649999999999999</v>
      </c>
      <c r="N916" s="108">
        <f t="shared" si="20"/>
        <v>3.4649999999999999</v>
      </c>
      <c r="O916" s="108">
        <f>+'Weekly OPIS Data'!F776</f>
        <v>3.4649999999999999</v>
      </c>
      <c r="P916" s="108"/>
      <c r="Q916" s="108"/>
    </row>
    <row r="917" spans="2:17" x14ac:dyDescent="0.2">
      <c r="B917" s="35">
        <v>44369</v>
      </c>
      <c r="C917" s="108">
        <f t="shared" si="19"/>
        <v>3.4620000000000002</v>
      </c>
      <c r="D917" s="108">
        <f>+'Weekly OPIS Data'!D777</f>
        <v>3.4620000000000002</v>
      </c>
      <c r="N917" s="108">
        <f t="shared" si="20"/>
        <v>3.4620000000000002</v>
      </c>
      <c r="O917" s="108">
        <f>+'Weekly OPIS Data'!F777</f>
        <v>3.4620000000000002</v>
      </c>
      <c r="P917" s="108"/>
      <c r="Q917" s="108"/>
    </row>
    <row r="918" spans="2:17" x14ac:dyDescent="0.2">
      <c r="B918" s="35">
        <v>44376</v>
      </c>
      <c r="C918" s="108">
        <f t="shared" si="19"/>
        <v>3.4940000000000002</v>
      </c>
      <c r="D918" s="108">
        <f>+'Weekly OPIS Data'!D778</f>
        <v>3.4940000000000002</v>
      </c>
      <c r="N918" s="108">
        <f t="shared" si="20"/>
        <v>3.4940000000000002</v>
      </c>
      <c r="O918" s="108">
        <f>+'Weekly OPIS Data'!F778</f>
        <v>3.4940000000000002</v>
      </c>
      <c r="P918" s="108"/>
      <c r="Q918" s="108"/>
    </row>
    <row r="919" spans="2:17" x14ac:dyDescent="0.2">
      <c r="B919" s="35">
        <v>44383</v>
      </c>
      <c r="C919" s="108">
        <f t="shared" si="19"/>
        <v>3.55</v>
      </c>
      <c r="D919" s="108">
        <f>+'Weekly OPIS Data'!D779</f>
        <v>3.55</v>
      </c>
      <c r="N919" s="108">
        <f t="shared" si="20"/>
        <v>3.55</v>
      </c>
      <c r="O919" s="108">
        <f>+'Weekly OPIS Data'!F779</f>
        <v>3.55</v>
      </c>
      <c r="P919" s="108"/>
      <c r="Q919" s="108"/>
    </row>
    <row r="920" spans="2:17" x14ac:dyDescent="0.2">
      <c r="B920" s="35">
        <v>44390</v>
      </c>
      <c r="C920" s="108">
        <f t="shared" si="19"/>
        <v>3.5680000000000001</v>
      </c>
      <c r="D920" s="108">
        <f>+'Weekly OPIS Data'!D780</f>
        <v>3.5680000000000001</v>
      </c>
      <c r="N920" s="108">
        <f t="shared" si="20"/>
        <v>3.5680000000000001</v>
      </c>
      <c r="O920" s="108">
        <f>+'Weekly OPIS Data'!F780</f>
        <v>3.5680000000000001</v>
      </c>
      <c r="P920" s="108"/>
      <c r="Q920" s="108"/>
    </row>
    <row r="921" spans="2:17" x14ac:dyDescent="0.2">
      <c r="B921" s="35">
        <v>44397</v>
      </c>
      <c r="C921" s="108">
        <f t="shared" si="19"/>
        <v>3.5979999999999999</v>
      </c>
      <c r="D921" s="108">
        <f>+'Weekly OPIS Data'!D781</f>
        <v>3.5979999999999999</v>
      </c>
      <c r="N921" s="108">
        <f t="shared" si="20"/>
        <v>3.5979999999999999</v>
      </c>
      <c r="O921" s="108">
        <f>+'Weekly OPIS Data'!F781</f>
        <v>3.5979999999999999</v>
      </c>
      <c r="P921" s="108"/>
      <c r="Q921" s="108"/>
    </row>
    <row r="922" spans="2:17" x14ac:dyDescent="0.2">
      <c r="B922" s="35">
        <v>44404</v>
      </c>
      <c r="C922" s="108">
        <f t="shared" si="19"/>
        <v>3.61</v>
      </c>
      <c r="D922" s="108">
        <f>+'Weekly OPIS Data'!D782</f>
        <v>3.61</v>
      </c>
      <c r="N922" s="108">
        <f t="shared" si="20"/>
        <v>3.61</v>
      </c>
      <c r="O922" s="108">
        <f>+'Weekly OPIS Data'!F782</f>
        <v>3.61</v>
      </c>
      <c r="P922" s="108"/>
      <c r="Q922" s="108"/>
    </row>
    <row r="923" spans="2:17" x14ac:dyDescent="0.2">
      <c r="B923" s="35">
        <v>44411</v>
      </c>
      <c r="C923" s="108">
        <f t="shared" si="19"/>
        <v>3.661</v>
      </c>
      <c r="D923" s="108">
        <f>+'Weekly OPIS Data'!D783</f>
        <v>3.661</v>
      </c>
      <c r="N923" s="108">
        <f t="shared" si="20"/>
        <v>3.661</v>
      </c>
      <c r="O923" s="108">
        <f>+'Weekly OPIS Data'!F783</f>
        <v>3.661</v>
      </c>
      <c r="P923" s="108"/>
      <c r="Q923" s="108"/>
    </row>
    <row r="924" spans="2:17" x14ac:dyDescent="0.2">
      <c r="B924" s="35">
        <v>44418</v>
      </c>
      <c r="C924" s="108">
        <f t="shared" si="19"/>
        <v>3.6749999999999998</v>
      </c>
      <c r="D924" s="108">
        <f>+'Weekly OPIS Data'!D784</f>
        <v>3.6749999999999998</v>
      </c>
      <c r="N924" s="108">
        <f t="shared" si="20"/>
        <v>3.6749999999999998</v>
      </c>
      <c r="O924" s="108">
        <f>+'Weekly OPIS Data'!F784</f>
        <v>3.6749999999999998</v>
      </c>
      <c r="P924" s="108"/>
      <c r="Q924" s="108"/>
    </row>
    <row r="925" spans="2:17" x14ac:dyDescent="0.2">
      <c r="B925" s="35">
        <v>44425</v>
      </c>
      <c r="C925" s="108">
        <f t="shared" si="19"/>
        <v>3.6819999999999999</v>
      </c>
      <c r="D925" s="108">
        <f>+'Weekly OPIS Data'!D785</f>
        <v>3.6819999999999999</v>
      </c>
      <c r="N925" s="108">
        <f t="shared" si="20"/>
        <v>3.6819999999999999</v>
      </c>
      <c r="O925" s="108">
        <f>+'Weekly OPIS Data'!F785</f>
        <v>3.6819999999999999</v>
      </c>
      <c r="P925" s="108"/>
      <c r="Q925" s="108"/>
    </row>
    <row r="926" spans="2:17" x14ac:dyDescent="0.2">
      <c r="B926" s="35">
        <v>44432</v>
      </c>
      <c r="C926" s="108">
        <f t="shared" si="19"/>
        <v>3.6429999999999998</v>
      </c>
      <c r="D926" s="108">
        <f>+'Weekly OPIS Data'!D786</f>
        <v>3.6429999999999998</v>
      </c>
      <c r="N926" s="108">
        <f t="shared" si="20"/>
        <v>3.6429999999999998</v>
      </c>
      <c r="O926" s="108">
        <f>+'Weekly OPIS Data'!F786</f>
        <v>3.6429999999999998</v>
      </c>
      <c r="P926" s="108"/>
      <c r="Q926" s="108"/>
    </row>
    <row r="927" spans="2:17" x14ac:dyDescent="0.2">
      <c r="B927" s="35">
        <v>44439</v>
      </c>
      <c r="C927" s="108">
        <f t="shared" si="19"/>
        <v>3.645</v>
      </c>
      <c r="D927" s="108">
        <f>+'Weekly OPIS Data'!D787</f>
        <v>3.645</v>
      </c>
      <c r="N927" s="108">
        <f t="shared" si="20"/>
        <v>3.645</v>
      </c>
      <c r="O927" s="108">
        <f>+'Weekly OPIS Data'!F787</f>
        <v>3.645</v>
      </c>
      <c r="P927" s="108"/>
      <c r="Q927" s="108"/>
    </row>
    <row r="928" spans="2:17" x14ac:dyDescent="0.2">
      <c r="B928" s="35">
        <v>44446</v>
      </c>
      <c r="C928" s="108">
        <f t="shared" si="19"/>
        <v>3.6640000000000001</v>
      </c>
      <c r="D928" s="108">
        <f>+'Weekly OPIS Data'!D788</f>
        <v>3.6640000000000001</v>
      </c>
      <c r="N928" s="108">
        <f t="shared" si="20"/>
        <v>3.6640000000000001</v>
      </c>
      <c r="O928" s="108">
        <f>+'Weekly OPIS Data'!F788</f>
        <v>3.6640000000000001</v>
      </c>
      <c r="P928" s="108"/>
      <c r="Q928" s="108"/>
    </row>
    <row r="929" spans="2:17" x14ac:dyDescent="0.2">
      <c r="B929" s="35">
        <v>44453</v>
      </c>
      <c r="C929" s="108">
        <f t="shared" si="19"/>
        <v>3.661</v>
      </c>
      <c r="D929" s="108">
        <f>+'Weekly OPIS Data'!D789</f>
        <v>3.661</v>
      </c>
      <c r="N929" s="108">
        <f t="shared" si="20"/>
        <v>3.661</v>
      </c>
      <c r="O929" s="108">
        <f>+'Weekly OPIS Data'!F789</f>
        <v>3.661</v>
      </c>
      <c r="P929" s="108"/>
      <c r="Q929" s="108"/>
    </row>
    <row r="930" spans="2:17" x14ac:dyDescent="0.2">
      <c r="B930" s="35">
        <v>44460</v>
      </c>
      <c r="C930" s="108">
        <f t="shared" si="19"/>
        <v>3.6629999999999998</v>
      </c>
      <c r="D930" s="108">
        <f>+'Weekly OPIS Data'!D790</f>
        <v>3.6629999999999998</v>
      </c>
      <c r="N930" s="108">
        <f t="shared" si="20"/>
        <v>3.6629999999999998</v>
      </c>
      <c r="O930" s="108">
        <f>+'Weekly OPIS Data'!F790</f>
        <v>3.6629999999999998</v>
      </c>
      <c r="P930" s="108"/>
      <c r="Q930" s="108"/>
    </row>
    <row r="931" spans="2:17" x14ac:dyDescent="0.2">
      <c r="B931" s="35">
        <v>44467</v>
      </c>
      <c r="C931" s="108">
        <f t="shared" si="19"/>
        <v>3.6640000000000001</v>
      </c>
      <c r="D931" s="108">
        <f>+'Weekly OPIS Data'!D791</f>
        <v>3.6640000000000001</v>
      </c>
      <c r="N931" s="108">
        <f t="shared" si="20"/>
        <v>3.6640000000000001</v>
      </c>
      <c r="O931" s="108">
        <f>+'Weekly OPIS Data'!F791</f>
        <v>3.6640000000000001</v>
      </c>
      <c r="P931" s="108"/>
      <c r="Q931" s="108"/>
    </row>
    <row r="932" spans="2:17" x14ac:dyDescent="0.2">
      <c r="B932" s="35">
        <v>44474</v>
      </c>
      <c r="C932" s="108">
        <f t="shared" si="19"/>
        <v>3.7170000000000001</v>
      </c>
      <c r="D932" s="108">
        <f>+'Weekly OPIS Data'!D792</f>
        <v>3.7170000000000001</v>
      </c>
      <c r="N932" s="108">
        <f t="shared" si="20"/>
        <v>3.7170000000000001</v>
      </c>
      <c r="O932" s="108">
        <f>+'Weekly OPIS Data'!F792</f>
        <v>3.7170000000000001</v>
      </c>
      <c r="P932" s="108"/>
      <c r="Q932" s="108"/>
    </row>
    <row r="933" spans="2:17" x14ac:dyDescent="0.2">
      <c r="B933" s="35">
        <v>44481</v>
      </c>
      <c r="C933" s="108">
        <f t="shared" si="19"/>
        <v>3.7839999999999998</v>
      </c>
      <c r="D933" s="108">
        <f>+'Weekly OPIS Data'!D793</f>
        <v>3.7839999999999998</v>
      </c>
      <c r="N933" s="108">
        <f t="shared" si="20"/>
        <v>3.7839999999999998</v>
      </c>
      <c r="O933" s="108">
        <f>+'Weekly OPIS Data'!F793</f>
        <v>3.7839999999999998</v>
      </c>
      <c r="P933" s="108"/>
      <c r="Q933" s="108"/>
    </row>
    <row r="934" spans="2:17" x14ac:dyDescent="0.2">
      <c r="B934" s="35">
        <v>44488</v>
      </c>
      <c r="C934" s="108">
        <f t="shared" si="19"/>
        <v>3.86</v>
      </c>
      <c r="D934" s="108">
        <f>+'Weekly OPIS Data'!D794</f>
        <v>3.86</v>
      </c>
      <c r="N934" s="108">
        <f t="shared" si="20"/>
        <v>3.86</v>
      </c>
      <c r="O934" s="108">
        <f>+'Weekly OPIS Data'!F794</f>
        <v>3.86</v>
      </c>
      <c r="P934" s="108"/>
      <c r="Q934" s="108"/>
    </row>
    <row r="935" spans="2:17" x14ac:dyDescent="0.2">
      <c r="B935" s="35">
        <v>44495</v>
      </c>
      <c r="C935" s="108">
        <f t="shared" si="19"/>
        <v>3.891</v>
      </c>
      <c r="D935" s="108">
        <f>+'Weekly OPIS Data'!D795</f>
        <v>3.891</v>
      </c>
      <c r="N935" s="108">
        <f t="shared" si="20"/>
        <v>3.891</v>
      </c>
      <c r="O935" s="108">
        <f>+'Weekly OPIS Data'!F795</f>
        <v>3.891</v>
      </c>
      <c r="P935" s="108"/>
      <c r="Q935" s="108"/>
    </row>
    <row r="936" spans="2:17" x14ac:dyDescent="0.2">
      <c r="B936" s="35">
        <v>44502</v>
      </c>
      <c r="C936" s="108">
        <f t="shared" si="19"/>
        <v>3.9319999999999999</v>
      </c>
      <c r="D936" s="108">
        <f>+'Weekly OPIS Data'!D796</f>
        <v>3.9319999999999999</v>
      </c>
      <c r="N936" s="108">
        <f t="shared" si="20"/>
        <v>3.9319999999999999</v>
      </c>
      <c r="O936" s="108">
        <f>+'Weekly OPIS Data'!F796</f>
        <v>3.9319999999999999</v>
      </c>
      <c r="P936" s="108"/>
      <c r="Q936" s="108"/>
    </row>
    <row r="937" spans="2:17" x14ac:dyDescent="0.2">
      <c r="B937" s="35">
        <v>44509</v>
      </c>
      <c r="C937" s="108">
        <f t="shared" si="19"/>
        <v>0</v>
      </c>
      <c r="D937" s="108">
        <f>+'Weekly OPIS Data'!D797</f>
        <v>0</v>
      </c>
      <c r="N937" s="108">
        <f t="shared" si="20"/>
        <v>0</v>
      </c>
      <c r="O937" s="108">
        <f>+'Weekly OPIS Data'!F797</f>
        <v>0</v>
      </c>
      <c r="P937" s="108"/>
      <c r="Q937" s="108"/>
    </row>
    <row r="938" spans="2:17" x14ac:dyDescent="0.2">
      <c r="B938" s="35">
        <v>44516</v>
      </c>
      <c r="C938" s="108">
        <f t="shared" si="19"/>
        <v>0</v>
      </c>
      <c r="D938" s="108">
        <f>+'Weekly OPIS Data'!D798</f>
        <v>0</v>
      </c>
      <c r="N938" s="108">
        <f t="shared" si="20"/>
        <v>0</v>
      </c>
      <c r="O938" s="108">
        <f>+'Weekly OPIS Data'!F798</f>
        <v>0</v>
      </c>
      <c r="P938" s="108"/>
      <c r="Q938" s="108"/>
    </row>
    <row r="939" spans="2:17" x14ac:dyDescent="0.2">
      <c r="B939" s="35">
        <v>44523</v>
      </c>
      <c r="C939" s="108">
        <f t="shared" si="19"/>
        <v>0</v>
      </c>
      <c r="D939" s="108">
        <f>+'Weekly OPIS Data'!D799</f>
        <v>0</v>
      </c>
      <c r="N939" s="108">
        <f t="shared" si="20"/>
        <v>0</v>
      </c>
      <c r="O939" s="108">
        <f>+'Weekly OPIS Data'!F799</f>
        <v>0</v>
      </c>
      <c r="P939" s="108"/>
      <c r="Q939" s="108"/>
    </row>
    <row r="940" spans="2:17" x14ac:dyDescent="0.2">
      <c r="B940" s="35">
        <v>44530</v>
      </c>
      <c r="C940" s="108">
        <f t="shared" si="19"/>
        <v>0</v>
      </c>
      <c r="D940" s="108">
        <f>+'Weekly OPIS Data'!D800</f>
        <v>0</v>
      </c>
      <c r="N940" s="108">
        <f t="shared" si="20"/>
        <v>0</v>
      </c>
      <c r="O940" s="108">
        <f>+'Weekly OPIS Data'!F800</f>
        <v>0</v>
      </c>
      <c r="P940" s="108"/>
      <c r="Q940" s="108"/>
    </row>
    <row r="941" spans="2:17" x14ac:dyDescent="0.2">
      <c r="B941" s="35">
        <v>44537</v>
      </c>
      <c r="C941" s="108">
        <f t="shared" si="19"/>
        <v>0</v>
      </c>
      <c r="D941" s="108">
        <f>+'Weekly OPIS Data'!D801</f>
        <v>0</v>
      </c>
      <c r="N941" s="108">
        <f t="shared" si="20"/>
        <v>0</v>
      </c>
      <c r="O941" s="108">
        <f>+'Weekly OPIS Data'!F801</f>
        <v>0</v>
      </c>
      <c r="P941" s="108"/>
      <c r="Q941" s="108"/>
    </row>
    <row r="942" spans="2:17" x14ac:dyDescent="0.2">
      <c r="B942" s="35">
        <v>44544</v>
      </c>
      <c r="C942" s="108">
        <f t="shared" si="19"/>
        <v>0</v>
      </c>
      <c r="D942" s="108">
        <f>+'Weekly OPIS Data'!D802</f>
        <v>0</v>
      </c>
      <c r="N942" s="108">
        <f t="shared" si="20"/>
        <v>0</v>
      </c>
      <c r="O942" s="108">
        <f>+'Weekly OPIS Data'!F802</f>
        <v>0</v>
      </c>
      <c r="P942" s="108"/>
      <c r="Q942" s="108"/>
    </row>
    <row r="943" spans="2:17" x14ac:dyDescent="0.2">
      <c r="B943" s="35">
        <v>44551</v>
      </c>
      <c r="C943" s="108">
        <f t="shared" si="19"/>
        <v>0</v>
      </c>
      <c r="D943" s="108">
        <f>+'Weekly OPIS Data'!D803</f>
        <v>0</v>
      </c>
      <c r="N943" s="108">
        <f t="shared" si="20"/>
        <v>0</v>
      </c>
      <c r="O943" s="108">
        <f>+'Weekly OPIS Data'!F803</f>
        <v>0</v>
      </c>
      <c r="P943" s="108"/>
      <c r="Q943" s="108"/>
    </row>
    <row r="944" spans="2:17" x14ac:dyDescent="0.2">
      <c r="B944" s="35">
        <v>44558</v>
      </c>
      <c r="C944" s="108">
        <f t="shared" si="19"/>
        <v>0</v>
      </c>
      <c r="D944" s="108">
        <f>+'Weekly OPIS Data'!D804</f>
        <v>0</v>
      </c>
      <c r="N944" s="108">
        <f t="shared" si="20"/>
        <v>0</v>
      </c>
      <c r="O944" s="108">
        <f>+'Weekly OPIS Data'!F804</f>
        <v>0</v>
      </c>
      <c r="P944" s="108"/>
      <c r="Q944" s="108"/>
    </row>
    <row r="945" spans="2:17" x14ac:dyDescent="0.2">
      <c r="B945" s="35">
        <v>44565</v>
      </c>
      <c r="C945" s="108">
        <f t="shared" si="19"/>
        <v>0</v>
      </c>
      <c r="D945" s="108">
        <f>+'Weekly OPIS Data'!D805</f>
        <v>0</v>
      </c>
      <c r="N945" s="108">
        <f t="shared" si="20"/>
        <v>0</v>
      </c>
      <c r="O945" s="108">
        <f>+'Weekly OPIS Data'!F805</f>
        <v>0</v>
      </c>
      <c r="P945" s="108"/>
      <c r="Q945" s="108"/>
    </row>
    <row r="946" spans="2:17" x14ac:dyDescent="0.2">
      <c r="B946" s="35">
        <v>44572</v>
      </c>
      <c r="C946" s="108">
        <f t="shared" si="19"/>
        <v>0</v>
      </c>
      <c r="D946" s="108">
        <f>+'Weekly OPIS Data'!D806</f>
        <v>0</v>
      </c>
      <c r="N946" s="108">
        <f t="shared" si="20"/>
        <v>0</v>
      </c>
      <c r="O946" s="108">
        <f>+'Weekly OPIS Data'!F806</f>
        <v>0</v>
      </c>
      <c r="P946" s="108"/>
      <c r="Q946" s="108"/>
    </row>
    <row r="947" spans="2:17" x14ac:dyDescent="0.2">
      <c r="B947" s="35">
        <v>44579</v>
      </c>
      <c r="C947" s="108">
        <f t="shared" si="19"/>
        <v>0</v>
      </c>
      <c r="D947" s="108">
        <f>+'Weekly OPIS Data'!D807</f>
        <v>0</v>
      </c>
      <c r="N947" s="108">
        <f t="shared" si="20"/>
        <v>0</v>
      </c>
      <c r="O947" s="108">
        <f>+'Weekly OPIS Data'!F807</f>
        <v>0</v>
      </c>
      <c r="P947" s="108"/>
      <c r="Q947" s="108"/>
    </row>
    <row r="948" spans="2:17" x14ac:dyDescent="0.2">
      <c r="B948" s="35">
        <v>44586</v>
      </c>
      <c r="C948" s="108">
        <f t="shared" si="19"/>
        <v>0</v>
      </c>
      <c r="D948" s="108">
        <f>+'Weekly OPIS Data'!D808</f>
        <v>0</v>
      </c>
      <c r="N948" s="108">
        <f t="shared" si="20"/>
        <v>0</v>
      </c>
      <c r="O948" s="108">
        <f>+'Weekly OPIS Data'!F808</f>
        <v>0</v>
      </c>
      <c r="P948" s="108"/>
      <c r="Q948" s="108"/>
    </row>
    <row r="949" spans="2:17" x14ac:dyDescent="0.2">
      <c r="B949" s="35">
        <v>44593</v>
      </c>
      <c r="C949" s="108">
        <f t="shared" si="19"/>
        <v>0</v>
      </c>
      <c r="D949" s="108">
        <f>+'Weekly OPIS Data'!D809</f>
        <v>0</v>
      </c>
      <c r="N949" s="108">
        <f t="shared" si="20"/>
        <v>0</v>
      </c>
      <c r="O949" s="108">
        <f>+'Weekly OPIS Data'!F809</f>
        <v>0</v>
      </c>
      <c r="P949" s="108"/>
      <c r="Q949" s="108"/>
    </row>
    <row r="950" spans="2:17" x14ac:dyDescent="0.2">
      <c r="B950" s="35">
        <v>44600</v>
      </c>
      <c r="C950" s="108">
        <f t="shared" si="19"/>
        <v>0</v>
      </c>
      <c r="D950" s="108">
        <f>+'Weekly OPIS Data'!D810</f>
        <v>0</v>
      </c>
      <c r="N950" s="108">
        <f t="shared" si="20"/>
        <v>0</v>
      </c>
      <c r="O950" s="108">
        <f>+'Weekly OPIS Data'!F810</f>
        <v>0</v>
      </c>
      <c r="P950" s="108"/>
      <c r="Q950" s="108"/>
    </row>
    <row r="951" spans="2:17" x14ac:dyDescent="0.2">
      <c r="B951" s="35">
        <v>44607</v>
      </c>
      <c r="C951" s="108">
        <f t="shared" si="19"/>
        <v>0</v>
      </c>
      <c r="D951" s="108">
        <f>+'Weekly OPIS Data'!D811</f>
        <v>0</v>
      </c>
      <c r="N951" s="108">
        <f t="shared" si="20"/>
        <v>0</v>
      </c>
      <c r="O951" s="108">
        <f>+'Weekly OPIS Data'!F811</f>
        <v>0</v>
      </c>
      <c r="P951" s="108"/>
      <c r="Q951" s="108"/>
    </row>
    <row r="952" spans="2:17" x14ac:dyDescent="0.2">
      <c r="B952" s="35">
        <v>44614</v>
      </c>
      <c r="C952" s="108">
        <f t="shared" si="19"/>
        <v>0</v>
      </c>
      <c r="D952" s="108">
        <f>+'Weekly OPIS Data'!D812</f>
        <v>0</v>
      </c>
      <c r="N952" s="108">
        <f t="shared" si="20"/>
        <v>0</v>
      </c>
      <c r="O952" s="108">
        <f>+'Weekly OPIS Data'!F812</f>
        <v>0</v>
      </c>
      <c r="P952" s="108"/>
      <c r="Q952" s="108"/>
    </row>
    <row r="953" spans="2:17" x14ac:dyDescent="0.2">
      <c r="B953" s="35">
        <v>44621</v>
      </c>
      <c r="C953" s="108">
        <f t="shared" ref="C953:C1016" si="21">D953</f>
        <v>0</v>
      </c>
      <c r="D953" s="108">
        <f>+'Weekly OPIS Data'!D813</f>
        <v>0</v>
      </c>
      <c r="N953" s="108">
        <f t="shared" ref="N953:N1016" si="22">O953</f>
        <v>0</v>
      </c>
      <c r="O953" s="108">
        <f>+'Weekly OPIS Data'!F813</f>
        <v>0</v>
      </c>
      <c r="P953" s="108"/>
      <c r="Q953" s="108"/>
    </row>
    <row r="954" spans="2:17" x14ac:dyDescent="0.2">
      <c r="B954" s="35">
        <v>44628</v>
      </c>
      <c r="C954" s="108">
        <f t="shared" si="21"/>
        <v>0</v>
      </c>
      <c r="D954" s="108">
        <f>+'Weekly OPIS Data'!D814</f>
        <v>0</v>
      </c>
      <c r="N954" s="108">
        <f t="shared" si="22"/>
        <v>0</v>
      </c>
      <c r="O954" s="108">
        <f>+'Weekly OPIS Data'!F814</f>
        <v>0</v>
      </c>
      <c r="P954" s="108"/>
      <c r="Q954" s="108"/>
    </row>
    <row r="955" spans="2:17" x14ac:dyDescent="0.2">
      <c r="B955" s="35">
        <v>44635</v>
      </c>
      <c r="C955" s="108">
        <f t="shared" si="21"/>
        <v>0</v>
      </c>
      <c r="D955" s="108">
        <f>+'Weekly OPIS Data'!D815</f>
        <v>0</v>
      </c>
      <c r="N955" s="108">
        <f t="shared" si="22"/>
        <v>0</v>
      </c>
      <c r="O955" s="108">
        <f>+'Weekly OPIS Data'!F815</f>
        <v>0</v>
      </c>
      <c r="P955" s="108"/>
      <c r="Q955" s="108"/>
    </row>
    <row r="956" spans="2:17" x14ac:dyDescent="0.2">
      <c r="B956" s="35">
        <v>44642</v>
      </c>
      <c r="C956" s="108">
        <f t="shared" si="21"/>
        <v>0</v>
      </c>
      <c r="D956" s="108">
        <f>+'Weekly OPIS Data'!D816</f>
        <v>0</v>
      </c>
      <c r="N956" s="108">
        <f t="shared" si="22"/>
        <v>0</v>
      </c>
      <c r="O956" s="108">
        <f>+'Weekly OPIS Data'!F816</f>
        <v>0</v>
      </c>
      <c r="P956" s="108"/>
      <c r="Q956" s="108"/>
    </row>
    <row r="957" spans="2:17" x14ac:dyDescent="0.2">
      <c r="B957" s="35">
        <v>44649</v>
      </c>
      <c r="C957" s="108">
        <f t="shared" si="21"/>
        <v>0</v>
      </c>
      <c r="D957" s="108">
        <f>+'Weekly OPIS Data'!D817</f>
        <v>0</v>
      </c>
      <c r="N957" s="108">
        <f t="shared" si="22"/>
        <v>0</v>
      </c>
      <c r="O957" s="108">
        <f>+'Weekly OPIS Data'!F817</f>
        <v>0</v>
      </c>
      <c r="P957" s="108"/>
      <c r="Q957" s="108"/>
    </row>
    <row r="958" spans="2:17" x14ac:dyDescent="0.2">
      <c r="B958" s="35">
        <v>44656</v>
      </c>
      <c r="C958" s="108">
        <f t="shared" si="21"/>
        <v>0</v>
      </c>
      <c r="D958" s="108">
        <f>+'Weekly OPIS Data'!D818</f>
        <v>0</v>
      </c>
      <c r="N958" s="108">
        <f t="shared" si="22"/>
        <v>0</v>
      </c>
      <c r="O958" s="108">
        <f>+'Weekly OPIS Data'!F818</f>
        <v>0</v>
      </c>
      <c r="P958" s="108"/>
      <c r="Q958" s="108"/>
    </row>
    <row r="959" spans="2:17" x14ac:dyDescent="0.2">
      <c r="B959" s="35">
        <v>44663</v>
      </c>
      <c r="C959" s="108">
        <f t="shared" si="21"/>
        <v>0</v>
      </c>
      <c r="D959" s="108">
        <f>+'Weekly OPIS Data'!D819</f>
        <v>0</v>
      </c>
      <c r="N959" s="108">
        <f t="shared" si="22"/>
        <v>0</v>
      </c>
      <c r="O959" s="108">
        <f>+'Weekly OPIS Data'!F819</f>
        <v>0</v>
      </c>
      <c r="P959" s="108"/>
      <c r="Q959" s="108"/>
    </row>
    <row r="960" spans="2:17" x14ac:dyDescent="0.2">
      <c r="B960" s="35">
        <v>44670</v>
      </c>
      <c r="C960" s="108">
        <f t="shared" si="21"/>
        <v>0</v>
      </c>
      <c r="D960" s="108">
        <f>+'Weekly OPIS Data'!D820</f>
        <v>0</v>
      </c>
      <c r="N960" s="108">
        <f t="shared" si="22"/>
        <v>0</v>
      </c>
      <c r="O960" s="108">
        <f>+'Weekly OPIS Data'!F820</f>
        <v>0</v>
      </c>
      <c r="P960" s="108"/>
      <c r="Q960" s="108"/>
    </row>
    <row r="961" spans="2:17" x14ac:dyDescent="0.2">
      <c r="B961" s="35">
        <v>44677</v>
      </c>
      <c r="C961" s="108">
        <f t="shared" si="21"/>
        <v>0</v>
      </c>
      <c r="D961" s="108">
        <f>+'Weekly OPIS Data'!D821</f>
        <v>0</v>
      </c>
      <c r="N961" s="108">
        <f t="shared" si="22"/>
        <v>0</v>
      </c>
      <c r="O961" s="108">
        <f>+'Weekly OPIS Data'!F821</f>
        <v>0</v>
      </c>
      <c r="P961" s="108"/>
      <c r="Q961" s="108"/>
    </row>
    <row r="962" spans="2:17" x14ac:dyDescent="0.2">
      <c r="B962" s="35">
        <v>44684</v>
      </c>
      <c r="C962" s="108">
        <f t="shared" si="21"/>
        <v>0</v>
      </c>
      <c r="D962" s="108">
        <f>+'Weekly OPIS Data'!D822</f>
        <v>0</v>
      </c>
      <c r="N962" s="108">
        <f t="shared" si="22"/>
        <v>0</v>
      </c>
      <c r="O962" s="108">
        <f>+'Weekly OPIS Data'!F822</f>
        <v>0</v>
      </c>
      <c r="P962" s="108"/>
      <c r="Q962" s="108"/>
    </row>
    <row r="963" spans="2:17" x14ac:dyDescent="0.2">
      <c r="B963" s="35">
        <v>44691</v>
      </c>
      <c r="C963" s="108">
        <f t="shared" si="21"/>
        <v>0</v>
      </c>
      <c r="D963" s="108">
        <f>+'Weekly OPIS Data'!D823</f>
        <v>0</v>
      </c>
      <c r="N963" s="108">
        <f t="shared" si="22"/>
        <v>0</v>
      </c>
      <c r="O963" s="108">
        <f>+'Weekly OPIS Data'!F823</f>
        <v>0</v>
      </c>
      <c r="P963" s="108"/>
      <c r="Q963" s="108"/>
    </row>
    <row r="964" spans="2:17" x14ac:dyDescent="0.2">
      <c r="B964" s="35">
        <v>44698</v>
      </c>
      <c r="C964" s="108">
        <f t="shared" si="21"/>
        <v>0</v>
      </c>
      <c r="D964" s="108">
        <f>+'Weekly OPIS Data'!D824</f>
        <v>0</v>
      </c>
      <c r="N964" s="108">
        <f t="shared" si="22"/>
        <v>0</v>
      </c>
      <c r="O964" s="108">
        <f>+'Weekly OPIS Data'!F824</f>
        <v>0</v>
      </c>
      <c r="P964" s="108"/>
      <c r="Q964" s="108"/>
    </row>
    <row r="965" spans="2:17" x14ac:dyDescent="0.2">
      <c r="B965" s="35">
        <v>44705</v>
      </c>
      <c r="C965" s="108">
        <f t="shared" si="21"/>
        <v>0</v>
      </c>
      <c r="D965" s="108">
        <f>+'Weekly OPIS Data'!D825</f>
        <v>0</v>
      </c>
      <c r="N965" s="108">
        <f t="shared" si="22"/>
        <v>0</v>
      </c>
      <c r="O965" s="108">
        <f>+'Weekly OPIS Data'!F825</f>
        <v>0</v>
      </c>
      <c r="P965" s="108"/>
      <c r="Q965" s="108"/>
    </row>
    <row r="966" spans="2:17" x14ac:dyDescent="0.2">
      <c r="B966" s="35">
        <v>44712</v>
      </c>
      <c r="C966" s="108">
        <f t="shared" si="21"/>
        <v>0</v>
      </c>
      <c r="D966" s="108">
        <f>+'Weekly OPIS Data'!D826</f>
        <v>0</v>
      </c>
      <c r="N966" s="108">
        <f t="shared" si="22"/>
        <v>0</v>
      </c>
      <c r="O966" s="108">
        <f>+'Weekly OPIS Data'!F826</f>
        <v>0</v>
      </c>
      <c r="P966" s="108"/>
      <c r="Q966" s="108"/>
    </row>
    <row r="967" spans="2:17" x14ac:dyDescent="0.2">
      <c r="B967" s="35">
        <v>44719</v>
      </c>
      <c r="C967" s="108">
        <f t="shared" si="21"/>
        <v>0</v>
      </c>
      <c r="D967" s="108">
        <f>+'Weekly OPIS Data'!D827</f>
        <v>0</v>
      </c>
      <c r="N967" s="108">
        <f t="shared" si="22"/>
        <v>0</v>
      </c>
      <c r="O967" s="108">
        <f>+'Weekly OPIS Data'!F827</f>
        <v>0</v>
      </c>
      <c r="P967" s="108"/>
      <c r="Q967" s="108"/>
    </row>
    <row r="968" spans="2:17" x14ac:dyDescent="0.2">
      <c r="B968" s="35">
        <v>44726</v>
      </c>
      <c r="C968" s="108">
        <f t="shared" si="21"/>
        <v>0</v>
      </c>
      <c r="D968" s="108">
        <f>+'Weekly OPIS Data'!D828</f>
        <v>0</v>
      </c>
      <c r="N968" s="108">
        <f t="shared" si="22"/>
        <v>0</v>
      </c>
      <c r="O968" s="108">
        <f>+'Weekly OPIS Data'!F828</f>
        <v>0</v>
      </c>
      <c r="P968" s="108"/>
      <c r="Q968" s="108"/>
    </row>
    <row r="969" spans="2:17" x14ac:dyDescent="0.2">
      <c r="B969" s="35">
        <v>44733</v>
      </c>
      <c r="C969" s="108">
        <f t="shared" si="21"/>
        <v>0</v>
      </c>
      <c r="D969" s="108">
        <f>+'Weekly OPIS Data'!D829</f>
        <v>0</v>
      </c>
      <c r="N969" s="108">
        <f t="shared" si="22"/>
        <v>0</v>
      </c>
      <c r="O969" s="108">
        <f>+'Weekly OPIS Data'!F829</f>
        <v>0</v>
      </c>
      <c r="P969" s="108"/>
      <c r="Q969" s="108"/>
    </row>
    <row r="970" spans="2:17" x14ac:dyDescent="0.2">
      <c r="B970" s="35">
        <v>44740</v>
      </c>
      <c r="C970" s="108">
        <f t="shared" si="21"/>
        <v>0</v>
      </c>
      <c r="D970" s="108">
        <f>+'Weekly OPIS Data'!D830</f>
        <v>0</v>
      </c>
      <c r="N970" s="108">
        <f t="shared" si="22"/>
        <v>0</v>
      </c>
      <c r="O970" s="108">
        <f>+'Weekly OPIS Data'!F830</f>
        <v>0</v>
      </c>
      <c r="P970" s="108"/>
      <c r="Q970" s="108"/>
    </row>
    <row r="971" spans="2:17" x14ac:dyDescent="0.2">
      <c r="B971" s="35">
        <v>44747</v>
      </c>
      <c r="C971" s="108">
        <f t="shared" si="21"/>
        <v>0</v>
      </c>
      <c r="D971" s="108">
        <f>+'Weekly OPIS Data'!D831</f>
        <v>0</v>
      </c>
      <c r="N971" s="108">
        <f t="shared" si="22"/>
        <v>0</v>
      </c>
      <c r="O971" s="108">
        <f>+'Weekly OPIS Data'!F831</f>
        <v>0</v>
      </c>
      <c r="P971" s="108"/>
      <c r="Q971" s="108"/>
    </row>
    <row r="972" spans="2:17" x14ac:dyDescent="0.2">
      <c r="B972" s="35">
        <v>44754</v>
      </c>
      <c r="C972" s="108">
        <f t="shared" si="21"/>
        <v>0</v>
      </c>
      <c r="D972" s="108">
        <f>+'Weekly OPIS Data'!D832</f>
        <v>0</v>
      </c>
      <c r="N972" s="108">
        <f t="shared" si="22"/>
        <v>0</v>
      </c>
      <c r="O972" s="108">
        <f>+'Weekly OPIS Data'!F832</f>
        <v>0</v>
      </c>
      <c r="P972" s="108"/>
      <c r="Q972" s="108"/>
    </row>
    <row r="973" spans="2:17" x14ac:dyDescent="0.2">
      <c r="B973" s="35">
        <v>44761</v>
      </c>
      <c r="C973" s="108">
        <f t="shared" si="21"/>
        <v>0</v>
      </c>
      <c r="D973" s="108">
        <f>+'Weekly OPIS Data'!D833</f>
        <v>0</v>
      </c>
      <c r="N973" s="108">
        <f t="shared" si="22"/>
        <v>0</v>
      </c>
      <c r="O973" s="108">
        <f>+'Weekly OPIS Data'!F833</f>
        <v>0</v>
      </c>
      <c r="P973" s="108"/>
      <c r="Q973" s="108"/>
    </row>
    <row r="974" spans="2:17" x14ac:dyDescent="0.2">
      <c r="B974" s="35">
        <v>44768</v>
      </c>
      <c r="C974" s="108">
        <f t="shared" si="21"/>
        <v>0</v>
      </c>
      <c r="D974" s="108">
        <f>+'Weekly OPIS Data'!D834</f>
        <v>0</v>
      </c>
      <c r="N974" s="108">
        <f t="shared" si="22"/>
        <v>0</v>
      </c>
      <c r="O974" s="108">
        <f>+'Weekly OPIS Data'!F834</f>
        <v>0</v>
      </c>
      <c r="P974" s="108"/>
      <c r="Q974" s="108"/>
    </row>
    <row r="975" spans="2:17" x14ac:dyDescent="0.2">
      <c r="B975" s="35">
        <v>44775</v>
      </c>
      <c r="C975" s="108">
        <f t="shared" si="21"/>
        <v>0</v>
      </c>
      <c r="D975" s="108">
        <f>+'Weekly OPIS Data'!D835</f>
        <v>0</v>
      </c>
      <c r="N975" s="108">
        <f t="shared" si="22"/>
        <v>0</v>
      </c>
      <c r="O975" s="108">
        <f>+'Weekly OPIS Data'!F835</f>
        <v>0</v>
      </c>
      <c r="P975" s="108"/>
      <c r="Q975" s="108"/>
    </row>
    <row r="976" spans="2:17" x14ac:dyDescent="0.2">
      <c r="B976" s="35">
        <v>44782</v>
      </c>
      <c r="C976" s="108">
        <f t="shared" si="21"/>
        <v>0</v>
      </c>
      <c r="D976" s="108">
        <f>+'Weekly OPIS Data'!D836</f>
        <v>0</v>
      </c>
      <c r="N976" s="108">
        <f t="shared" si="22"/>
        <v>0</v>
      </c>
      <c r="O976" s="108">
        <f>+'Weekly OPIS Data'!F836</f>
        <v>0</v>
      </c>
      <c r="P976" s="108"/>
      <c r="Q976" s="108"/>
    </row>
    <row r="977" spans="2:17" x14ac:dyDescent="0.2">
      <c r="B977" s="35">
        <v>44789</v>
      </c>
      <c r="C977" s="108">
        <f t="shared" si="21"/>
        <v>0</v>
      </c>
      <c r="D977" s="108">
        <f>+'Weekly OPIS Data'!D837</f>
        <v>0</v>
      </c>
      <c r="N977" s="108">
        <f t="shared" si="22"/>
        <v>0</v>
      </c>
      <c r="O977" s="108">
        <f>+'Weekly OPIS Data'!F837</f>
        <v>0</v>
      </c>
      <c r="P977" s="108"/>
      <c r="Q977" s="108"/>
    </row>
    <row r="978" spans="2:17" x14ac:dyDescent="0.2">
      <c r="B978" s="35">
        <v>44796</v>
      </c>
      <c r="C978" s="108">
        <f t="shared" si="21"/>
        <v>0</v>
      </c>
      <c r="D978" s="108">
        <f>+'Weekly OPIS Data'!D838</f>
        <v>0</v>
      </c>
      <c r="N978" s="108">
        <f t="shared" si="22"/>
        <v>0</v>
      </c>
      <c r="O978" s="108">
        <f>+'Weekly OPIS Data'!F838</f>
        <v>0</v>
      </c>
      <c r="P978" s="108"/>
      <c r="Q978" s="108"/>
    </row>
    <row r="979" spans="2:17" x14ac:dyDescent="0.2">
      <c r="B979" s="35">
        <v>44803</v>
      </c>
      <c r="C979" s="108">
        <f t="shared" si="21"/>
        <v>0</v>
      </c>
      <c r="D979" s="108">
        <f>+'Weekly OPIS Data'!D839</f>
        <v>0</v>
      </c>
      <c r="N979" s="108">
        <f t="shared" si="22"/>
        <v>0</v>
      </c>
      <c r="O979" s="108">
        <f>+'Weekly OPIS Data'!F839</f>
        <v>0</v>
      </c>
      <c r="P979" s="108"/>
      <c r="Q979" s="108"/>
    </row>
    <row r="980" spans="2:17" x14ac:dyDescent="0.2">
      <c r="B980" s="35">
        <v>44810</v>
      </c>
      <c r="C980" s="108">
        <f t="shared" si="21"/>
        <v>0</v>
      </c>
      <c r="D980" s="108">
        <f>+'Weekly OPIS Data'!D840</f>
        <v>0</v>
      </c>
      <c r="N980" s="108">
        <f t="shared" si="22"/>
        <v>0</v>
      </c>
      <c r="O980" s="108">
        <f>+'Weekly OPIS Data'!F840</f>
        <v>0</v>
      </c>
      <c r="P980" s="108"/>
      <c r="Q980" s="108"/>
    </row>
    <row r="981" spans="2:17" x14ac:dyDescent="0.2">
      <c r="B981" s="35">
        <v>44817</v>
      </c>
      <c r="C981" s="108">
        <f t="shared" si="21"/>
        <v>0</v>
      </c>
      <c r="D981" s="108">
        <f>+'Weekly OPIS Data'!D841</f>
        <v>0</v>
      </c>
      <c r="N981" s="108">
        <f t="shared" si="22"/>
        <v>0</v>
      </c>
      <c r="O981" s="108">
        <f>+'Weekly OPIS Data'!F841</f>
        <v>0</v>
      </c>
      <c r="P981" s="108"/>
      <c r="Q981" s="108"/>
    </row>
    <row r="982" spans="2:17" x14ac:dyDescent="0.2">
      <c r="B982" s="35">
        <v>44824</v>
      </c>
      <c r="C982" s="108">
        <f t="shared" si="21"/>
        <v>0</v>
      </c>
      <c r="D982" s="108">
        <f>+'Weekly OPIS Data'!D842</f>
        <v>0</v>
      </c>
      <c r="N982" s="108">
        <f t="shared" si="22"/>
        <v>0</v>
      </c>
      <c r="O982" s="108">
        <f>+'Weekly OPIS Data'!F842</f>
        <v>0</v>
      </c>
      <c r="P982" s="108"/>
      <c r="Q982" s="108"/>
    </row>
    <row r="983" spans="2:17" x14ac:dyDescent="0.2">
      <c r="B983" s="35">
        <v>44831</v>
      </c>
      <c r="C983" s="108">
        <f t="shared" si="21"/>
        <v>0</v>
      </c>
      <c r="D983" s="108">
        <f>+'Weekly OPIS Data'!D843</f>
        <v>0</v>
      </c>
      <c r="N983" s="108">
        <f t="shared" si="22"/>
        <v>0</v>
      </c>
      <c r="O983" s="108">
        <f>+'Weekly OPIS Data'!F843</f>
        <v>0</v>
      </c>
      <c r="P983" s="108"/>
      <c r="Q983" s="108"/>
    </row>
    <row r="984" spans="2:17" x14ac:dyDescent="0.2">
      <c r="B984" s="35">
        <v>44838</v>
      </c>
      <c r="C984" s="108">
        <f t="shared" si="21"/>
        <v>0</v>
      </c>
      <c r="D984" s="108">
        <f>+'Weekly OPIS Data'!D844</f>
        <v>0</v>
      </c>
      <c r="N984" s="108">
        <f t="shared" si="22"/>
        <v>0</v>
      </c>
      <c r="O984" s="108">
        <f>+'Weekly OPIS Data'!F844</f>
        <v>0</v>
      </c>
      <c r="P984" s="108"/>
      <c r="Q984" s="108"/>
    </row>
    <row r="985" spans="2:17" x14ac:dyDescent="0.2">
      <c r="B985" s="35">
        <v>44845</v>
      </c>
      <c r="C985" s="108">
        <f t="shared" si="21"/>
        <v>0</v>
      </c>
      <c r="D985" s="108">
        <f>+'Weekly OPIS Data'!D845</f>
        <v>0</v>
      </c>
      <c r="N985" s="108">
        <f t="shared" si="22"/>
        <v>0</v>
      </c>
      <c r="O985" s="108">
        <f>+'Weekly OPIS Data'!F845</f>
        <v>0</v>
      </c>
      <c r="P985" s="108"/>
      <c r="Q985" s="108"/>
    </row>
    <row r="986" spans="2:17" x14ac:dyDescent="0.2">
      <c r="B986" s="35">
        <v>44852</v>
      </c>
      <c r="C986" s="108">
        <f t="shared" si="21"/>
        <v>0</v>
      </c>
      <c r="D986" s="108">
        <f>+'Weekly OPIS Data'!D846</f>
        <v>0</v>
      </c>
      <c r="N986" s="108">
        <f t="shared" si="22"/>
        <v>0</v>
      </c>
      <c r="O986" s="108">
        <f>+'Weekly OPIS Data'!F846</f>
        <v>0</v>
      </c>
      <c r="P986" s="108"/>
      <c r="Q986" s="108"/>
    </row>
    <row r="987" spans="2:17" x14ac:dyDescent="0.2">
      <c r="B987" s="35">
        <v>44859</v>
      </c>
      <c r="C987" s="108">
        <f t="shared" si="21"/>
        <v>0</v>
      </c>
      <c r="D987" s="108">
        <f>+'Weekly OPIS Data'!D847</f>
        <v>0</v>
      </c>
      <c r="N987" s="108">
        <f t="shared" si="22"/>
        <v>0</v>
      </c>
      <c r="O987" s="108">
        <f>+'Weekly OPIS Data'!F847</f>
        <v>0</v>
      </c>
      <c r="P987" s="108"/>
      <c r="Q987" s="108"/>
    </row>
    <row r="988" spans="2:17" x14ac:dyDescent="0.2">
      <c r="B988" s="35">
        <v>44866</v>
      </c>
      <c r="C988" s="108">
        <f t="shared" si="21"/>
        <v>0</v>
      </c>
      <c r="D988" s="108">
        <f>+'Weekly OPIS Data'!D848</f>
        <v>0</v>
      </c>
      <c r="N988" s="108">
        <f t="shared" si="22"/>
        <v>0</v>
      </c>
      <c r="O988" s="108">
        <f>+'Weekly OPIS Data'!F848</f>
        <v>0</v>
      </c>
      <c r="P988" s="108"/>
      <c r="Q988" s="108"/>
    </row>
    <row r="989" spans="2:17" x14ac:dyDescent="0.2">
      <c r="B989" s="35">
        <v>44873</v>
      </c>
      <c r="C989" s="108">
        <f t="shared" si="21"/>
        <v>0</v>
      </c>
      <c r="D989" s="108">
        <f>+'Weekly OPIS Data'!D849</f>
        <v>0</v>
      </c>
      <c r="N989" s="108">
        <f t="shared" si="22"/>
        <v>0</v>
      </c>
      <c r="O989" s="108">
        <f>+'Weekly OPIS Data'!F849</f>
        <v>0</v>
      </c>
      <c r="P989" s="108"/>
      <c r="Q989" s="108"/>
    </row>
    <row r="990" spans="2:17" x14ac:dyDescent="0.2">
      <c r="B990" s="35">
        <v>44880</v>
      </c>
      <c r="C990" s="108">
        <f t="shared" si="21"/>
        <v>0</v>
      </c>
      <c r="D990" s="108">
        <f>+'Weekly OPIS Data'!D850</f>
        <v>0</v>
      </c>
      <c r="N990" s="108">
        <f t="shared" si="22"/>
        <v>0</v>
      </c>
      <c r="O990" s="108">
        <f>+'Weekly OPIS Data'!F850</f>
        <v>0</v>
      </c>
      <c r="P990" s="108"/>
      <c r="Q990" s="108"/>
    </row>
    <row r="991" spans="2:17" x14ac:dyDescent="0.2">
      <c r="B991" s="35">
        <v>44887</v>
      </c>
      <c r="C991" s="108">
        <f t="shared" si="21"/>
        <v>0</v>
      </c>
      <c r="D991" s="108">
        <f>+'Weekly OPIS Data'!D851</f>
        <v>0</v>
      </c>
      <c r="N991" s="108">
        <f t="shared" si="22"/>
        <v>0</v>
      </c>
      <c r="O991" s="108">
        <f>+'Weekly OPIS Data'!F851</f>
        <v>0</v>
      </c>
      <c r="P991" s="108"/>
      <c r="Q991" s="108"/>
    </row>
    <row r="992" spans="2:17" x14ac:dyDescent="0.2">
      <c r="B992" s="35">
        <v>44894</v>
      </c>
      <c r="C992" s="108">
        <f t="shared" si="21"/>
        <v>0</v>
      </c>
      <c r="D992" s="108">
        <f>+'Weekly OPIS Data'!D852</f>
        <v>0</v>
      </c>
      <c r="N992" s="108">
        <f t="shared" si="22"/>
        <v>0</v>
      </c>
      <c r="O992" s="108">
        <f>+'Weekly OPIS Data'!F852</f>
        <v>0</v>
      </c>
      <c r="P992" s="108"/>
      <c r="Q992" s="108"/>
    </row>
    <row r="993" spans="2:17" x14ac:dyDescent="0.2">
      <c r="B993" s="35">
        <v>44901</v>
      </c>
      <c r="C993" s="108">
        <f t="shared" si="21"/>
        <v>0</v>
      </c>
      <c r="D993" s="108">
        <f>+'Weekly OPIS Data'!D853</f>
        <v>0</v>
      </c>
      <c r="N993" s="108">
        <f t="shared" si="22"/>
        <v>0</v>
      </c>
      <c r="O993" s="108">
        <f>+'Weekly OPIS Data'!F853</f>
        <v>0</v>
      </c>
      <c r="P993" s="108"/>
      <c r="Q993" s="108"/>
    </row>
    <row r="994" spans="2:17" x14ac:dyDescent="0.2">
      <c r="B994" s="35">
        <v>44908</v>
      </c>
      <c r="C994" s="108">
        <f t="shared" si="21"/>
        <v>0</v>
      </c>
      <c r="D994" s="108">
        <f>+'Weekly OPIS Data'!D854</f>
        <v>0</v>
      </c>
      <c r="N994" s="108">
        <f t="shared" si="22"/>
        <v>0</v>
      </c>
      <c r="O994" s="108">
        <f>+'Weekly OPIS Data'!F854</f>
        <v>0</v>
      </c>
      <c r="P994" s="108"/>
      <c r="Q994" s="108"/>
    </row>
    <row r="995" spans="2:17" x14ac:dyDescent="0.2">
      <c r="B995" s="35">
        <v>44915</v>
      </c>
      <c r="C995" s="108">
        <f t="shared" si="21"/>
        <v>0</v>
      </c>
      <c r="D995" s="108">
        <f>+'Weekly OPIS Data'!D855</f>
        <v>0</v>
      </c>
      <c r="N995" s="108">
        <f t="shared" si="22"/>
        <v>0</v>
      </c>
      <c r="O995" s="108">
        <f>+'Weekly OPIS Data'!F855</f>
        <v>0</v>
      </c>
      <c r="P995" s="108"/>
      <c r="Q995" s="108"/>
    </row>
    <row r="996" spans="2:17" x14ac:dyDescent="0.2">
      <c r="B996" s="35">
        <v>44922</v>
      </c>
      <c r="C996" s="108">
        <f t="shared" si="21"/>
        <v>0</v>
      </c>
      <c r="D996" s="108">
        <f>+'Weekly OPIS Data'!D856</f>
        <v>0</v>
      </c>
      <c r="N996" s="108">
        <f t="shared" si="22"/>
        <v>0</v>
      </c>
      <c r="O996" s="108">
        <f>+'Weekly OPIS Data'!F856</f>
        <v>0</v>
      </c>
      <c r="P996" s="108"/>
      <c r="Q996" s="108"/>
    </row>
    <row r="997" spans="2:17" x14ac:dyDescent="0.2">
      <c r="B997" s="35">
        <v>44929</v>
      </c>
      <c r="C997" s="108">
        <f t="shared" si="21"/>
        <v>0</v>
      </c>
      <c r="D997" s="108">
        <f>+'Weekly OPIS Data'!D857</f>
        <v>0</v>
      </c>
      <c r="N997" s="108">
        <f t="shared" si="22"/>
        <v>0</v>
      </c>
      <c r="O997" s="108">
        <f>+'Weekly OPIS Data'!F857</f>
        <v>0</v>
      </c>
      <c r="P997" s="108"/>
      <c r="Q997" s="108"/>
    </row>
    <row r="998" spans="2:17" x14ac:dyDescent="0.2">
      <c r="B998" s="35">
        <v>44936</v>
      </c>
      <c r="C998" s="108">
        <f t="shared" si="21"/>
        <v>0</v>
      </c>
      <c r="D998" s="108">
        <f>+'Weekly OPIS Data'!D858</f>
        <v>0</v>
      </c>
      <c r="N998" s="108">
        <f t="shared" si="22"/>
        <v>0</v>
      </c>
      <c r="O998" s="108">
        <f>+'Weekly OPIS Data'!F858</f>
        <v>0</v>
      </c>
      <c r="P998" s="108"/>
      <c r="Q998" s="108"/>
    </row>
    <row r="999" spans="2:17" x14ac:dyDescent="0.2">
      <c r="B999" s="35">
        <v>44943</v>
      </c>
      <c r="C999" s="108">
        <f t="shared" si="21"/>
        <v>0</v>
      </c>
      <c r="D999" s="108">
        <f>+'Weekly OPIS Data'!D859</f>
        <v>0</v>
      </c>
      <c r="N999" s="108">
        <f t="shared" si="22"/>
        <v>0</v>
      </c>
      <c r="O999" s="108">
        <f>+'Weekly OPIS Data'!F859</f>
        <v>0</v>
      </c>
      <c r="P999" s="108"/>
      <c r="Q999" s="108"/>
    </row>
    <row r="1000" spans="2:17" x14ac:dyDescent="0.2">
      <c r="B1000" s="35">
        <v>44950</v>
      </c>
      <c r="C1000" s="108">
        <f t="shared" si="21"/>
        <v>0</v>
      </c>
      <c r="D1000" s="108">
        <f>+'Weekly OPIS Data'!D860</f>
        <v>0</v>
      </c>
      <c r="N1000" s="108">
        <f t="shared" si="22"/>
        <v>0</v>
      </c>
      <c r="O1000" s="108">
        <f>+'Weekly OPIS Data'!F860</f>
        <v>0</v>
      </c>
      <c r="P1000" s="108"/>
      <c r="Q1000" s="108"/>
    </row>
    <row r="1001" spans="2:17" x14ac:dyDescent="0.2">
      <c r="B1001" s="35">
        <v>44957</v>
      </c>
      <c r="C1001" s="108">
        <f t="shared" si="21"/>
        <v>0</v>
      </c>
      <c r="D1001" s="108">
        <f>+'Weekly OPIS Data'!D861</f>
        <v>0</v>
      </c>
      <c r="N1001" s="108">
        <f t="shared" si="22"/>
        <v>0</v>
      </c>
      <c r="O1001" s="108">
        <f>+'Weekly OPIS Data'!F861</f>
        <v>0</v>
      </c>
      <c r="P1001" s="108"/>
      <c r="Q1001" s="108"/>
    </row>
    <row r="1002" spans="2:17" x14ac:dyDescent="0.2">
      <c r="B1002" s="35">
        <v>44964</v>
      </c>
      <c r="C1002" s="108">
        <f t="shared" si="21"/>
        <v>0</v>
      </c>
      <c r="D1002" s="108">
        <f>+'Weekly OPIS Data'!D862</f>
        <v>0</v>
      </c>
      <c r="N1002" s="108">
        <f t="shared" si="22"/>
        <v>0</v>
      </c>
      <c r="O1002" s="108">
        <f>+'Weekly OPIS Data'!F862</f>
        <v>0</v>
      </c>
      <c r="P1002" s="108"/>
      <c r="Q1002" s="108"/>
    </row>
    <row r="1003" spans="2:17" x14ac:dyDescent="0.2">
      <c r="B1003" s="35">
        <v>44971</v>
      </c>
      <c r="C1003" s="108">
        <f t="shared" si="21"/>
        <v>0</v>
      </c>
      <c r="D1003" s="108">
        <f>+'Weekly OPIS Data'!D863</f>
        <v>0</v>
      </c>
      <c r="N1003" s="108">
        <f t="shared" si="22"/>
        <v>0</v>
      </c>
      <c r="O1003" s="108">
        <f>+'Weekly OPIS Data'!F863</f>
        <v>0</v>
      </c>
      <c r="P1003" s="108"/>
      <c r="Q1003" s="108"/>
    </row>
    <row r="1004" spans="2:17" x14ac:dyDescent="0.2">
      <c r="B1004" s="35">
        <v>44978</v>
      </c>
      <c r="C1004" s="108">
        <f t="shared" si="21"/>
        <v>0</v>
      </c>
      <c r="D1004" s="108">
        <f>+'Weekly OPIS Data'!D864</f>
        <v>0</v>
      </c>
      <c r="N1004" s="108">
        <f t="shared" si="22"/>
        <v>0</v>
      </c>
      <c r="O1004" s="108">
        <f>+'Weekly OPIS Data'!F864</f>
        <v>0</v>
      </c>
      <c r="P1004" s="108"/>
      <c r="Q1004" s="108"/>
    </row>
    <row r="1005" spans="2:17" x14ac:dyDescent="0.2">
      <c r="B1005" s="35">
        <v>44985</v>
      </c>
      <c r="C1005" s="108">
        <f t="shared" si="21"/>
        <v>0</v>
      </c>
      <c r="D1005" s="108">
        <f>+'Weekly OPIS Data'!D865</f>
        <v>0</v>
      </c>
      <c r="N1005" s="108">
        <f t="shared" si="22"/>
        <v>0</v>
      </c>
      <c r="O1005" s="108">
        <f>+'Weekly OPIS Data'!F865</f>
        <v>0</v>
      </c>
      <c r="P1005" s="108"/>
      <c r="Q1005" s="108"/>
    </row>
    <row r="1006" spans="2:17" x14ac:dyDescent="0.2">
      <c r="B1006" s="35">
        <v>44992</v>
      </c>
      <c r="C1006" s="108">
        <f t="shared" si="21"/>
        <v>0</v>
      </c>
      <c r="D1006" s="108">
        <f>+'Weekly OPIS Data'!D866</f>
        <v>0</v>
      </c>
      <c r="N1006" s="108">
        <f t="shared" si="22"/>
        <v>0</v>
      </c>
      <c r="O1006" s="108">
        <f>+'Weekly OPIS Data'!F866</f>
        <v>0</v>
      </c>
      <c r="P1006" s="108"/>
      <c r="Q1006" s="108"/>
    </row>
    <row r="1007" spans="2:17" x14ac:dyDescent="0.2">
      <c r="B1007" s="35">
        <v>44999</v>
      </c>
      <c r="C1007" s="108">
        <f t="shared" si="21"/>
        <v>0</v>
      </c>
      <c r="D1007" s="108">
        <f>+'Weekly OPIS Data'!D867</f>
        <v>0</v>
      </c>
      <c r="N1007" s="108">
        <f t="shared" si="22"/>
        <v>0</v>
      </c>
      <c r="O1007" s="108">
        <f>+'Weekly OPIS Data'!F867</f>
        <v>0</v>
      </c>
      <c r="P1007" s="108"/>
      <c r="Q1007" s="108"/>
    </row>
    <row r="1008" spans="2:17" x14ac:dyDescent="0.2">
      <c r="B1008" s="35">
        <v>45006</v>
      </c>
      <c r="C1008" s="108">
        <f t="shared" si="21"/>
        <v>0</v>
      </c>
      <c r="D1008" s="108">
        <f>+'Weekly OPIS Data'!D868</f>
        <v>0</v>
      </c>
      <c r="N1008" s="108">
        <f t="shared" si="22"/>
        <v>0</v>
      </c>
      <c r="O1008" s="108">
        <f>+'Weekly OPIS Data'!F868</f>
        <v>0</v>
      </c>
      <c r="P1008" s="108"/>
      <c r="Q1008" s="108"/>
    </row>
    <row r="1009" spans="2:17" x14ac:dyDescent="0.2">
      <c r="B1009" s="35">
        <v>45013</v>
      </c>
      <c r="C1009" s="108">
        <f t="shared" si="21"/>
        <v>0</v>
      </c>
      <c r="D1009" s="108">
        <f>+'Weekly OPIS Data'!D869</f>
        <v>0</v>
      </c>
      <c r="N1009" s="108">
        <f t="shared" si="22"/>
        <v>0</v>
      </c>
      <c r="O1009" s="108">
        <f>+'Weekly OPIS Data'!F869</f>
        <v>0</v>
      </c>
      <c r="P1009" s="108"/>
      <c r="Q1009" s="108"/>
    </row>
    <row r="1010" spans="2:17" x14ac:dyDescent="0.2">
      <c r="B1010" s="35">
        <v>45020</v>
      </c>
      <c r="C1010" s="108">
        <f t="shared" si="21"/>
        <v>0</v>
      </c>
      <c r="D1010" s="108">
        <f>+'Weekly OPIS Data'!D870</f>
        <v>0</v>
      </c>
      <c r="N1010" s="108">
        <f t="shared" si="22"/>
        <v>0</v>
      </c>
      <c r="O1010" s="108">
        <f>+'Weekly OPIS Data'!F870</f>
        <v>0</v>
      </c>
      <c r="P1010" s="108"/>
      <c r="Q1010" s="108"/>
    </row>
    <row r="1011" spans="2:17" x14ac:dyDescent="0.2">
      <c r="B1011" s="35">
        <v>45027</v>
      </c>
      <c r="C1011" s="108">
        <f t="shared" si="21"/>
        <v>0</v>
      </c>
      <c r="D1011" s="108">
        <f>+'Weekly OPIS Data'!D871</f>
        <v>0</v>
      </c>
      <c r="N1011" s="108">
        <f t="shared" si="22"/>
        <v>0</v>
      </c>
      <c r="O1011" s="108">
        <f>+'Weekly OPIS Data'!F871</f>
        <v>0</v>
      </c>
      <c r="P1011" s="108"/>
      <c r="Q1011" s="108"/>
    </row>
    <row r="1012" spans="2:17" x14ac:dyDescent="0.2">
      <c r="B1012" s="35">
        <v>45034</v>
      </c>
      <c r="C1012" s="108">
        <f t="shared" si="21"/>
        <v>0</v>
      </c>
      <c r="D1012" s="108">
        <f>+'Weekly OPIS Data'!D872</f>
        <v>0</v>
      </c>
      <c r="N1012" s="108">
        <f t="shared" si="22"/>
        <v>0</v>
      </c>
      <c r="O1012" s="108">
        <f>+'Weekly OPIS Data'!F872</f>
        <v>0</v>
      </c>
      <c r="P1012" s="108"/>
      <c r="Q1012" s="108"/>
    </row>
    <row r="1013" spans="2:17" x14ac:dyDescent="0.2">
      <c r="B1013" s="35">
        <v>45041</v>
      </c>
      <c r="C1013" s="108">
        <f t="shared" si="21"/>
        <v>0</v>
      </c>
      <c r="D1013" s="108">
        <f>+'Weekly OPIS Data'!D873</f>
        <v>0</v>
      </c>
      <c r="N1013" s="108">
        <f t="shared" si="22"/>
        <v>0</v>
      </c>
      <c r="O1013" s="108">
        <f>+'Weekly OPIS Data'!F873</f>
        <v>0</v>
      </c>
      <c r="P1013" s="108"/>
      <c r="Q1013" s="108"/>
    </row>
    <row r="1014" spans="2:17" x14ac:dyDescent="0.2">
      <c r="B1014" s="35">
        <v>45048</v>
      </c>
      <c r="C1014" s="108">
        <f t="shared" si="21"/>
        <v>0</v>
      </c>
      <c r="D1014" s="108">
        <f>+'Weekly OPIS Data'!D874</f>
        <v>0</v>
      </c>
      <c r="N1014" s="108">
        <f t="shared" si="22"/>
        <v>0</v>
      </c>
      <c r="O1014" s="108">
        <f>+'Weekly OPIS Data'!F874</f>
        <v>0</v>
      </c>
      <c r="P1014" s="108"/>
      <c r="Q1014" s="108"/>
    </row>
    <row r="1015" spans="2:17" x14ac:dyDescent="0.2">
      <c r="B1015" s="35">
        <v>45055</v>
      </c>
      <c r="C1015" s="108">
        <f t="shared" si="21"/>
        <v>0</v>
      </c>
      <c r="D1015" s="108">
        <f>+'Weekly OPIS Data'!D875</f>
        <v>0</v>
      </c>
      <c r="N1015" s="108">
        <f t="shared" si="22"/>
        <v>0</v>
      </c>
      <c r="O1015" s="108">
        <f>+'Weekly OPIS Data'!F875</f>
        <v>0</v>
      </c>
      <c r="P1015" s="108"/>
      <c r="Q1015" s="108"/>
    </row>
    <row r="1016" spans="2:17" x14ac:dyDescent="0.2">
      <c r="B1016" s="35">
        <v>45062</v>
      </c>
      <c r="C1016" s="108">
        <f t="shared" si="21"/>
        <v>0</v>
      </c>
      <c r="D1016" s="108">
        <f>+'Weekly OPIS Data'!D876</f>
        <v>0</v>
      </c>
      <c r="N1016" s="108">
        <f t="shared" si="22"/>
        <v>0</v>
      </c>
      <c r="O1016" s="108">
        <f>+'Weekly OPIS Data'!F876</f>
        <v>0</v>
      </c>
      <c r="P1016" s="108"/>
      <c r="Q1016" s="108"/>
    </row>
    <row r="1017" spans="2:17" x14ac:dyDescent="0.2">
      <c r="B1017" s="35">
        <v>45069</v>
      </c>
      <c r="C1017" s="108">
        <f t="shared" ref="C1017:C1080" si="23">D1017</f>
        <v>0</v>
      </c>
      <c r="D1017" s="108">
        <f>+'Weekly OPIS Data'!D877</f>
        <v>0</v>
      </c>
      <c r="N1017" s="108">
        <f t="shared" ref="N1017:N1080" si="24">O1017</f>
        <v>0</v>
      </c>
      <c r="O1017" s="108">
        <f>+'Weekly OPIS Data'!F877</f>
        <v>0</v>
      </c>
      <c r="P1017" s="108"/>
      <c r="Q1017" s="108"/>
    </row>
    <row r="1018" spans="2:17" x14ac:dyDescent="0.2">
      <c r="B1018" s="35">
        <v>45076</v>
      </c>
      <c r="C1018" s="108">
        <f t="shared" si="23"/>
        <v>0</v>
      </c>
      <c r="D1018" s="108">
        <f>+'Weekly OPIS Data'!D878</f>
        <v>0</v>
      </c>
      <c r="N1018" s="108">
        <f t="shared" si="24"/>
        <v>0</v>
      </c>
      <c r="O1018" s="108">
        <f>+'Weekly OPIS Data'!F878</f>
        <v>0</v>
      </c>
      <c r="P1018" s="108"/>
      <c r="Q1018" s="108"/>
    </row>
    <row r="1019" spans="2:17" x14ac:dyDescent="0.2">
      <c r="B1019" s="35">
        <v>45083</v>
      </c>
      <c r="C1019" s="108">
        <f t="shared" si="23"/>
        <v>0</v>
      </c>
      <c r="D1019" s="108">
        <f>+'Weekly OPIS Data'!D879</f>
        <v>0</v>
      </c>
      <c r="N1019" s="108">
        <f t="shared" si="24"/>
        <v>0</v>
      </c>
      <c r="O1019" s="108">
        <f>+'Weekly OPIS Data'!F879</f>
        <v>0</v>
      </c>
      <c r="P1019" s="108"/>
      <c r="Q1019" s="108"/>
    </row>
    <row r="1020" spans="2:17" x14ac:dyDescent="0.2">
      <c r="B1020" s="35">
        <v>45090</v>
      </c>
      <c r="C1020" s="108">
        <f t="shared" si="23"/>
        <v>0</v>
      </c>
      <c r="D1020" s="108">
        <f>+'Weekly OPIS Data'!D880</f>
        <v>0</v>
      </c>
      <c r="N1020" s="108">
        <f t="shared" si="24"/>
        <v>0</v>
      </c>
      <c r="O1020" s="108">
        <f>+'Weekly OPIS Data'!F880</f>
        <v>0</v>
      </c>
      <c r="P1020" s="108"/>
      <c r="Q1020" s="108"/>
    </row>
    <row r="1021" spans="2:17" x14ac:dyDescent="0.2">
      <c r="B1021" s="35">
        <v>45097</v>
      </c>
      <c r="C1021" s="108">
        <f t="shared" si="23"/>
        <v>0</v>
      </c>
      <c r="D1021" s="108">
        <f>+'Weekly OPIS Data'!D881</f>
        <v>0</v>
      </c>
      <c r="N1021" s="108">
        <f t="shared" si="24"/>
        <v>0</v>
      </c>
      <c r="O1021" s="108">
        <f>+'Weekly OPIS Data'!F881</f>
        <v>0</v>
      </c>
      <c r="P1021" s="108"/>
      <c r="Q1021" s="108"/>
    </row>
    <row r="1022" spans="2:17" x14ac:dyDescent="0.2">
      <c r="B1022" s="35">
        <v>45104</v>
      </c>
      <c r="C1022" s="108">
        <f t="shared" si="23"/>
        <v>0</v>
      </c>
      <c r="D1022" s="108">
        <f>+'Weekly OPIS Data'!D882</f>
        <v>0</v>
      </c>
      <c r="N1022" s="108">
        <f t="shared" si="24"/>
        <v>0</v>
      </c>
      <c r="O1022" s="108">
        <f>+'Weekly OPIS Data'!F882</f>
        <v>0</v>
      </c>
      <c r="P1022" s="108"/>
      <c r="Q1022" s="108"/>
    </row>
    <row r="1023" spans="2:17" x14ac:dyDescent="0.2">
      <c r="B1023" s="35">
        <v>45111</v>
      </c>
      <c r="C1023" s="108">
        <f t="shared" si="23"/>
        <v>0</v>
      </c>
      <c r="D1023" s="108">
        <f>+'Weekly OPIS Data'!D883</f>
        <v>0</v>
      </c>
      <c r="N1023" s="108">
        <f t="shared" si="24"/>
        <v>0</v>
      </c>
      <c r="O1023" s="108">
        <f>+'Weekly OPIS Data'!F883</f>
        <v>0</v>
      </c>
      <c r="P1023" s="108"/>
      <c r="Q1023" s="108"/>
    </row>
    <row r="1024" spans="2:17" x14ac:dyDescent="0.2">
      <c r="B1024" s="35">
        <v>45118</v>
      </c>
      <c r="C1024" s="108">
        <f t="shared" si="23"/>
        <v>0</v>
      </c>
      <c r="D1024" s="108">
        <f>+'Weekly OPIS Data'!D884</f>
        <v>0</v>
      </c>
      <c r="N1024" s="108">
        <f t="shared" si="24"/>
        <v>0</v>
      </c>
      <c r="O1024" s="108">
        <f>+'Weekly OPIS Data'!F884</f>
        <v>0</v>
      </c>
      <c r="P1024" s="108"/>
      <c r="Q1024" s="108"/>
    </row>
    <row r="1025" spans="2:17" x14ac:dyDescent="0.2">
      <c r="B1025" s="35">
        <v>45125</v>
      </c>
      <c r="C1025" s="108">
        <f t="shared" si="23"/>
        <v>0</v>
      </c>
      <c r="D1025" s="108">
        <f>+'Weekly OPIS Data'!D885</f>
        <v>0</v>
      </c>
      <c r="N1025" s="108">
        <f t="shared" si="24"/>
        <v>0</v>
      </c>
      <c r="O1025" s="108">
        <f>+'Weekly OPIS Data'!F885</f>
        <v>0</v>
      </c>
      <c r="P1025" s="108"/>
      <c r="Q1025" s="108"/>
    </row>
    <row r="1026" spans="2:17" x14ac:dyDescent="0.2">
      <c r="B1026" s="35">
        <v>45132</v>
      </c>
      <c r="C1026" s="108">
        <f t="shared" si="23"/>
        <v>0</v>
      </c>
      <c r="D1026" s="108">
        <f>+'Weekly OPIS Data'!D886</f>
        <v>0</v>
      </c>
      <c r="N1026" s="108">
        <f t="shared" si="24"/>
        <v>0</v>
      </c>
      <c r="O1026" s="108">
        <f>+'Weekly OPIS Data'!F886</f>
        <v>0</v>
      </c>
      <c r="P1026" s="108"/>
      <c r="Q1026" s="108"/>
    </row>
    <row r="1027" spans="2:17" x14ac:dyDescent="0.2">
      <c r="B1027" s="35">
        <v>45139</v>
      </c>
      <c r="C1027" s="108">
        <f t="shared" si="23"/>
        <v>0</v>
      </c>
      <c r="D1027" s="108">
        <f>+'Weekly OPIS Data'!D887</f>
        <v>0</v>
      </c>
      <c r="N1027" s="108">
        <f t="shared" si="24"/>
        <v>0</v>
      </c>
      <c r="O1027" s="108">
        <f>+'Weekly OPIS Data'!F887</f>
        <v>0</v>
      </c>
      <c r="P1027" s="108"/>
      <c r="Q1027" s="108"/>
    </row>
    <row r="1028" spans="2:17" x14ac:dyDescent="0.2">
      <c r="B1028" s="35">
        <v>45146</v>
      </c>
      <c r="C1028" s="108">
        <f t="shared" si="23"/>
        <v>0</v>
      </c>
      <c r="D1028" s="108">
        <f>+'Weekly OPIS Data'!D888</f>
        <v>0</v>
      </c>
      <c r="N1028" s="108">
        <f t="shared" si="24"/>
        <v>0</v>
      </c>
      <c r="O1028" s="108">
        <f>+'Weekly OPIS Data'!F888</f>
        <v>0</v>
      </c>
      <c r="P1028" s="108"/>
      <c r="Q1028" s="108"/>
    </row>
    <row r="1029" spans="2:17" x14ac:dyDescent="0.2">
      <c r="B1029" s="35">
        <v>45153</v>
      </c>
      <c r="C1029" s="108">
        <f t="shared" si="23"/>
        <v>0</v>
      </c>
      <c r="D1029" s="108">
        <f>+'Weekly OPIS Data'!D889</f>
        <v>0</v>
      </c>
      <c r="N1029" s="108">
        <f t="shared" si="24"/>
        <v>0</v>
      </c>
      <c r="O1029" s="108">
        <f>+'Weekly OPIS Data'!F889</f>
        <v>0</v>
      </c>
      <c r="P1029" s="108"/>
      <c r="Q1029" s="108"/>
    </row>
    <row r="1030" spans="2:17" x14ac:dyDescent="0.2">
      <c r="B1030" s="35">
        <v>45160</v>
      </c>
      <c r="C1030" s="108">
        <f t="shared" si="23"/>
        <v>0</v>
      </c>
      <c r="D1030" s="108">
        <f>+'Weekly OPIS Data'!D890</f>
        <v>0</v>
      </c>
      <c r="N1030" s="108">
        <f t="shared" si="24"/>
        <v>0</v>
      </c>
      <c r="O1030" s="108">
        <f>+'Weekly OPIS Data'!F890</f>
        <v>0</v>
      </c>
      <c r="P1030" s="108"/>
      <c r="Q1030" s="108"/>
    </row>
    <row r="1031" spans="2:17" x14ac:dyDescent="0.2">
      <c r="B1031" s="35">
        <v>45167</v>
      </c>
      <c r="C1031" s="108">
        <f t="shared" si="23"/>
        <v>0</v>
      </c>
      <c r="D1031" s="108">
        <f>+'Weekly OPIS Data'!D891</f>
        <v>0</v>
      </c>
      <c r="N1031" s="108">
        <f t="shared" si="24"/>
        <v>0</v>
      </c>
      <c r="O1031" s="108">
        <f>+'Weekly OPIS Data'!F891</f>
        <v>0</v>
      </c>
      <c r="P1031" s="108"/>
      <c r="Q1031" s="108"/>
    </row>
    <row r="1032" spans="2:17" x14ac:dyDescent="0.2">
      <c r="B1032" s="35">
        <v>45174</v>
      </c>
      <c r="C1032" s="108">
        <f t="shared" si="23"/>
        <v>0</v>
      </c>
      <c r="D1032" s="108">
        <f>+'Weekly OPIS Data'!D892</f>
        <v>0</v>
      </c>
      <c r="N1032" s="108">
        <f t="shared" si="24"/>
        <v>0</v>
      </c>
      <c r="O1032" s="108">
        <f>+'Weekly OPIS Data'!F892</f>
        <v>0</v>
      </c>
      <c r="P1032" s="108"/>
      <c r="Q1032" s="108"/>
    </row>
    <row r="1033" spans="2:17" x14ac:dyDescent="0.2">
      <c r="B1033" s="35">
        <v>45181</v>
      </c>
      <c r="C1033" s="108">
        <f t="shared" si="23"/>
        <v>0</v>
      </c>
      <c r="D1033" s="108">
        <f>+'Weekly OPIS Data'!D893</f>
        <v>0</v>
      </c>
      <c r="N1033" s="108">
        <f t="shared" si="24"/>
        <v>0</v>
      </c>
      <c r="O1033" s="108">
        <f>+'Weekly OPIS Data'!F893</f>
        <v>0</v>
      </c>
      <c r="P1033" s="108"/>
      <c r="Q1033" s="108"/>
    </row>
    <row r="1034" spans="2:17" x14ac:dyDescent="0.2">
      <c r="B1034" s="35">
        <v>45188</v>
      </c>
      <c r="C1034" s="108">
        <f t="shared" si="23"/>
        <v>0</v>
      </c>
      <c r="D1034" s="108">
        <f>+'Weekly OPIS Data'!D894</f>
        <v>0</v>
      </c>
      <c r="N1034" s="108">
        <f t="shared" si="24"/>
        <v>0</v>
      </c>
      <c r="O1034" s="108">
        <f>+'Weekly OPIS Data'!F894</f>
        <v>0</v>
      </c>
      <c r="P1034" s="108"/>
      <c r="Q1034" s="108"/>
    </row>
    <row r="1035" spans="2:17" x14ac:dyDescent="0.2">
      <c r="B1035" s="35">
        <v>45195</v>
      </c>
      <c r="C1035" s="108">
        <f t="shared" si="23"/>
        <v>0</v>
      </c>
      <c r="D1035" s="108">
        <f>+'Weekly OPIS Data'!D895</f>
        <v>0</v>
      </c>
      <c r="N1035" s="108">
        <f t="shared" si="24"/>
        <v>0</v>
      </c>
      <c r="O1035" s="108">
        <f>+'Weekly OPIS Data'!F895</f>
        <v>0</v>
      </c>
      <c r="P1035" s="108"/>
      <c r="Q1035" s="108"/>
    </row>
    <row r="1036" spans="2:17" x14ac:dyDescent="0.2">
      <c r="B1036" s="35">
        <v>45202</v>
      </c>
      <c r="C1036" s="108">
        <f t="shared" si="23"/>
        <v>0</v>
      </c>
      <c r="D1036" s="108">
        <f>+'Weekly OPIS Data'!D896</f>
        <v>0</v>
      </c>
      <c r="N1036" s="108">
        <f t="shared" si="24"/>
        <v>0</v>
      </c>
      <c r="O1036" s="108">
        <f>+'Weekly OPIS Data'!F896</f>
        <v>0</v>
      </c>
      <c r="P1036" s="108"/>
      <c r="Q1036" s="108"/>
    </row>
    <row r="1037" spans="2:17" x14ac:dyDescent="0.2">
      <c r="B1037" s="35">
        <v>45209</v>
      </c>
      <c r="C1037" s="108">
        <f t="shared" si="23"/>
        <v>0</v>
      </c>
      <c r="D1037" s="108">
        <f>+'Weekly OPIS Data'!D897</f>
        <v>0</v>
      </c>
      <c r="N1037" s="108">
        <f t="shared" si="24"/>
        <v>0</v>
      </c>
      <c r="O1037" s="108">
        <f>+'Weekly OPIS Data'!F897</f>
        <v>0</v>
      </c>
      <c r="P1037" s="108"/>
      <c r="Q1037" s="108"/>
    </row>
    <row r="1038" spans="2:17" x14ac:dyDescent="0.2">
      <c r="B1038" s="35">
        <v>45216</v>
      </c>
      <c r="C1038" s="108">
        <f t="shared" si="23"/>
        <v>0</v>
      </c>
      <c r="D1038" s="108">
        <f>+'Weekly OPIS Data'!D898</f>
        <v>0</v>
      </c>
      <c r="N1038" s="108">
        <f t="shared" si="24"/>
        <v>0</v>
      </c>
      <c r="O1038" s="108">
        <f>+'Weekly OPIS Data'!F898</f>
        <v>0</v>
      </c>
      <c r="P1038" s="108"/>
      <c r="Q1038" s="108"/>
    </row>
    <row r="1039" spans="2:17" x14ac:dyDescent="0.2">
      <c r="B1039" s="35">
        <v>45223</v>
      </c>
      <c r="C1039" s="108">
        <f t="shared" si="23"/>
        <v>0</v>
      </c>
      <c r="D1039" s="108">
        <f>+'Weekly OPIS Data'!D899</f>
        <v>0</v>
      </c>
      <c r="N1039" s="108">
        <f t="shared" si="24"/>
        <v>0</v>
      </c>
      <c r="O1039" s="108">
        <f>+'Weekly OPIS Data'!F899</f>
        <v>0</v>
      </c>
      <c r="P1039" s="108"/>
      <c r="Q1039" s="108"/>
    </row>
    <row r="1040" spans="2:17" x14ac:dyDescent="0.2">
      <c r="B1040" s="35">
        <v>45230</v>
      </c>
      <c r="C1040" s="108">
        <f t="shared" si="23"/>
        <v>0</v>
      </c>
      <c r="D1040" s="108">
        <f>+'Weekly OPIS Data'!D900</f>
        <v>0</v>
      </c>
      <c r="N1040" s="108">
        <f t="shared" si="24"/>
        <v>0</v>
      </c>
      <c r="O1040" s="108">
        <f>+'Weekly OPIS Data'!F900</f>
        <v>0</v>
      </c>
      <c r="P1040" s="108"/>
      <c r="Q1040" s="108"/>
    </row>
    <row r="1041" spans="2:17" x14ac:dyDescent="0.2">
      <c r="B1041" s="35">
        <v>45237</v>
      </c>
      <c r="C1041" s="108">
        <f t="shared" si="23"/>
        <v>0</v>
      </c>
      <c r="D1041" s="108">
        <f>+'Weekly OPIS Data'!D901</f>
        <v>0</v>
      </c>
      <c r="N1041" s="108">
        <f t="shared" si="24"/>
        <v>0</v>
      </c>
      <c r="O1041" s="108">
        <f>+'Weekly OPIS Data'!F901</f>
        <v>0</v>
      </c>
      <c r="P1041" s="108"/>
      <c r="Q1041" s="108"/>
    </row>
    <row r="1042" spans="2:17" x14ac:dyDescent="0.2">
      <c r="B1042" s="35">
        <v>45244</v>
      </c>
      <c r="C1042" s="108">
        <f t="shared" si="23"/>
        <v>0</v>
      </c>
      <c r="D1042" s="108">
        <f>+'Weekly OPIS Data'!D902</f>
        <v>0</v>
      </c>
      <c r="N1042" s="108">
        <f t="shared" si="24"/>
        <v>0</v>
      </c>
      <c r="O1042" s="108">
        <f>+'Weekly OPIS Data'!F902</f>
        <v>0</v>
      </c>
      <c r="P1042" s="108"/>
      <c r="Q1042" s="108"/>
    </row>
    <row r="1043" spans="2:17" x14ac:dyDescent="0.2">
      <c r="B1043" s="35">
        <v>45251</v>
      </c>
      <c r="C1043" s="108">
        <f t="shared" si="23"/>
        <v>0</v>
      </c>
      <c r="D1043" s="108">
        <f>+'Weekly OPIS Data'!D903</f>
        <v>0</v>
      </c>
      <c r="N1043" s="108">
        <f t="shared" si="24"/>
        <v>0</v>
      </c>
      <c r="O1043" s="108">
        <f>+'Weekly OPIS Data'!F903</f>
        <v>0</v>
      </c>
      <c r="P1043" s="108"/>
      <c r="Q1043" s="108"/>
    </row>
    <row r="1044" spans="2:17" x14ac:dyDescent="0.2">
      <c r="B1044" s="35">
        <v>45258</v>
      </c>
      <c r="C1044" s="108">
        <f t="shared" si="23"/>
        <v>0</v>
      </c>
      <c r="D1044" s="108">
        <f>+'Weekly OPIS Data'!D904</f>
        <v>0</v>
      </c>
      <c r="N1044" s="108">
        <f t="shared" si="24"/>
        <v>0</v>
      </c>
      <c r="O1044" s="108">
        <f>+'Weekly OPIS Data'!F904</f>
        <v>0</v>
      </c>
      <c r="P1044" s="108"/>
      <c r="Q1044" s="108"/>
    </row>
    <row r="1045" spans="2:17" x14ac:dyDescent="0.2">
      <c r="B1045" s="35">
        <v>45265</v>
      </c>
      <c r="C1045" s="108">
        <f t="shared" si="23"/>
        <v>0</v>
      </c>
      <c r="D1045" s="108">
        <f>+'Weekly OPIS Data'!D905</f>
        <v>0</v>
      </c>
      <c r="N1045" s="108">
        <f t="shared" si="24"/>
        <v>0</v>
      </c>
      <c r="O1045" s="108">
        <f>+'Weekly OPIS Data'!F905</f>
        <v>0</v>
      </c>
      <c r="P1045" s="108"/>
      <c r="Q1045" s="108"/>
    </row>
    <row r="1046" spans="2:17" x14ac:dyDescent="0.2">
      <c r="B1046" s="35">
        <v>45272</v>
      </c>
      <c r="C1046" s="108">
        <f t="shared" si="23"/>
        <v>0</v>
      </c>
      <c r="D1046" s="108">
        <f>+'Weekly OPIS Data'!D906</f>
        <v>0</v>
      </c>
      <c r="N1046" s="108">
        <f t="shared" si="24"/>
        <v>0</v>
      </c>
      <c r="O1046" s="108">
        <f>+'Weekly OPIS Data'!F906</f>
        <v>0</v>
      </c>
      <c r="P1046" s="108"/>
      <c r="Q1046" s="108"/>
    </row>
    <row r="1047" spans="2:17" x14ac:dyDescent="0.2">
      <c r="B1047" s="35">
        <v>45279</v>
      </c>
      <c r="C1047" s="108">
        <f t="shared" si="23"/>
        <v>0</v>
      </c>
      <c r="D1047" s="108">
        <f>+'Weekly OPIS Data'!D907</f>
        <v>0</v>
      </c>
      <c r="N1047" s="108">
        <f t="shared" si="24"/>
        <v>0</v>
      </c>
      <c r="O1047" s="108">
        <f>+'Weekly OPIS Data'!F907</f>
        <v>0</v>
      </c>
      <c r="P1047" s="108"/>
      <c r="Q1047" s="108"/>
    </row>
    <row r="1048" spans="2:17" x14ac:dyDescent="0.2">
      <c r="B1048" s="35">
        <v>45286</v>
      </c>
      <c r="C1048" s="108">
        <f t="shared" si="23"/>
        <v>0</v>
      </c>
      <c r="D1048" s="108">
        <f>+'Weekly OPIS Data'!D908</f>
        <v>0</v>
      </c>
      <c r="N1048" s="108">
        <f t="shared" si="24"/>
        <v>0</v>
      </c>
      <c r="O1048" s="108">
        <f>+'Weekly OPIS Data'!F908</f>
        <v>0</v>
      </c>
      <c r="P1048" s="108"/>
      <c r="Q1048" s="108"/>
    </row>
    <row r="1049" spans="2:17" x14ac:dyDescent="0.2">
      <c r="B1049" s="35">
        <v>45293</v>
      </c>
      <c r="C1049" s="108">
        <f t="shared" si="23"/>
        <v>0</v>
      </c>
      <c r="D1049" s="108">
        <f>+'Weekly OPIS Data'!D909</f>
        <v>0</v>
      </c>
      <c r="N1049" s="108">
        <f t="shared" si="24"/>
        <v>0</v>
      </c>
      <c r="O1049" s="108">
        <f>+'Weekly OPIS Data'!F909</f>
        <v>0</v>
      </c>
      <c r="P1049" s="108"/>
      <c r="Q1049" s="108"/>
    </row>
    <row r="1050" spans="2:17" x14ac:dyDescent="0.2">
      <c r="B1050" s="35">
        <v>45300</v>
      </c>
      <c r="C1050" s="108">
        <f t="shared" si="23"/>
        <v>0</v>
      </c>
      <c r="D1050" s="108">
        <f>+'Weekly OPIS Data'!D910</f>
        <v>0</v>
      </c>
      <c r="N1050" s="108">
        <f t="shared" si="24"/>
        <v>0</v>
      </c>
      <c r="O1050" s="108">
        <f>+'Weekly OPIS Data'!F910</f>
        <v>0</v>
      </c>
      <c r="P1050" s="108"/>
      <c r="Q1050" s="108"/>
    </row>
    <row r="1051" spans="2:17" x14ac:dyDescent="0.2">
      <c r="B1051" s="35">
        <v>45307</v>
      </c>
      <c r="C1051" s="108">
        <f t="shared" si="23"/>
        <v>0</v>
      </c>
      <c r="D1051" s="108">
        <f>+'Weekly OPIS Data'!D911</f>
        <v>0</v>
      </c>
      <c r="N1051" s="108">
        <f t="shared" si="24"/>
        <v>0</v>
      </c>
      <c r="O1051" s="108">
        <f>+'Weekly OPIS Data'!F911</f>
        <v>0</v>
      </c>
      <c r="P1051" s="108"/>
      <c r="Q1051" s="108"/>
    </row>
    <row r="1052" spans="2:17" x14ac:dyDescent="0.2">
      <c r="B1052" s="35">
        <v>45314</v>
      </c>
      <c r="C1052" s="108">
        <f t="shared" si="23"/>
        <v>0</v>
      </c>
      <c r="D1052" s="108">
        <f>+'Weekly OPIS Data'!D912</f>
        <v>0</v>
      </c>
      <c r="N1052" s="108">
        <f t="shared" si="24"/>
        <v>0</v>
      </c>
      <c r="O1052" s="108">
        <f>+'Weekly OPIS Data'!F912</f>
        <v>0</v>
      </c>
      <c r="P1052" s="108"/>
      <c r="Q1052" s="108"/>
    </row>
    <row r="1053" spans="2:17" x14ac:dyDescent="0.2">
      <c r="B1053" s="35">
        <v>45321</v>
      </c>
      <c r="C1053" s="108">
        <f t="shared" si="23"/>
        <v>0</v>
      </c>
      <c r="D1053" s="108">
        <f>+'Weekly OPIS Data'!D913</f>
        <v>0</v>
      </c>
      <c r="N1053" s="108">
        <f t="shared" si="24"/>
        <v>0</v>
      </c>
      <c r="O1053" s="108">
        <f>+'Weekly OPIS Data'!F913</f>
        <v>0</v>
      </c>
      <c r="P1053" s="108"/>
      <c r="Q1053" s="108"/>
    </row>
    <row r="1054" spans="2:17" x14ac:dyDescent="0.2">
      <c r="B1054" s="35">
        <v>45328</v>
      </c>
      <c r="C1054" s="108">
        <f t="shared" si="23"/>
        <v>0</v>
      </c>
      <c r="D1054" s="108">
        <f>+'Weekly OPIS Data'!D914</f>
        <v>0</v>
      </c>
      <c r="N1054" s="108">
        <f t="shared" si="24"/>
        <v>0</v>
      </c>
      <c r="O1054" s="108">
        <f>+'Weekly OPIS Data'!F914</f>
        <v>0</v>
      </c>
      <c r="P1054" s="108"/>
      <c r="Q1054" s="108"/>
    </row>
    <row r="1055" spans="2:17" x14ac:dyDescent="0.2">
      <c r="B1055" s="35">
        <v>45335</v>
      </c>
      <c r="C1055" s="108">
        <f t="shared" si="23"/>
        <v>0</v>
      </c>
      <c r="D1055" s="108">
        <f>+'Weekly OPIS Data'!D915</f>
        <v>0</v>
      </c>
      <c r="N1055" s="108">
        <f t="shared" si="24"/>
        <v>0</v>
      </c>
      <c r="O1055" s="108">
        <f>+'Weekly OPIS Data'!F915</f>
        <v>0</v>
      </c>
      <c r="P1055" s="108"/>
      <c r="Q1055" s="108"/>
    </row>
    <row r="1056" spans="2:17" x14ac:dyDescent="0.2">
      <c r="B1056" s="35">
        <v>45342</v>
      </c>
      <c r="C1056" s="108">
        <f t="shared" si="23"/>
        <v>0</v>
      </c>
      <c r="D1056" s="108">
        <f>+'Weekly OPIS Data'!D916</f>
        <v>0</v>
      </c>
      <c r="N1056" s="108">
        <f t="shared" si="24"/>
        <v>0</v>
      </c>
      <c r="O1056" s="108">
        <f>+'Weekly OPIS Data'!F916</f>
        <v>0</v>
      </c>
      <c r="P1056" s="108"/>
      <c r="Q1056" s="108"/>
    </row>
    <row r="1057" spans="2:17" x14ac:dyDescent="0.2">
      <c r="B1057" s="35">
        <v>45349</v>
      </c>
      <c r="C1057" s="108">
        <f t="shared" si="23"/>
        <v>0</v>
      </c>
      <c r="D1057" s="108">
        <f>+'Weekly OPIS Data'!D917</f>
        <v>0</v>
      </c>
      <c r="N1057" s="108">
        <f t="shared" si="24"/>
        <v>0</v>
      </c>
      <c r="O1057" s="108">
        <f>+'Weekly OPIS Data'!F917</f>
        <v>0</v>
      </c>
      <c r="P1057" s="108"/>
      <c r="Q1057" s="108"/>
    </row>
    <row r="1058" spans="2:17" x14ac:dyDescent="0.2">
      <c r="B1058" s="35">
        <v>45356</v>
      </c>
      <c r="C1058" s="108">
        <f t="shared" si="23"/>
        <v>0</v>
      </c>
      <c r="D1058" s="108">
        <f>+'Weekly OPIS Data'!D918</f>
        <v>0</v>
      </c>
      <c r="N1058" s="108">
        <f t="shared" si="24"/>
        <v>0</v>
      </c>
      <c r="O1058" s="108">
        <f>+'Weekly OPIS Data'!F918</f>
        <v>0</v>
      </c>
      <c r="P1058" s="108"/>
      <c r="Q1058" s="108"/>
    </row>
    <row r="1059" spans="2:17" x14ac:dyDescent="0.2">
      <c r="B1059" s="35">
        <v>45363</v>
      </c>
      <c r="C1059" s="108">
        <f t="shared" si="23"/>
        <v>0</v>
      </c>
      <c r="D1059" s="108">
        <f>+'Weekly OPIS Data'!D919</f>
        <v>0</v>
      </c>
      <c r="N1059" s="108">
        <f t="shared" si="24"/>
        <v>0</v>
      </c>
      <c r="O1059" s="108">
        <f>+'Weekly OPIS Data'!F919</f>
        <v>0</v>
      </c>
      <c r="P1059" s="108"/>
      <c r="Q1059" s="108"/>
    </row>
    <row r="1060" spans="2:17" x14ac:dyDescent="0.2">
      <c r="B1060" s="35">
        <v>45370</v>
      </c>
      <c r="C1060" s="108">
        <f t="shared" si="23"/>
        <v>0</v>
      </c>
      <c r="D1060" s="108">
        <f>+'Weekly OPIS Data'!D920</f>
        <v>0</v>
      </c>
      <c r="N1060" s="108">
        <f t="shared" si="24"/>
        <v>0</v>
      </c>
      <c r="O1060" s="108">
        <f>+'Weekly OPIS Data'!F920</f>
        <v>0</v>
      </c>
      <c r="P1060" s="108"/>
      <c r="Q1060" s="108"/>
    </row>
    <row r="1061" spans="2:17" x14ac:dyDescent="0.2">
      <c r="B1061" s="35">
        <v>45377</v>
      </c>
      <c r="C1061" s="108">
        <f t="shared" si="23"/>
        <v>0</v>
      </c>
      <c r="D1061" s="108">
        <f>+'Weekly OPIS Data'!D921</f>
        <v>0</v>
      </c>
      <c r="N1061" s="108">
        <f t="shared" si="24"/>
        <v>0</v>
      </c>
      <c r="O1061" s="108">
        <f>+'Weekly OPIS Data'!F921</f>
        <v>0</v>
      </c>
      <c r="P1061" s="108"/>
      <c r="Q1061" s="108"/>
    </row>
    <row r="1062" spans="2:17" x14ac:dyDescent="0.2">
      <c r="B1062" s="35">
        <v>45384</v>
      </c>
      <c r="C1062" s="108">
        <f t="shared" si="23"/>
        <v>0</v>
      </c>
      <c r="D1062" s="108">
        <f>+'Weekly OPIS Data'!D922</f>
        <v>0</v>
      </c>
      <c r="N1062" s="108">
        <f t="shared" si="24"/>
        <v>0</v>
      </c>
      <c r="O1062" s="108">
        <f>+'Weekly OPIS Data'!F922</f>
        <v>0</v>
      </c>
      <c r="P1062" s="108"/>
      <c r="Q1062" s="108"/>
    </row>
    <row r="1063" spans="2:17" x14ac:dyDescent="0.2">
      <c r="B1063" s="35">
        <v>45391</v>
      </c>
      <c r="C1063" s="108">
        <f t="shared" si="23"/>
        <v>0</v>
      </c>
      <c r="D1063" s="108">
        <f>+'Weekly OPIS Data'!D923</f>
        <v>0</v>
      </c>
      <c r="N1063" s="108">
        <f t="shared" si="24"/>
        <v>0</v>
      </c>
      <c r="O1063" s="108">
        <f>+'Weekly OPIS Data'!F923</f>
        <v>0</v>
      </c>
      <c r="P1063" s="108"/>
      <c r="Q1063" s="108"/>
    </row>
    <row r="1064" spans="2:17" x14ac:dyDescent="0.2">
      <c r="B1064" s="35">
        <v>45398</v>
      </c>
      <c r="C1064" s="108">
        <f t="shared" si="23"/>
        <v>0</v>
      </c>
      <c r="D1064" s="108">
        <f>+'Weekly OPIS Data'!D924</f>
        <v>0</v>
      </c>
      <c r="N1064" s="108">
        <f t="shared" si="24"/>
        <v>0</v>
      </c>
      <c r="O1064" s="108">
        <f>+'Weekly OPIS Data'!F924</f>
        <v>0</v>
      </c>
      <c r="P1064" s="108"/>
      <c r="Q1064" s="108"/>
    </row>
    <row r="1065" spans="2:17" x14ac:dyDescent="0.2">
      <c r="B1065" s="35">
        <v>45405</v>
      </c>
      <c r="C1065" s="108">
        <f t="shared" si="23"/>
        <v>0</v>
      </c>
      <c r="D1065" s="108">
        <f>+'Weekly OPIS Data'!D925</f>
        <v>0</v>
      </c>
      <c r="N1065" s="108">
        <f t="shared" si="24"/>
        <v>0</v>
      </c>
      <c r="O1065" s="108">
        <f>+'Weekly OPIS Data'!F925</f>
        <v>0</v>
      </c>
      <c r="P1065" s="108"/>
      <c r="Q1065" s="108"/>
    </row>
    <row r="1066" spans="2:17" x14ac:dyDescent="0.2">
      <c r="B1066" s="35">
        <v>45412</v>
      </c>
      <c r="C1066" s="108">
        <f t="shared" si="23"/>
        <v>0</v>
      </c>
      <c r="D1066" s="108">
        <f>+'Weekly OPIS Data'!D926</f>
        <v>0</v>
      </c>
      <c r="N1066" s="108">
        <f t="shared" si="24"/>
        <v>0</v>
      </c>
      <c r="O1066" s="108">
        <f>+'Weekly OPIS Data'!F926</f>
        <v>0</v>
      </c>
      <c r="P1066" s="108"/>
      <c r="Q1066" s="108"/>
    </row>
    <row r="1067" spans="2:17" x14ac:dyDescent="0.2">
      <c r="B1067" s="35">
        <v>45419</v>
      </c>
      <c r="C1067" s="108">
        <f t="shared" si="23"/>
        <v>0</v>
      </c>
      <c r="D1067" s="108">
        <f>+'Weekly OPIS Data'!D927</f>
        <v>0</v>
      </c>
      <c r="N1067" s="108">
        <f t="shared" si="24"/>
        <v>0</v>
      </c>
      <c r="O1067" s="108">
        <f>+'Weekly OPIS Data'!F927</f>
        <v>0</v>
      </c>
      <c r="P1067" s="108"/>
      <c r="Q1067" s="108"/>
    </row>
    <row r="1068" spans="2:17" x14ac:dyDescent="0.2">
      <c r="B1068" s="35">
        <v>45426</v>
      </c>
      <c r="C1068" s="108">
        <f t="shared" si="23"/>
        <v>0</v>
      </c>
      <c r="D1068" s="108">
        <f>+'Weekly OPIS Data'!D928</f>
        <v>0</v>
      </c>
      <c r="N1068" s="108">
        <f t="shared" si="24"/>
        <v>0</v>
      </c>
      <c r="O1068" s="108">
        <f>+'Weekly OPIS Data'!F928</f>
        <v>0</v>
      </c>
      <c r="P1068" s="108"/>
      <c r="Q1068" s="108"/>
    </row>
    <row r="1069" spans="2:17" x14ac:dyDescent="0.2">
      <c r="B1069" s="35">
        <v>45433</v>
      </c>
      <c r="C1069" s="108">
        <f t="shared" si="23"/>
        <v>0</v>
      </c>
      <c r="D1069" s="108">
        <f>+'Weekly OPIS Data'!D929</f>
        <v>0</v>
      </c>
      <c r="N1069" s="108">
        <f t="shared" si="24"/>
        <v>0</v>
      </c>
      <c r="O1069" s="108">
        <f>+'Weekly OPIS Data'!F929</f>
        <v>0</v>
      </c>
      <c r="P1069" s="108"/>
      <c r="Q1069" s="108"/>
    </row>
    <row r="1070" spans="2:17" x14ac:dyDescent="0.2">
      <c r="B1070" s="35">
        <v>45440</v>
      </c>
      <c r="C1070" s="108">
        <f t="shared" si="23"/>
        <v>0</v>
      </c>
      <c r="D1070" s="108">
        <f>+'Weekly OPIS Data'!D930</f>
        <v>0</v>
      </c>
      <c r="N1070" s="108">
        <f t="shared" si="24"/>
        <v>0</v>
      </c>
      <c r="O1070" s="108">
        <f>+'Weekly OPIS Data'!F930</f>
        <v>0</v>
      </c>
      <c r="P1070" s="108"/>
      <c r="Q1070" s="108"/>
    </row>
    <row r="1071" spans="2:17" x14ac:dyDescent="0.2">
      <c r="B1071" s="35">
        <v>45447</v>
      </c>
      <c r="C1071" s="108">
        <f t="shared" si="23"/>
        <v>0</v>
      </c>
      <c r="D1071" s="108">
        <f>+'Weekly OPIS Data'!D931</f>
        <v>0</v>
      </c>
      <c r="N1071" s="108">
        <f t="shared" si="24"/>
        <v>0</v>
      </c>
      <c r="O1071" s="108">
        <f>+'Weekly OPIS Data'!F931</f>
        <v>0</v>
      </c>
      <c r="P1071" s="108"/>
      <c r="Q1071" s="108"/>
    </row>
    <row r="1072" spans="2:17" x14ac:dyDescent="0.2">
      <c r="B1072" s="35">
        <v>45454</v>
      </c>
      <c r="C1072" s="108">
        <f t="shared" si="23"/>
        <v>0</v>
      </c>
      <c r="D1072" s="108">
        <f>+'Weekly OPIS Data'!D932</f>
        <v>0</v>
      </c>
      <c r="N1072" s="108">
        <f t="shared" si="24"/>
        <v>0</v>
      </c>
      <c r="O1072" s="108">
        <f>+'Weekly OPIS Data'!F932</f>
        <v>0</v>
      </c>
      <c r="P1072" s="108"/>
      <c r="Q1072" s="108"/>
    </row>
    <row r="1073" spans="2:17" x14ac:dyDescent="0.2">
      <c r="B1073" s="35">
        <v>45461</v>
      </c>
      <c r="C1073" s="108">
        <f t="shared" si="23"/>
        <v>0</v>
      </c>
      <c r="D1073" s="108">
        <f>+'Weekly OPIS Data'!D933</f>
        <v>0</v>
      </c>
      <c r="N1073" s="108">
        <f t="shared" si="24"/>
        <v>0</v>
      </c>
      <c r="O1073" s="108">
        <f>+'Weekly OPIS Data'!F933</f>
        <v>0</v>
      </c>
      <c r="P1073" s="108"/>
      <c r="Q1073" s="108"/>
    </row>
    <row r="1074" spans="2:17" x14ac:dyDescent="0.2">
      <c r="B1074" s="35">
        <v>45468</v>
      </c>
      <c r="C1074" s="108">
        <f t="shared" si="23"/>
        <v>0</v>
      </c>
      <c r="D1074" s="108">
        <f>+'Weekly OPIS Data'!D934</f>
        <v>0</v>
      </c>
      <c r="N1074" s="108">
        <f t="shared" si="24"/>
        <v>0</v>
      </c>
      <c r="O1074" s="108">
        <f>+'Weekly OPIS Data'!F934</f>
        <v>0</v>
      </c>
      <c r="P1074" s="108"/>
      <c r="Q1074" s="108"/>
    </row>
    <row r="1075" spans="2:17" x14ac:dyDescent="0.2">
      <c r="B1075" s="35">
        <v>45475</v>
      </c>
      <c r="C1075" s="108">
        <f t="shared" si="23"/>
        <v>0</v>
      </c>
      <c r="D1075" s="108">
        <f>+'Weekly OPIS Data'!D935</f>
        <v>0</v>
      </c>
      <c r="N1075" s="108">
        <f t="shared" si="24"/>
        <v>0</v>
      </c>
      <c r="O1075" s="108">
        <f>+'Weekly OPIS Data'!F935</f>
        <v>0</v>
      </c>
      <c r="P1075" s="108"/>
      <c r="Q1075" s="108"/>
    </row>
    <row r="1076" spans="2:17" x14ac:dyDescent="0.2">
      <c r="B1076" s="35">
        <v>45482</v>
      </c>
      <c r="C1076" s="108">
        <f t="shared" si="23"/>
        <v>0</v>
      </c>
      <c r="D1076" s="108">
        <f>+'Weekly OPIS Data'!D936</f>
        <v>0</v>
      </c>
      <c r="N1076" s="108">
        <f t="shared" si="24"/>
        <v>0</v>
      </c>
      <c r="O1076" s="108">
        <f>+'Weekly OPIS Data'!F936</f>
        <v>0</v>
      </c>
      <c r="P1076" s="108"/>
      <c r="Q1076" s="108"/>
    </row>
    <row r="1077" spans="2:17" x14ac:dyDescent="0.2">
      <c r="B1077" s="35">
        <v>45489</v>
      </c>
      <c r="C1077" s="108">
        <f t="shared" si="23"/>
        <v>0</v>
      </c>
      <c r="D1077" s="108">
        <f>+'Weekly OPIS Data'!D937</f>
        <v>0</v>
      </c>
      <c r="N1077" s="108">
        <f t="shared" si="24"/>
        <v>0</v>
      </c>
      <c r="O1077" s="108">
        <f>+'Weekly OPIS Data'!F937</f>
        <v>0</v>
      </c>
      <c r="P1077" s="108"/>
      <c r="Q1077" s="108"/>
    </row>
    <row r="1078" spans="2:17" x14ac:dyDescent="0.2">
      <c r="B1078" s="35">
        <v>45496</v>
      </c>
      <c r="C1078" s="108">
        <f t="shared" si="23"/>
        <v>0</v>
      </c>
      <c r="D1078" s="108">
        <f>+'Weekly OPIS Data'!D938</f>
        <v>0</v>
      </c>
      <c r="N1078" s="108">
        <f t="shared" si="24"/>
        <v>0</v>
      </c>
      <c r="O1078" s="108">
        <f>+'Weekly OPIS Data'!F938</f>
        <v>0</v>
      </c>
      <c r="P1078" s="108"/>
      <c r="Q1078" s="108"/>
    </row>
    <row r="1079" spans="2:17" x14ac:dyDescent="0.2">
      <c r="B1079" s="35">
        <v>45503</v>
      </c>
      <c r="C1079" s="108">
        <f t="shared" si="23"/>
        <v>0</v>
      </c>
      <c r="D1079" s="108">
        <f>+'Weekly OPIS Data'!D939</f>
        <v>0</v>
      </c>
      <c r="N1079" s="108">
        <f t="shared" si="24"/>
        <v>0</v>
      </c>
      <c r="O1079" s="108">
        <f>+'Weekly OPIS Data'!F939</f>
        <v>0</v>
      </c>
      <c r="P1079" s="108"/>
      <c r="Q1079" s="108"/>
    </row>
    <row r="1080" spans="2:17" x14ac:dyDescent="0.2">
      <c r="B1080" s="35">
        <v>45510</v>
      </c>
      <c r="C1080" s="108">
        <f t="shared" si="23"/>
        <v>0</v>
      </c>
      <c r="D1080" s="108">
        <f>+'Weekly OPIS Data'!D940</f>
        <v>0</v>
      </c>
      <c r="N1080" s="108">
        <f t="shared" si="24"/>
        <v>0</v>
      </c>
      <c r="O1080" s="108">
        <f>+'Weekly OPIS Data'!F940</f>
        <v>0</v>
      </c>
      <c r="P1080" s="108"/>
      <c r="Q1080" s="108"/>
    </row>
    <row r="1081" spans="2:17" x14ac:dyDescent="0.2">
      <c r="B1081" s="35">
        <v>45517</v>
      </c>
      <c r="C1081" s="108">
        <f t="shared" ref="C1081:C1144" si="25">D1081</f>
        <v>0</v>
      </c>
      <c r="D1081" s="108">
        <f>+'Weekly OPIS Data'!D941</f>
        <v>0</v>
      </c>
      <c r="N1081" s="108">
        <f t="shared" ref="N1081:N1144" si="26">O1081</f>
        <v>0</v>
      </c>
      <c r="O1081" s="108">
        <f>+'Weekly OPIS Data'!F941</f>
        <v>0</v>
      </c>
      <c r="P1081" s="108"/>
      <c r="Q1081" s="108"/>
    </row>
    <row r="1082" spans="2:17" x14ac:dyDescent="0.2">
      <c r="B1082" s="35">
        <v>45524</v>
      </c>
      <c r="C1082" s="108">
        <f t="shared" si="25"/>
        <v>0</v>
      </c>
      <c r="D1082" s="108">
        <f>+'Weekly OPIS Data'!D942</f>
        <v>0</v>
      </c>
      <c r="N1082" s="108">
        <f t="shared" si="26"/>
        <v>0</v>
      </c>
      <c r="O1082" s="108">
        <f>+'Weekly OPIS Data'!F942</f>
        <v>0</v>
      </c>
      <c r="P1082" s="108"/>
      <c r="Q1082" s="108"/>
    </row>
    <row r="1083" spans="2:17" x14ac:dyDescent="0.2">
      <c r="B1083" s="35">
        <v>45531</v>
      </c>
      <c r="C1083" s="108">
        <f t="shared" si="25"/>
        <v>0</v>
      </c>
      <c r="D1083" s="108">
        <f>+'Weekly OPIS Data'!D943</f>
        <v>0</v>
      </c>
      <c r="N1083" s="108">
        <f t="shared" si="26"/>
        <v>0</v>
      </c>
      <c r="O1083" s="108">
        <f>+'Weekly OPIS Data'!F943</f>
        <v>0</v>
      </c>
      <c r="P1083" s="108"/>
      <c r="Q1083" s="108"/>
    </row>
    <row r="1084" spans="2:17" x14ac:dyDescent="0.2">
      <c r="B1084" s="35">
        <v>45538</v>
      </c>
      <c r="C1084" s="108">
        <f t="shared" si="25"/>
        <v>0</v>
      </c>
      <c r="D1084" s="108">
        <f>+'Weekly OPIS Data'!D944</f>
        <v>0</v>
      </c>
      <c r="N1084" s="108">
        <f t="shared" si="26"/>
        <v>0</v>
      </c>
      <c r="O1084" s="108">
        <f>+'Weekly OPIS Data'!F944</f>
        <v>0</v>
      </c>
      <c r="P1084" s="108"/>
      <c r="Q1084" s="108"/>
    </row>
    <row r="1085" spans="2:17" x14ac:dyDescent="0.2">
      <c r="B1085" s="35">
        <v>45545</v>
      </c>
      <c r="C1085" s="108">
        <f t="shared" si="25"/>
        <v>0</v>
      </c>
      <c r="D1085" s="108">
        <f>+'Weekly OPIS Data'!D945</f>
        <v>0</v>
      </c>
      <c r="N1085" s="108">
        <f t="shared" si="26"/>
        <v>0</v>
      </c>
      <c r="O1085" s="108">
        <f>+'Weekly OPIS Data'!F945</f>
        <v>0</v>
      </c>
      <c r="P1085" s="108"/>
      <c r="Q1085" s="108"/>
    </row>
    <row r="1086" spans="2:17" x14ac:dyDescent="0.2">
      <c r="B1086" s="35">
        <v>45552</v>
      </c>
      <c r="C1086" s="108">
        <f t="shared" si="25"/>
        <v>0</v>
      </c>
      <c r="D1086" s="108">
        <f>+'Weekly OPIS Data'!D946</f>
        <v>0</v>
      </c>
      <c r="N1086" s="108">
        <f t="shared" si="26"/>
        <v>0</v>
      </c>
      <c r="O1086" s="108">
        <f>+'Weekly OPIS Data'!F946</f>
        <v>0</v>
      </c>
      <c r="P1086" s="108"/>
      <c r="Q1086" s="108"/>
    </row>
    <row r="1087" spans="2:17" x14ac:dyDescent="0.2">
      <c r="B1087" s="35">
        <v>45559</v>
      </c>
      <c r="C1087" s="108">
        <f t="shared" si="25"/>
        <v>0</v>
      </c>
      <c r="D1087" s="108">
        <f>+'Weekly OPIS Data'!D947</f>
        <v>0</v>
      </c>
      <c r="N1087" s="108">
        <f t="shared" si="26"/>
        <v>0</v>
      </c>
      <c r="O1087" s="108">
        <f>+'Weekly OPIS Data'!F947</f>
        <v>0</v>
      </c>
      <c r="P1087" s="108"/>
      <c r="Q1087" s="108"/>
    </row>
    <row r="1088" spans="2:17" x14ac:dyDescent="0.2">
      <c r="B1088" s="35">
        <v>45566</v>
      </c>
      <c r="C1088" s="108">
        <f t="shared" si="25"/>
        <v>0</v>
      </c>
      <c r="D1088" s="108">
        <f>+'Weekly OPIS Data'!D948</f>
        <v>0</v>
      </c>
      <c r="N1088" s="108">
        <f t="shared" si="26"/>
        <v>0</v>
      </c>
      <c r="O1088" s="108">
        <f>+'Weekly OPIS Data'!F948</f>
        <v>0</v>
      </c>
      <c r="P1088" s="108"/>
      <c r="Q1088" s="108"/>
    </row>
    <row r="1089" spans="2:17" x14ac:dyDescent="0.2">
      <c r="B1089" s="35">
        <v>45573</v>
      </c>
      <c r="C1089" s="108">
        <f t="shared" si="25"/>
        <v>0</v>
      </c>
      <c r="D1089" s="108">
        <f>+'Weekly OPIS Data'!D949</f>
        <v>0</v>
      </c>
      <c r="N1089" s="108">
        <f t="shared" si="26"/>
        <v>0</v>
      </c>
      <c r="O1089" s="108">
        <f>+'Weekly OPIS Data'!F949</f>
        <v>0</v>
      </c>
      <c r="P1089" s="108"/>
      <c r="Q1089" s="108"/>
    </row>
    <row r="1090" spans="2:17" x14ac:dyDescent="0.2">
      <c r="B1090" s="35">
        <v>45580</v>
      </c>
      <c r="C1090" s="108">
        <f t="shared" si="25"/>
        <v>0</v>
      </c>
      <c r="D1090" s="108">
        <f>+'Weekly OPIS Data'!D950</f>
        <v>0</v>
      </c>
      <c r="N1090" s="108">
        <f t="shared" si="26"/>
        <v>0</v>
      </c>
      <c r="O1090" s="108">
        <f>+'Weekly OPIS Data'!F950</f>
        <v>0</v>
      </c>
      <c r="P1090" s="108"/>
      <c r="Q1090" s="108"/>
    </row>
    <row r="1091" spans="2:17" x14ac:dyDescent="0.2">
      <c r="B1091" s="35">
        <v>45587</v>
      </c>
      <c r="C1091" s="108">
        <f t="shared" si="25"/>
        <v>0</v>
      </c>
      <c r="D1091" s="108">
        <f>+'Weekly OPIS Data'!D951</f>
        <v>0</v>
      </c>
      <c r="N1091" s="108">
        <f t="shared" si="26"/>
        <v>0</v>
      </c>
      <c r="O1091" s="108">
        <f>+'Weekly OPIS Data'!F951</f>
        <v>0</v>
      </c>
      <c r="P1091" s="108"/>
      <c r="Q1091" s="108"/>
    </row>
    <row r="1092" spans="2:17" x14ac:dyDescent="0.2">
      <c r="B1092" s="35">
        <v>45594</v>
      </c>
      <c r="C1092" s="108">
        <f t="shared" si="25"/>
        <v>0</v>
      </c>
      <c r="D1092" s="108">
        <f>+'Weekly OPIS Data'!D952</f>
        <v>0</v>
      </c>
      <c r="N1092" s="108">
        <f t="shared" si="26"/>
        <v>0</v>
      </c>
      <c r="O1092" s="108">
        <f>+'Weekly OPIS Data'!F952</f>
        <v>0</v>
      </c>
      <c r="P1092" s="108"/>
      <c r="Q1092" s="108"/>
    </row>
    <row r="1093" spans="2:17" x14ac:dyDescent="0.2">
      <c r="B1093" s="35">
        <v>45601</v>
      </c>
      <c r="C1093" s="108">
        <f t="shared" si="25"/>
        <v>0</v>
      </c>
      <c r="D1093" s="108">
        <f>+'Weekly OPIS Data'!D953</f>
        <v>0</v>
      </c>
      <c r="N1093" s="108">
        <f t="shared" si="26"/>
        <v>0</v>
      </c>
      <c r="O1093" s="108">
        <f>+'Weekly OPIS Data'!F953</f>
        <v>0</v>
      </c>
      <c r="P1093" s="108"/>
      <c r="Q1093" s="108"/>
    </row>
    <row r="1094" spans="2:17" x14ac:dyDescent="0.2">
      <c r="B1094" s="35">
        <v>45608</v>
      </c>
      <c r="C1094" s="108">
        <f t="shared" si="25"/>
        <v>0</v>
      </c>
      <c r="D1094" s="108">
        <f>+'Weekly OPIS Data'!D954</f>
        <v>0</v>
      </c>
      <c r="N1094" s="108">
        <f t="shared" si="26"/>
        <v>0</v>
      </c>
      <c r="O1094" s="108">
        <f>+'Weekly OPIS Data'!F954</f>
        <v>0</v>
      </c>
      <c r="P1094" s="108"/>
      <c r="Q1094" s="108"/>
    </row>
    <row r="1095" spans="2:17" x14ac:dyDescent="0.2">
      <c r="B1095" s="35">
        <v>45615</v>
      </c>
      <c r="C1095" s="108">
        <f t="shared" si="25"/>
        <v>0</v>
      </c>
      <c r="D1095" s="108">
        <f>+'Weekly OPIS Data'!D955</f>
        <v>0</v>
      </c>
      <c r="N1095" s="108">
        <f t="shared" si="26"/>
        <v>0</v>
      </c>
      <c r="O1095" s="108">
        <f>+'Weekly OPIS Data'!F955</f>
        <v>0</v>
      </c>
      <c r="P1095" s="108"/>
      <c r="Q1095" s="108"/>
    </row>
    <row r="1096" spans="2:17" x14ac:dyDescent="0.2">
      <c r="B1096" s="35">
        <v>45622</v>
      </c>
      <c r="C1096" s="108">
        <f t="shared" si="25"/>
        <v>0</v>
      </c>
      <c r="D1096" s="108">
        <f>+'Weekly OPIS Data'!D956</f>
        <v>0</v>
      </c>
      <c r="N1096" s="108">
        <f t="shared" si="26"/>
        <v>0</v>
      </c>
      <c r="O1096" s="108">
        <f>+'Weekly OPIS Data'!F956</f>
        <v>0</v>
      </c>
      <c r="P1096" s="108"/>
      <c r="Q1096" s="108"/>
    </row>
    <row r="1097" spans="2:17" x14ac:dyDescent="0.2">
      <c r="B1097" s="35">
        <v>45629</v>
      </c>
      <c r="C1097" s="108">
        <f t="shared" si="25"/>
        <v>0</v>
      </c>
      <c r="D1097" s="108">
        <f>+'Weekly OPIS Data'!D957</f>
        <v>0</v>
      </c>
      <c r="N1097" s="108">
        <f t="shared" si="26"/>
        <v>0</v>
      </c>
      <c r="O1097" s="108">
        <f>+'Weekly OPIS Data'!F957</f>
        <v>0</v>
      </c>
      <c r="P1097" s="108"/>
      <c r="Q1097" s="108"/>
    </row>
    <row r="1098" spans="2:17" x14ac:dyDescent="0.2">
      <c r="B1098" s="35">
        <v>45636</v>
      </c>
      <c r="C1098" s="108">
        <f t="shared" si="25"/>
        <v>0</v>
      </c>
      <c r="D1098" s="108">
        <f>+'Weekly OPIS Data'!D958</f>
        <v>0</v>
      </c>
      <c r="N1098" s="108">
        <f t="shared" si="26"/>
        <v>0</v>
      </c>
      <c r="O1098" s="108">
        <f>+'Weekly OPIS Data'!F958</f>
        <v>0</v>
      </c>
      <c r="P1098" s="108"/>
      <c r="Q1098" s="108"/>
    </row>
    <row r="1099" spans="2:17" x14ac:dyDescent="0.2">
      <c r="B1099" s="35">
        <v>45643</v>
      </c>
      <c r="C1099" s="108">
        <f t="shared" si="25"/>
        <v>0</v>
      </c>
      <c r="D1099" s="108">
        <f>+'Weekly OPIS Data'!D959</f>
        <v>0</v>
      </c>
      <c r="N1099" s="108">
        <f t="shared" si="26"/>
        <v>0</v>
      </c>
      <c r="O1099" s="108">
        <f>+'Weekly OPIS Data'!F959</f>
        <v>0</v>
      </c>
      <c r="P1099" s="108"/>
      <c r="Q1099" s="108"/>
    </row>
    <row r="1100" spans="2:17" x14ac:dyDescent="0.2">
      <c r="B1100" s="35">
        <v>45650</v>
      </c>
      <c r="C1100" s="108">
        <f t="shared" si="25"/>
        <v>0</v>
      </c>
      <c r="D1100" s="108">
        <f>+'Weekly OPIS Data'!D960</f>
        <v>0</v>
      </c>
      <c r="N1100" s="108">
        <f t="shared" si="26"/>
        <v>0</v>
      </c>
      <c r="O1100" s="108">
        <f>+'Weekly OPIS Data'!F960</f>
        <v>0</v>
      </c>
      <c r="P1100" s="108"/>
      <c r="Q1100" s="108"/>
    </row>
    <row r="1101" spans="2:17" x14ac:dyDescent="0.2">
      <c r="B1101" s="35">
        <v>45657</v>
      </c>
      <c r="C1101" s="108">
        <f t="shared" si="25"/>
        <v>0</v>
      </c>
      <c r="D1101" s="108">
        <f>+'Weekly OPIS Data'!D961</f>
        <v>0</v>
      </c>
      <c r="N1101" s="108">
        <f t="shared" si="26"/>
        <v>0</v>
      </c>
      <c r="O1101" s="108">
        <f>+'Weekly OPIS Data'!F961</f>
        <v>0</v>
      </c>
      <c r="P1101" s="108"/>
      <c r="Q1101" s="108"/>
    </row>
    <row r="1102" spans="2:17" x14ac:dyDescent="0.2">
      <c r="B1102" s="35">
        <v>45664</v>
      </c>
      <c r="C1102" s="108">
        <f t="shared" si="25"/>
        <v>0</v>
      </c>
      <c r="D1102" s="108">
        <f>+'Weekly OPIS Data'!D962</f>
        <v>0</v>
      </c>
      <c r="N1102" s="108">
        <f t="shared" si="26"/>
        <v>0</v>
      </c>
      <c r="O1102" s="108">
        <f>+'Weekly OPIS Data'!F962</f>
        <v>0</v>
      </c>
      <c r="P1102" s="108"/>
      <c r="Q1102" s="108"/>
    </row>
    <row r="1103" spans="2:17" x14ac:dyDescent="0.2">
      <c r="B1103" s="35">
        <v>45671</v>
      </c>
      <c r="C1103" s="108">
        <f t="shared" si="25"/>
        <v>0</v>
      </c>
      <c r="D1103" s="108">
        <f>+'Weekly OPIS Data'!D963</f>
        <v>0</v>
      </c>
      <c r="N1103" s="108">
        <f t="shared" si="26"/>
        <v>0</v>
      </c>
      <c r="O1103" s="108">
        <f>+'Weekly OPIS Data'!F963</f>
        <v>0</v>
      </c>
      <c r="P1103" s="108"/>
      <c r="Q1103" s="108"/>
    </row>
    <row r="1104" spans="2:17" x14ac:dyDescent="0.2">
      <c r="B1104" s="35">
        <v>45678</v>
      </c>
      <c r="C1104" s="108">
        <f t="shared" si="25"/>
        <v>0</v>
      </c>
      <c r="D1104" s="108">
        <f>+'Weekly OPIS Data'!D964</f>
        <v>0</v>
      </c>
      <c r="N1104" s="108">
        <f t="shared" si="26"/>
        <v>0</v>
      </c>
      <c r="O1104" s="108">
        <f>+'Weekly OPIS Data'!F964</f>
        <v>0</v>
      </c>
      <c r="P1104" s="108"/>
      <c r="Q1104" s="108"/>
    </row>
    <row r="1105" spans="2:17" x14ac:dyDescent="0.2">
      <c r="B1105" s="35">
        <v>45685</v>
      </c>
      <c r="C1105" s="108">
        <f t="shared" si="25"/>
        <v>0</v>
      </c>
      <c r="D1105" s="108">
        <f>+'Weekly OPIS Data'!D965</f>
        <v>0</v>
      </c>
      <c r="N1105" s="108">
        <f t="shared" si="26"/>
        <v>0</v>
      </c>
      <c r="O1105" s="108">
        <f>+'Weekly OPIS Data'!F965</f>
        <v>0</v>
      </c>
      <c r="P1105" s="108"/>
      <c r="Q1105" s="108"/>
    </row>
    <row r="1106" spans="2:17" x14ac:dyDescent="0.2">
      <c r="B1106" s="35">
        <v>45692</v>
      </c>
      <c r="C1106" s="108">
        <f t="shared" si="25"/>
        <v>0</v>
      </c>
      <c r="D1106" s="108">
        <f>+'Weekly OPIS Data'!D966</f>
        <v>0</v>
      </c>
      <c r="N1106" s="108">
        <f t="shared" si="26"/>
        <v>0</v>
      </c>
      <c r="O1106" s="108">
        <f>+'Weekly OPIS Data'!F966</f>
        <v>0</v>
      </c>
      <c r="P1106" s="108"/>
      <c r="Q1106" s="108"/>
    </row>
    <row r="1107" spans="2:17" x14ac:dyDescent="0.2">
      <c r="B1107" s="35">
        <v>45699</v>
      </c>
      <c r="C1107" s="108">
        <f t="shared" si="25"/>
        <v>0</v>
      </c>
      <c r="D1107" s="108">
        <f>+'Weekly OPIS Data'!D967</f>
        <v>0</v>
      </c>
      <c r="N1107" s="108">
        <f t="shared" si="26"/>
        <v>0</v>
      </c>
      <c r="O1107" s="108">
        <f>+'Weekly OPIS Data'!F967</f>
        <v>0</v>
      </c>
      <c r="P1107" s="108"/>
      <c r="Q1107" s="108"/>
    </row>
    <row r="1108" spans="2:17" x14ac:dyDescent="0.2">
      <c r="B1108" s="35">
        <v>45706</v>
      </c>
      <c r="C1108" s="108">
        <f t="shared" si="25"/>
        <v>0</v>
      </c>
      <c r="D1108" s="108">
        <f>+'Weekly OPIS Data'!D968</f>
        <v>0</v>
      </c>
      <c r="N1108" s="108">
        <f t="shared" si="26"/>
        <v>0</v>
      </c>
      <c r="O1108" s="108">
        <f>+'Weekly OPIS Data'!F968</f>
        <v>0</v>
      </c>
      <c r="P1108" s="108"/>
      <c r="Q1108" s="108"/>
    </row>
    <row r="1109" spans="2:17" x14ac:dyDescent="0.2">
      <c r="B1109" s="35">
        <v>45713</v>
      </c>
      <c r="C1109" s="108">
        <f t="shared" si="25"/>
        <v>0</v>
      </c>
      <c r="D1109" s="108">
        <f>+'Weekly OPIS Data'!D969</f>
        <v>0</v>
      </c>
      <c r="N1109" s="108">
        <f t="shared" si="26"/>
        <v>0</v>
      </c>
      <c r="O1109" s="108">
        <f>+'Weekly OPIS Data'!F969</f>
        <v>0</v>
      </c>
      <c r="P1109" s="108"/>
      <c r="Q1109" s="108"/>
    </row>
    <row r="1110" spans="2:17" x14ac:dyDescent="0.2">
      <c r="B1110" s="35">
        <v>45720</v>
      </c>
      <c r="C1110" s="108">
        <f t="shared" si="25"/>
        <v>0</v>
      </c>
      <c r="D1110" s="108">
        <f>+'Weekly OPIS Data'!D970</f>
        <v>0</v>
      </c>
      <c r="N1110" s="108">
        <f t="shared" si="26"/>
        <v>0</v>
      </c>
      <c r="O1110" s="108">
        <f>+'Weekly OPIS Data'!F970</f>
        <v>0</v>
      </c>
      <c r="P1110" s="108"/>
      <c r="Q1110" s="108"/>
    </row>
    <row r="1111" spans="2:17" x14ac:dyDescent="0.2">
      <c r="B1111" s="35">
        <v>45727</v>
      </c>
      <c r="C1111" s="108">
        <f t="shared" si="25"/>
        <v>0</v>
      </c>
      <c r="D1111" s="108">
        <f>+'Weekly OPIS Data'!D971</f>
        <v>0</v>
      </c>
      <c r="N1111" s="108">
        <f t="shared" si="26"/>
        <v>0</v>
      </c>
      <c r="O1111" s="108">
        <f>+'Weekly OPIS Data'!F971</f>
        <v>0</v>
      </c>
      <c r="P1111" s="108"/>
      <c r="Q1111" s="108"/>
    </row>
    <row r="1112" spans="2:17" x14ac:dyDescent="0.2">
      <c r="B1112" s="35">
        <v>45734</v>
      </c>
      <c r="C1112" s="108">
        <f t="shared" si="25"/>
        <v>0</v>
      </c>
      <c r="D1112" s="108">
        <f>+'Weekly OPIS Data'!D972</f>
        <v>0</v>
      </c>
      <c r="N1112" s="108">
        <f t="shared" si="26"/>
        <v>0</v>
      </c>
      <c r="O1112" s="108">
        <f>+'Weekly OPIS Data'!F972</f>
        <v>0</v>
      </c>
      <c r="P1112" s="108"/>
      <c r="Q1112" s="108"/>
    </row>
    <row r="1113" spans="2:17" x14ac:dyDescent="0.2">
      <c r="B1113" s="35">
        <v>45741</v>
      </c>
      <c r="C1113" s="108">
        <f t="shared" si="25"/>
        <v>0</v>
      </c>
      <c r="D1113" s="108">
        <f>+'Weekly OPIS Data'!D973</f>
        <v>0</v>
      </c>
      <c r="N1113" s="108">
        <f t="shared" si="26"/>
        <v>0</v>
      </c>
      <c r="O1113" s="108">
        <f>+'Weekly OPIS Data'!F973</f>
        <v>0</v>
      </c>
      <c r="P1113" s="108"/>
      <c r="Q1113" s="108"/>
    </row>
    <row r="1114" spans="2:17" x14ac:dyDescent="0.2">
      <c r="B1114" s="35">
        <v>45748</v>
      </c>
      <c r="C1114" s="108">
        <f t="shared" si="25"/>
        <v>0</v>
      </c>
      <c r="D1114" s="108">
        <f>+'Weekly OPIS Data'!D974</f>
        <v>0</v>
      </c>
      <c r="N1114" s="108">
        <f t="shared" si="26"/>
        <v>0</v>
      </c>
      <c r="O1114" s="108">
        <f>+'Weekly OPIS Data'!F974</f>
        <v>0</v>
      </c>
      <c r="P1114" s="108"/>
      <c r="Q1114" s="108"/>
    </row>
    <row r="1115" spans="2:17" x14ac:dyDescent="0.2">
      <c r="B1115" s="35">
        <v>45755</v>
      </c>
      <c r="C1115" s="108">
        <f t="shared" si="25"/>
        <v>0</v>
      </c>
      <c r="D1115" s="108">
        <f>+'Weekly OPIS Data'!D975</f>
        <v>0</v>
      </c>
      <c r="N1115" s="108">
        <f t="shared" si="26"/>
        <v>0</v>
      </c>
      <c r="O1115" s="108">
        <f>+'Weekly OPIS Data'!F975</f>
        <v>0</v>
      </c>
      <c r="P1115" s="108"/>
      <c r="Q1115" s="108"/>
    </row>
    <row r="1116" spans="2:17" x14ac:dyDescent="0.2">
      <c r="B1116" s="35">
        <v>45762</v>
      </c>
      <c r="C1116" s="108">
        <f t="shared" si="25"/>
        <v>0</v>
      </c>
      <c r="D1116" s="108">
        <f>+'Weekly OPIS Data'!D976</f>
        <v>0</v>
      </c>
      <c r="N1116" s="108">
        <f t="shared" si="26"/>
        <v>0</v>
      </c>
      <c r="O1116" s="108">
        <f>+'Weekly OPIS Data'!F976</f>
        <v>0</v>
      </c>
      <c r="P1116" s="108"/>
      <c r="Q1116" s="108"/>
    </row>
    <row r="1117" spans="2:17" x14ac:dyDescent="0.2">
      <c r="B1117" s="35">
        <v>45769</v>
      </c>
      <c r="C1117" s="108">
        <f t="shared" si="25"/>
        <v>0</v>
      </c>
      <c r="D1117" s="108">
        <f>+'Weekly OPIS Data'!D977</f>
        <v>0</v>
      </c>
      <c r="N1117" s="108">
        <f t="shared" si="26"/>
        <v>0</v>
      </c>
      <c r="O1117" s="108">
        <f>+'Weekly OPIS Data'!F977</f>
        <v>0</v>
      </c>
      <c r="P1117" s="108"/>
      <c r="Q1117" s="108"/>
    </row>
    <row r="1118" spans="2:17" x14ac:dyDescent="0.2">
      <c r="B1118" s="35">
        <v>45776</v>
      </c>
      <c r="C1118" s="108">
        <f t="shared" si="25"/>
        <v>0</v>
      </c>
      <c r="D1118" s="108">
        <f>+'Weekly OPIS Data'!D978</f>
        <v>0</v>
      </c>
      <c r="N1118" s="108">
        <f t="shared" si="26"/>
        <v>0</v>
      </c>
      <c r="O1118" s="108">
        <f>+'Weekly OPIS Data'!F978</f>
        <v>0</v>
      </c>
      <c r="P1118" s="108"/>
      <c r="Q1118" s="108"/>
    </row>
    <row r="1119" spans="2:17" x14ac:dyDescent="0.2">
      <c r="B1119" s="35">
        <v>45783</v>
      </c>
      <c r="C1119" s="108">
        <f t="shared" si="25"/>
        <v>0</v>
      </c>
      <c r="D1119" s="108">
        <f>+'Weekly OPIS Data'!D979</f>
        <v>0</v>
      </c>
      <c r="N1119" s="108">
        <f t="shared" si="26"/>
        <v>0</v>
      </c>
      <c r="O1119" s="108">
        <f>+'Weekly OPIS Data'!F979</f>
        <v>0</v>
      </c>
      <c r="P1119" s="108"/>
      <c r="Q1119" s="108"/>
    </row>
    <row r="1120" spans="2:17" x14ac:dyDescent="0.2">
      <c r="B1120" s="35">
        <v>45790</v>
      </c>
      <c r="C1120" s="108">
        <f t="shared" si="25"/>
        <v>0</v>
      </c>
      <c r="D1120" s="108">
        <f>+'Weekly OPIS Data'!D980</f>
        <v>0</v>
      </c>
      <c r="N1120" s="108">
        <f t="shared" si="26"/>
        <v>0</v>
      </c>
      <c r="O1120" s="108">
        <f>+'Weekly OPIS Data'!F980</f>
        <v>0</v>
      </c>
      <c r="P1120" s="108"/>
      <c r="Q1120" s="108"/>
    </row>
    <row r="1121" spans="2:17" x14ac:dyDescent="0.2">
      <c r="B1121" s="35">
        <v>45797</v>
      </c>
      <c r="C1121" s="108">
        <f t="shared" si="25"/>
        <v>0</v>
      </c>
      <c r="D1121" s="108">
        <f>+'Weekly OPIS Data'!D981</f>
        <v>0</v>
      </c>
      <c r="N1121" s="108">
        <f t="shared" si="26"/>
        <v>0</v>
      </c>
      <c r="O1121" s="108">
        <f>+'Weekly OPIS Data'!F981</f>
        <v>0</v>
      </c>
      <c r="P1121" s="108"/>
      <c r="Q1121" s="108"/>
    </row>
    <row r="1122" spans="2:17" x14ac:dyDescent="0.2">
      <c r="B1122" s="35">
        <v>45804</v>
      </c>
      <c r="C1122" s="108">
        <f t="shared" si="25"/>
        <v>0</v>
      </c>
      <c r="D1122" s="108">
        <f>+'Weekly OPIS Data'!D982</f>
        <v>0</v>
      </c>
      <c r="N1122" s="108">
        <f t="shared" si="26"/>
        <v>0</v>
      </c>
      <c r="O1122" s="108">
        <f>+'Weekly OPIS Data'!F982</f>
        <v>0</v>
      </c>
      <c r="P1122" s="108"/>
      <c r="Q1122" s="108"/>
    </row>
    <row r="1123" spans="2:17" x14ac:dyDescent="0.2">
      <c r="B1123" s="35">
        <v>45811</v>
      </c>
      <c r="C1123" s="108">
        <f t="shared" si="25"/>
        <v>0</v>
      </c>
      <c r="D1123" s="108">
        <f>+'Weekly OPIS Data'!D983</f>
        <v>0</v>
      </c>
      <c r="N1123" s="108">
        <f t="shared" si="26"/>
        <v>0</v>
      </c>
      <c r="O1123" s="108">
        <f>+'Weekly OPIS Data'!F983</f>
        <v>0</v>
      </c>
      <c r="P1123" s="108"/>
      <c r="Q1123" s="108"/>
    </row>
    <row r="1124" spans="2:17" x14ac:dyDescent="0.2">
      <c r="B1124" s="35">
        <v>45818</v>
      </c>
      <c r="C1124" s="108">
        <f t="shared" si="25"/>
        <v>0</v>
      </c>
      <c r="D1124" s="108">
        <f>+'Weekly OPIS Data'!D984</f>
        <v>0</v>
      </c>
      <c r="N1124" s="108">
        <f t="shared" si="26"/>
        <v>0</v>
      </c>
      <c r="O1124" s="108">
        <f>+'Weekly OPIS Data'!F984</f>
        <v>0</v>
      </c>
      <c r="P1124" s="108"/>
      <c r="Q1124" s="108"/>
    </row>
    <row r="1125" spans="2:17" x14ac:dyDescent="0.2">
      <c r="B1125" s="35">
        <v>45825</v>
      </c>
      <c r="C1125" s="108">
        <f t="shared" si="25"/>
        <v>0</v>
      </c>
      <c r="D1125" s="108">
        <f>+'Weekly OPIS Data'!D985</f>
        <v>0</v>
      </c>
      <c r="N1125" s="108">
        <f t="shared" si="26"/>
        <v>0</v>
      </c>
      <c r="O1125" s="108">
        <f>+'Weekly OPIS Data'!F985</f>
        <v>0</v>
      </c>
      <c r="P1125" s="108"/>
      <c r="Q1125" s="108"/>
    </row>
    <row r="1126" spans="2:17" x14ac:dyDescent="0.2">
      <c r="B1126" s="35">
        <v>45832</v>
      </c>
      <c r="C1126" s="108">
        <f t="shared" si="25"/>
        <v>0</v>
      </c>
      <c r="D1126" s="108">
        <f>+'Weekly OPIS Data'!D986</f>
        <v>0</v>
      </c>
      <c r="N1126" s="108">
        <f t="shared" si="26"/>
        <v>0</v>
      </c>
      <c r="O1126" s="108">
        <f>+'Weekly OPIS Data'!F986</f>
        <v>0</v>
      </c>
      <c r="P1126" s="108"/>
      <c r="Q1126" s="108"/>
    </row>
    <row r="1127" spans="2:17" x14ac:dyDescent="0.2">
      <c r="B1127" s="35">
        <v>45839</v>
      </c>
      <c r="C1127" s="108">
        <f t="shared" si="25"/>
        <v>0</v>
      </c>
      <c r="D1127" s="108">
        <f>+'Weekly OPIS Data'!D987</f>
        <v>0</v>
      </c>
      <c r="N1127" s="108">
        <f t="shared" si="26"/>
        <v>0</v>
      </c>
      <c r="O1127" s="108">
        <f>+'Weekly OPIS Data'!F987</f>
        <v>0</v>
      </c>
      <c r="P1127" s="108"/>
      <c r="Q1127" s="108"/>
    </row>
    <row r="1128" spans="2:17" x14ac:dyDescent="0.2">
      <c r="B1128" s="35">
        <v>45846</v>
      </c>
      <c r="C1128" s="108">
        <f t="shared" si="25"/>
        <v>0</v>
      </c>
      <c r="D1128" s="108">
        <f>+'Weekly OPIS Data'!D988</f>
        <v>0</v>
      </c>
      <c r="N1128" s="108">
        <f t="shared" si="26"/>
        <v>0</v>
      </c>
      <c r="O1128" s="108">
        <f>+'Weekly OPIS Data'!F988</f>
        <v>0</v>
      </c>
      <c r="P1128" s="108"/>
      <c r="Q1128" s="108"/>
    </row>
    <row r="1129" spans="2:17" x14ac:dyDescent="0.2">
      <c r="B1129" s="35">
        <v>45853</v>
      </c>
      <c r="C1129" s="108">
        <f t="shared" si="25"/>
        <v>0</v>
      </c>
      <c r="D1129" s="108">
        <f>+'Weekly OPIS Data'!D989</f>
        <v>0</v>
      </c>
      <c r="N1129" s="108">
        <f t="shared" si="26"/>
        <v>0</v>
      </c>
      <c r="O1129" s="108">
        <f>+'Weekly OPIS Data'!F989</f>
        <v>0</v>
      </c>
      <c r="P1129" s="108"/>
      <c r="Q1129" s="108"/>
    </row>
    <row r="1130" spans="2:17" x14ac:dyDescent="0.2">
      <c r="B1130" s="35">
        <v>45860</v>
      </c>
      <c r="C1130" s="108">
        <f t="shared" si="25"/>
        <v>0</v>
      </c>
      <c r="D1130" s="108">
        <f>+'Weekly OPIS Data'!D990</f>
        <v>0</v>
      </c>
      <c r="N1130" s="108">
        <f t="shared" si="26"/>
        <v>0</v>
      </c>
      <c r="O1130" s="108">
        <f>+'Weekly OPIS Data'!F990</f>
        <v>0</v>
      </c>
      <c r="P1130" s="108"/>
      <c r="Q1130" s="108"/>
    </row>
    <row r="1131" spans="2:17" x14ac:dyDescent="0.2">
      <c r="B1131" s="35">
        <v>45867</v>
      </c>
      <c r="C1131" s="108">
        <f t="shared" si="25"/>
        <v>0</v>
      </c>
      <c r="D1131" s="108">
        <f>+'Weekly OPIS Data'!D991</f>
        <v>0</v>
      </c>
      <c r="N1131" s="108">
        <f t="shared" si="26"/>
        <v>0</v>
      </c>
      <c r="O1131" s="108">
        <f>+'Weekly OPIS Data'!F991</f>
        <v>0</v>
      </c>
      <c r="P1131" s="108"/>
      <c r="Q1131" s="108"/>
    </row>
    <row r="1132" spans="2:17" x14ac:dyDescent="0.2">
      <c r="B1132" s="35">
        <v>45874</v>
      </c>
      <c r="C1132" s="108">
        <f t="shared" si="25"/>
        <v>0</v>
      </c>
      <c r="D1132" s="108">
        <f>+'Weekly OPIS Data'!D992</f>
        <v>0</v>
      </c>
      <c r="N1132" s="108">
        <f t="shared" si="26"/>
        <v>0</v>
      </c>
      <c r="O1132" s="108">
        <f>+'Weekly OPIS Data'!F992</f>
        <v>0</v>
      </c>
      <c r="P1132" s="108"/>
      <c r="Q1132" s="108"/>
    </row>
    <row r="1133" spans="2:17" x14ac:dyDescent="0.2">
      <c r="B1133" s="35">
        <v>45881</v>
      </c>
      <c r="C1133" s="108">
        <f t="shared" si="25"/>
        <v>0</v>
      </c>
      <c r="D1133" s="108">
        <f>+'Weekly OPIS Data'!D993</f>
        <v>0</v>
      </c>
      <c r="N1133" s="108">
        <f t="shared" si="26"/>
        <v>0</v>
      </c>
      <c r="O1133" s="108">
        <f>+'Weekly OPIS Data'!F993</f>
        <v>0</v>
      </c>
      <c r="P1133" s="108"/>
      <c r="Q1133" s="108"/>
    </row>
    <row r="1134" spans="2:17" x14ac:dyDescent="0.2">
      <c r="B1134" s="35">
        <v>45888</v>
      </c>
      <c r="C1134" s="108">
        <f t="shared" si="25"/>
        <v>0</v>
      </c>
      <c r="D1134" s="108">
        <f>+'Weekly OPIS Data'!D994</f>
        <v>0</v>
      </c>
      <c r="N1134" s="108">
        <f t="shared" si="26"/>
        <v>0</v>
      </c>
      <c r="O1134" s="108">
        <f>+'Weekly OPIS Data'!F994</f>
        <v>0</v>
      </c>
      <c r="P1134" s="108"/>
      <c r="Q1134" s="108"/>
    </row>
    <row r="1135" spans="2:17" x14ac:dyDescent="0.2">
      <c r="B1135" s="35">
        <v>45895</v>
      </c>
      <c r="C1135" s="108">
        <f t="shared" si="25"/>
        <v>0</v>
      </c>
      <c r="D1135" s="108">
        <f>+'Weekly OPIS Data'!D995</f>
        <v>0</v>
      </c>
      <c r="N1135" s="108">
        <f t="shared" si="26"/>
        <v>0</v>
      </c>
      <c r="O1135" s="108">
        <f>+'Weekly OPIS Data'!F995</f>
        <v>0</v>
      </c>
      <c r="P1135" s="108"/>
      <c r="Q1135" s="108"/>
    </row>
    <row r="1136" spans="2:17" x14ac:dyDescent="0.2">
      <c r="B1136" s="35">
        <v>45902</v>
      </c>
      <c r="C1136" s="108">
        <f t="shared" si="25"/>
        <v>0</v>
      </c>
      <c r="D1136" s="108">
        <f>+'Weekly OPIS Data'!D996</f>
        <v>0</v>
      </c>
      <c r="N1136" s="108">
        <f t="shared" si="26"/>
        <v>0</v>
      </c>
      <c r="O1136" s="108">
        <f>+'Weekly OPIS Data'!F996</f>
        <v>0</v>
      </c>
      <c r="P1136" s="108"/>
      <c r="Q1136" s="108"/>
    </row>
    <row r="1137" spans="2:17" x14ac:dyDescent="0.2">
      <c r="B1137" s="35">
        <v>45909</v>
      </c>
      <c r="C1137" s="108">
        <f t="shared" si="25"/>
        <v>0</v>
      </c>
      <c r="D1137" s="108">
        <f>+'Weekly OPIS Data'!D997</f>
        <v>0</v>
      </c>
      <c r="N1137" s="108">
        <f t="shared" si="26"/>
        <v>0</v>
      </c>
      <c r="O1137" s="108">
        <f>+'Weekly OPIS Data'!F997</f>
        <v>0</v>
      </c>
      <c r="P1137" s="108"/>
      <c r="Q1137" s="108"/>
    </row>
    <row r="1138" spans="2:17" x14ac:dyDescent="0.2">
      <c r="B1138" s="35">
        <v>45916</v>
      </c>
      <c r="C1138" s="108">
        <f t="shared" si="25"/>
        <v>0</v>
      </c>
      <c r="D1138" s="108">
        <f>+'Weekly OPIS Data'!D998</f>
        <v>0</v>
      </c>
      <c r="N1138" s="108">
        <f t="shared" si="26"/>
        <v>0</v>
      </c>
      <c r="O1138" s="108">
        <f>+'Weekly OPIS Data'!F998</f>
        <v>0</v>
      </c>
      <c r="P1138" s="108"/>
      <c r="Q1138" s="108"/>
    </row>
    <row r="1139" spans="2:17" x14ac:dyDescent="0.2">
      <c r="B1139" s="35">
        <v>45923</v>
      </c>
      <c r="C1139" s="108">
        <f t="shared" si="25"/>
        <v>0</v>
      </c>
      <c r="D1139" s="108">
        <f>+'Weekly OPIS Data'!D999</f>
        <v>0</v>
      </c>
      <c r="N1139" s="108">
        <f t="shared" si="26"/>
        <v>0</v>
      </c>
      <c r="O1139" s="108">
        <f>+'Weekly OPIS Data'!F999</f>
        <v>0</v>
      </c>
      <c r="P1139" s="108"/>
      <c r="Q1139" s="108"/>
    </row>
    <row r="1140" spans="2:17" x14ac:dyDescent="0.2">
      <c r="B1140" s="35">
        <v>45930</v>
      </c>
      <c r="C1140" s="108">
        <f t="shared" si="25"/>
        <v>0</v>
      </c>
      <c r="D1140" s="108">
        <f>+'Weekly OPIS Data'!D1000</f>
        <v>0</v>
      </c>
      <c r="N1140" s="108">
        <f t="shared" si="26"/>
        <v>0</v>
      </c>
      <c r="O1140" s="108">
        <f>+'Weekly OPIS Data'!F1000</f>
        <v>0</v>
      </c>
      <c r="P1140" s="108"/>
      <c r="Q1140" s="108"/>
    </row>
    <row r="1141" spans="2:17" x14ac:dyDescent="0.2">
      <c r="B1141" s="35">
        <v>45937</v>
      </c>
      <c r="C1141" s="108">
        <f t="shared" si="25"/>
        <v>0</v>
      </c>
      <c r="D1141" s="108">
        <f>+'Weekly OPIS Data'!D1001</f>
        <v>0</v>
      </c>
      <c r="N1141" s="108">
        <f t="shared" si="26"/>
        <v>0</v>
      </c>
      <c r="O1141" s="108">
        <f>+'Weekly OPIS Data'!F1001</f>
        <v>0</v>
      </c>
      <c r="P1141" s="108"/>
      <c r="Q1141" s="108"/>
    </row>
    <row r="1142" spans="2:17" x14ac:dyDescent="0.2">
      <c r="B1142" s="35">
        <v>45944</v>
      </c>
      <c r="C1142" s="108">
        <f t="shared" si="25"/>
        <v>0</v>
      </c>
      <c r="D1142" s="108">
        <f>+'Weekly OPIS Data'!D1002</f>
        <v>0</v>
      </c>
      <c r="N1142" s="108">
        <f t="shared" si="26"/>
        <v>0</v>
      </c>
      <c r="O1142" s="108">
        <f>+'Weekly OPIS Data'!F1002</f>
        <v>0</v>
      </c>
      <c r="P1142" s="108"/>
      <c r="Q1142" s="108"/>
    </row>
    <row r="1143" spans="2:17" x14ac:dyDescent="0.2">
      <c r="B1143" s="35">
        <v>45951</v>
      </c>
      <c r="C1143" s="108">
        <f t="shared" si="25"/>
        <v>0</v>
      </c>
      <c r="D1143" s="108">
        <f>+'Weekly OPIS Data'!D1003</f>
        <v>0</v>
      </c>
      <c r="N1143" s="108">
        <f t="shared" si="26"/>
        <v>0</v>
      </c>
      <c r="O1143" s="108">
        <f>+'Weekly OPIS Data'!F1003</f>
        <v>0</v>
      </c>
      <c r="P1143" s="108"/>
      <c r="Q1143" s="108"/>
    </row>
    <row r="1144" spans="2:17" x14ac:dyDescent="0.2">
      <c r="B1144" s="35">
        <v>45958</v>
      </c>
      <c r="C1144" s="108">
        <f t="shared" si="25"/>
        <v>0</v>
      </c>
      <c r="D1144" s="108">
        <f>+'Weekly OPIS Data'!D1004</f>
        <v>0</v>
      </c>
      <c r="N1144" s="108">
        <f t="shared" si="26"/>
        <v>0</v>
      </c>
      <c r="O1144" s="108">
        <f>+'Weekly OPIS Data'!F1004</f>
        <v>0</v>
      </c>
      <c r="P1144" s="108"/>
      <c r="Q1144" s="108"/>
    </row>
    <row r="1145" spans="2:17" x14ac:dyDescent="0.2">
      <c r="B1145" s="35">
        <v>45965</v>
      </c>
      <c r="C1145" s="108">
        <f t="shared" ref="C1145:C1208" si="27">D1145</f>
        <v>0</v>
      </c>
      <c r="D1145" s="108">
        <f>+'Weekly OPIS Data'!D1005</f>
        <v>0</v>
      </c>
      <c r="N1145" s="108">
        <f t="shared" ref="N1145:N1208" si="28">O1145</f>
        <v>0</v>
      </c>
      <c r="O1145" s="108">
        <f>+'Weekly OPIS Data'!F1005</f>
        <v>0</v>
      </c>
      <c r="P1145" s="108"/>
      <c r="Q1145" s="108"/>
    </row>
    <row r="1146" spans="2:17" x14ac:dyDescent="0.2">
      <c r="B1146" s="35">
        <v>45972</v>
      </c>
      <c r="C1146" s="108">
        <f t="shared" si="27"/>
        <v>0</v>
      </c>
      <c r="D1146" s="108">
        <f>+'Weekly OPIS Data'!D1006</f>
        <v>0</v>
      </c>
      <c r="N1146" s="108">
        <f t="shared" si="28"/>
        <v>0</v>
      </c>
      <c r="O1146" s="108">
        <f>+'Weekly OPIS Data'!F1006</f>
        <v>0</v>
      </c>
      <c r="P1146" s="108"/>
      <c r="Q1146" s="108"/>
    </row>
    <row r="1147" spans="2:17" x14ac:dyDescent="0.2">
      <c r="B1147" s="35">
        <v>45979</v>
      </c>
      <c r="C1147" s="108">
        <f t="shared" si="27"/>
        <v>0</v>
      </c>
      <c r="D1147" s="108">
        <f>+'Weekly OPIS Data'!D1007</f>
        <v>0</v>
      </c>
      <c r="N1147" s="108">
        <f t="shared" si="28"/>
        <v>0</v>
      </c>
      <c r="O1147" s="108">
        <f>+'Weekly OPIS Data'!F1007</f>
        <v>0</v>
      </c>
      <c r="P1147" s="108"/>
      <c r="Q1147" s="108"/>
    </row>
    <row r="1148" spans="2:17" x14ac:dyDescent="0.2">
      <c r="B1148" s="35">
        <v>45986</v>
      </c>
      <c r="C1148" s="108">
        <f t="shared" si="27"/>
        <v>0</v>
      </c>
      <c r="D1148" s="108">
        <f>+'Weekly OPIS Data'!D1008</f>
        <v>0</v>
      </c>
      <c r="N1148" s="108">
        <f t="shared" si="28"/>
        <v>0</v>
      </c>
      <c r="O1148" s="108">
        <f>+'Weekly OPIS Data'!F1008</f>
        <v>0</v>
      </c>
      <c r="P1148" s="108"/>
      <c r="Q1148" s="108"/>
    </row>
    <row r="1149" spans="2:17" x14ac:dyDescent="0.2">
      <c r="B1149" s="35">
        <v>45993</v>
      </c>
      <c r="C1149" s="108">
        <f t="shared" si="27"/>
        <v>0</v>
      </c>
      <c r="D1149" s="108">
        <f>+'Weekly OPIS Data'!D1009</f>
        <v>0</v>
      </c>
      <c r="N1149" s="108">
        <f t="shared" si="28"/>
        <v>0</v>
      </c>
      <c r="O1149" s="108">
        <f>+'Weekly OPIS Data'!F1009</f>
        <v>0</v>
      </c>
      <c r="P1149" s="108"/>
      <c r="Q1149" s="108"/>
    </row>
    <row r="1150" spans="2:17" x14ac:dyDescent="0.2">
      <c r="B1150" s="35">
        <v>46000</v>
      </c>
      <c r="C1150" s="108">
        <f t="shared" si="27"/>
        <v>0</v>
      </c>
      <c r="D1150" s="108">
        <f>+'Weekly OPIS Data'!D1010</f>
        <v>0</v>
      </c>
      <c r="N1150" s="108">
        <f t="shared" si="28"/>
        <v>0</v>
      </c>
      <c r="O1150" s="108">
        <f>+'Weekly OPIS Data'!F1010</f>
        <v>0</v>
      </c>
      <c r="P1150" s="108"/>
      <c r="Q1150" s="108"/>
    </row>
    <row r="1151" spans="2:17" x14ac:dyDescent="0.2">
      <c r="B1151" s="35">
        <v>46007</v>
      </c>
      <c r="C1151" s="108">
        <f t="shared" si="27"/>
        <v>0</v>
      </c>
      <c r="D1151" s="108">
        <f>+'Weekly OPIS Data'!D1011</f>
        <v>0</v>
      </c>
      <c r="N1151" s="108">
        <f t="shared" si="28"/>
        <v>0</v>
      </c>
      <c r="O1151" s="108">
        <f>+'Weekly OPIS Data'!F1011</f>
        <v>0</v>
      </c>
      <c r="P1151" s="108"/>
      <c r="Q1151" s="108"/>
    </row>
    <row r="1152" spans="2:17" x14ac:dyDescent="0.2">
      <c r="B1152" s="35">
        <v>46014</v>
      </c>
      <c r="C1152" s="108">
        <f t="shared" si="27"/>
        <v>0</v>
      </c>
      <c r="D1152" s="108">
        <f>+'Weekly OPIS Data'!D1012</f>
        <v>0</v>
      </c>
      <c r="N1152" s="108">
        <f t="shared" si="28"/>
        <v>0</v>
      </c>
      <c r="O1152" s="108">
        <f>+'Weekly OPIS Data'!F1012</f>
        <v>0</v>
      </c>
      <c r="P1152" s="108"/>
      <c r="Q1152" s="108"/>
    </row>
    <row r="1153" spans="2:17" x14ac:dyDescent="0.2">
      <c r="B1153" s="35">
        <v>46021</v>
      </c>
      <c r="C1153" s="108">
        <f t="shared" si="27"/>
        <v>0</v>
      </c>
      <c r="D1153" s="108">
        <f>+'Weekly OPIS Data'!D1013</f>
        <v>0</v>
      </c>
      <c r="N1153" s="108">
        <f t="shared" si="28"/>
        <v>0</v>
      </c>
      <c r="O1153" s="108">
        <f>+'Weekly OPIS Data'!F1013</f>
        <v>0</v>
      </c>
      <c r="P1153" s="108"/>
      <c r="Q1153" s="108"/>
    </row>
    <row r="1154" spans="2:17" x14ac:dyDescent="0.2">
      <c r="B1154" s="35">
        <v>46028</v>
      </c>
      <c r="C1154" s="108">
        <f t="shared" si="27"/>
        <v>0</v>
      </c>
      <c r="D1154" s="108">
        <f>+'Weekly OPIS Data'!D1014</f>
        <v>0</v>
      </c>
      <c r="N1154" s="108">
        <f t="shared" si="28"/>
        <v>0</v>
      </c>
      <c r="O1154" s="108">
        <f>+'Weekly OPIS Data'!F1014</f>
        <v>0</v>
      </c>
      <c r="P1154" s="108"/>
      <c r="Q1154" s="108"/>
    </row>
    <row r="1155" spans="2:17" x14ac:dyDescent="0.2">
      <c r="B1155" s="35">
        <v>46035</v>
      </c>
      <c r="C1155" s="108">
        <f t="shared" si="27"/>
        <v>0</v>
      </c>
      <c r="D1155" s="108">
        <f>+'Weekly OPIS Data'!D1015</f>
        <v>0</v>
      </c>
      <c r="N1155" s="108">
        <f t="shared" si="28"/>
        <v>0</v>
      </c>
      <c r="O1155" s="108">
        <f>+'Weekly OPIS Data'!F1015</f>
        <v>0</v>
      </c>
      <c r="P1155" s="108"/>
      <c r="Q1155" s="108"/>
    </row>
    <row r="1156" spans="2:17" x14ac:dyDescent="0.2">
      <c r="B1156" s="35">
        <v>46042</v>
      </c>
      <c r="C1156" s="108">
        <f t="shared" si="27"/>
        <v>0</v>
      </c>
      <c r="D1156" s="108">
        <f>+'Weekly OPIS Data'!D1016</f>
        <v>0</v>
      </c>
      <c r="N1156" s="108">
        <f t="shared" si="28"/>
        <v>0</v>
      </c>
      <c r="O1156" s="108">
        <f>+'Weekly OPIS Data'!F1016</f>
        <v>0</v>
      </c>
      <c r="P1156" s="108"/>
      <c r="Q1156" s="108"/>
    </row>
    <row r="1157" spans="2:17" x14ac:dyDescent="0.2">
      <c r="B1157" s="35">
        <v>46049</v>
      </c>
      <c r="C1157" s="108">
        <f t="shared" si="27"/>
        <v>0</v>
      </c>
      <c r="D1157" s="108">
        <f>+'Weekly OPIS Data'!D1017</f>
        <v>0</v>
      </c>
      <c r="N1157" s="108">
        <f t="shared" si="28"/>
        <v>0</v>
      </c>
      <c r="O1157" s="108">
        <f>+'Weekly OPIS Data'!F1017</f>
        <v>0</v>
      </c>
      <c r="P1157" s="108"/>
      <c r="Q1157" s="108"/>
    </row>
    <row r="1158" spans="2:17" x14ac:dyDescent="0.2">
      <c r="B1158" s="35">
        <v>46056</v>
      </c>
      <c r="C1158" s="108">
        <f t="shared" si="27"/>
        <v>0</v>
      </c>
      <c r="D1158" s="108">
        <f>+'Weekly OPIS Data'!D1018</f>
        <v>0</v>
      </c>
      <c r="N1158" s="108">
        <f t="shared" si="28"/>
        <v>0</v>
      </c>
      <c r="O1158" s="108">
        <f>+'Weekly OPIS Data'!F1018</f>
        <v>0</v>
      </c>
      <c r="P1158" s="108"/>
      <c r="Q1158" s="108"/>
    </row>
    <row r="1159" spans="2:17" x14ac:dyDescent="0.2">
      <c r="B1159" s="35">
        <v>46063</v>
      </c>
      <c r="C1159" s="108">
        <f t="shared" si="27"/>
        <v>0</v>
      </c>
      <c r="D1159" s="108">
        <f>+'Weekly OPIS Data'!D1019</f>
        <v>0</v>
      </c>
      <c r="N1159" s="108">
        <f t="shared" si="28"/>
        <v>0</v>
      </c>
      <c r="O1159" s="108">
        <f>+'Weekly OPIS Data'!F1019</f>
        <v>0</v>
      </c>
      <c r="P1159" s="108"/>
      <c r="Q1159" s="108"/>
    </row>
    <row r="1160" spans="2:17" x14ac:dyDescent="0.2">
      <c r="B1160" s="35">
        <v>46070</v>
      </c>
      <c r="C1160" s="108">
        <f t="shared" si="27"/>
        <v>0</v>
      </c>
      <c r="D1160" s="108">
        <f>+'Weekly OPIS Data'!D1020</f>
        <v>0</v>
      </c>
      <c r="N1160" s="108">
        <f t="shared" si="28"/>
        <v>0</v>
      </c>
      <c r="O1160" s="108">
        <f>+'Weekly OPIS Data'!F1020</f>
        <v>0</v>
      </c>
      <c r="P1160" s="108"/>
      <c r="Q1160" s="108"/>
    </row>
    <row r="1161" spans="2:17" x14ac:dyDescent="0.2">
      <c r="B1161" s="35">
        <v>46077</v>
      </c>
      <c r="C1161" s="108">
        <f t="shared" si="27"/>
        <v>0</v>
      </c>
      <c r="D1161" s="108">
        <f>+'Weekly OPIS Data'!D1021</f>
        <v>0</v>
      </c>
      <c r="N1161" s="108">
        <f t="shared" si="28"/>
        <v>0</v>
      </c>
      <c r="O1161" s="108">
        <f>+'Weekly OPIS Data'!F1021</f>
        <v>0</v>
      </c>
      <c r="P1161" s="108"/>
      <c r="Q1161" s="108"/>
    </row>
    <row r="1162" spans="2:17" x14ac:dyDescent="0.2">
      <c r="B1162" s="35">
        <v>46084</v>
      </c>
      <c r="C1162" s="108">
        <f t="shared" si="27"/>
        <v>0</v>
      </c>
      <c r="D1162" s="108">
        <f>+'Weekly OPIS Data'!D1022</f>
        <v>0</v>
      </c>
      <c r="N1162" s="108">
        <f t="shared" si="28"/>
        <v>0</v>
      </c>
      <c r="O1162" s="108">
        <f>+'Weekly OPIS Data'!F1022</f>
        <v>0</v>
      </c>
      <c r="P1162" s="108"/>
      <c r="Q1162" s="108"/>
    </row>
    <row r="1163" spans="2:17" x14ac:dyDescent="0.2">
      <c r="B1163" s="35">
        <v>46091</v>
      </c>
      <c r="C1163" s="108">
        <f t="shared" si="27"/>
        <v>0</v>
      </c>
      <c r="D1163" s="108">
        <f>+'Weekly OPIS Data'!D1023</f>
        <v>0</v>
      </c>
      <c r="N1163" s="108">
        <f t="shared" si="28"/>
        <v>0</v>
      </c>
      <c r="O1163" s="108">
        <f>+'Weekly OPIS Data'!F1023</f>
        <v>0</v>
      </c>
      <c r="P1163" s="108"/>
      <c r="Q1163" s="108"/>
    </row>
    <row r="1164" spans="2:17" x14ac:dyDescent="0.2">
      <c r="B1164" s="35">
        <v>46098</v>
      </c>
      <c r="C1164" s="108">
        <f t="shared" si="27"/>
        <v>0</v>
      </c>
      <c r="D1164" s="108">
        <f>+'Weekly OPIS Data'!D1024</f>
        <v>0</v>
      </c>
      <c r="N1164" s="108">
        <f t="shared" si="28"/>
        <v>0</v>
      </c>
      <c r="O1164" s="108">
        <f>+'Weekly OPIS Data'!F1024</f>
        <v>0</v>
      </c>
      <c r="P1164" s="108"/>
      <c r="Q1164" s="108"/>
    </row>
    <row r="1165" spans="2:17" x14ac:dyDescent="0.2">
      <c r="B1165" s="35">
        <v>46105</v>
      </c>
      <c r="C1165" s="108">
        <f t="shared" si="27"/>
        <v>0</v>
      </c>
      <c r="D1165" s="108">
        <f>+'Weekly OPIS Data'!D1025</f>
        <v>0</v>
      </c>
      <c r="N1165" s="108">
        <f t="shared" si="28"/>
        <v>0</v>
      </c>
      <c r="O1165" s="108">
        <f>+'Weekly OPIS Data'!F1025</f>
        <v>0</v>
      </c>
      <c r="P1165" s="108"/>
      <c r="Q1165" s="108"/>
    </row>
    <row r="1166" spans="2:17" x14ac:dyDescent="0.2">
      <c r="B1166" s="35">
        <v>46112</v>
      </c>
      <c r="C1166" s="108">
        <f t="shared" si="27"/>
        <v>0</v>
      </c>
      <c r="D1166" s="108">
        <f>+'Weekly OPIS Data'!D1026</f>
        <v>0</v>
      </c>
      <c r="N1166" s="108">
        <f t="shared" si="28"/>
        <v>0</v>
      </c>
      <c r="O1166" s="108">
        <f>+'Weekly OPIS Data'!F1026</f>
        <v>0</v>
      </c>
      <c r="P1166" s="108"/>
      <c r="Q1166" s="108"/>
    </row>
    <row r="1167" spans="2:17" x14ac:dyDescent="0.2">
      <c r="B1167" s="35">
        <v>46119</v>
      </c>
      <c r="C1167" s="108">
        <f t="shared" si="27"/>
        <v>0</v>
      </c>
      <c r="D1167" s="108">
        <f>+'Weekly OPIS Data'!D1027</f>
        <v>0</v>
      </c>
      <c r="N1167" s="108">
        <f t="shared" si="28"/>
        <v>0</v>
      </c>
      <c r="O1167" s="108">
        <f>+'Weekly OPIS Data'!F1027</f>
        <v>0</v>
      </c>
      <c r="P1167" s="108"/>
      <c r="Q1167" s="108"/>
    </row>
    <row r="1168" spans="2:17" x14ac:dyDescent="0.2">
      <c r="B1168" s="35">
        <v>46126</v>
      </c>
      <c r="C1168" s="108">
        <f t="shared" si="27"/>
        <v>0</v>
      </c>
      <c r="D1168" s="108">
        <f>+'Weekly OPIS Data'!D1028</f>
        <v>0</v>
      </c>
      <c r="N1168" s="108">
        <f t="shared" si="28"/>
        <v>0</v>
      </c>
      <c r="O1168" s="108">
        <f>+'Weekly OPIS Data'!F1028</f>
        <v>0</v>
      </c>
      <c r="P1168" s="108"/>
      <c r="Q1168" s="108"/>
    </row>
    <row r="1169" spans="2:17" x14ac:dyDescent="0.2">
      <c r="B1169" s="35">
        <v>46133</v>
      </c>
      <c r="C1169" s="108">
        <f t="shared" si="27"/>
        <v>0</v>
      </c>
      <c r="D1169" s="108">
        <f>+'Weekly OPIS Data'!D1029</f>
        <v>0</v>
      </c>
      <c r="N1169" s="108">
        <f t="shared" si="28"/>
        <v>0</v>
      </c>
      <c r="O1169" s="108">
        <f>+'Weekly OPIS Data'!F1029</f>
        <v>0</v>
      </c>
      <c r="P1169" s="108"/>
      <c r="Q1169" s="108"/>
    </row>
    <row r="1170" spans="2:17" x14ac:dyDescent="0.2">
      <c r="B1170" s="35">
        <v>46140</v>
      </c>
      <c r="C1170" s="108">
        <f t="shared" si="27"/>
        <v>0</v>
      </c>
      <c r="D1170" s="108">
        <f>+'Weekly OPIS Data'!D1030</f>
        <v>0</v>
      </c>
      <c r="N1170" s="108">
        <f t="shared" si="28"/>
        <v>0</v>
      </c>
      <c r="O1170" s="108">
        <f>+'Weekly OPIS Data'!F1030</f>
        <v>0</v>
      </c>
      <c r="P1170" s="108"/>
      <c r="Q1170" s="108"/>
    </row>
    <row r="1171" spans="2:17" x14ac:dyDescent="0.2">
      <c r="B1171" s="35">
        <v>46147</v>
      </c>
      <c r="C1171" s="108">
        <f t="shared" si="27"/>
        <v>0</v>
      </c>
      <c r="D1171" s="108">
        <f>+'Weekly OPIS Data'!D1031</f>
        <v>0</v>
      </c>
      <c r="N1171" s="108">
        <f t="shared" si="28"/>
        <v>0</v>
      </c>
      <c r="O1171" s="108">
        <f>+'Weekly OPIS Data'!F1031</f>
        <v>0</v>
      </c>
      <c r="P1171" s="108"/>
      <c r="Q1171" s="108"/>
    </row>
    <row r="1172" spans="2:17" x14ac:dyDescent="0.2">
      <c r="B1172" s="35">
        <v>46154</v>
      </c>
      <c r="C1172" s="108">
        <f t="shared" si="27"/>
        <v>0</v>
      </c>
      <c r="D1172" s="108">
        <f>+'Weekly OPIS Data'!D1032</f>
        <v>0</v>
      </c>
      <c r="N1172" s="108">
        <f t="shared" si="28"/>
        <v>0</v>
      </c>
      <c r="O1172" s="108">
        <f>+'Weekly OPIS Data'!F1032</f>
        <v>0</v>
      </c>
      <c r="P1172" s="108"/>
      <c r="Q1172" s="108"/>
    </row>
    <row r="1173" spans="2:17" x14ac:dyDescent="0.2">
      <c r="B1173" s="35">
        <v>46161</v>
      </c>
      <c r="C1173" s="108">
        <f t="shared" si="27"/>
        <v>0</v>
      </c>
      <c r="D1173" s="108">
        <f>+'Weekly OPIS Data'!D1033</f>
        <v>0</v>
      </c>
      <c r="N1173" s="108">
        <f t="shared" si="28"/>
        <v>0</v>
      </c>
      <c r="O1173" s="108">
        <f>+'Weekly OPIS Data'!F1033</f>
        <v>0</v>
      </c>
      <c r="P1173" s="108"/>
      <c r="Q1173" s="108"/>
    </row>
    <row r="1174" spans="2:17" x14ac:dyDescent="0.2">
      <c r="B1174" s="35">
        <v>46168</v>
      </c>
      <c r="C1174" s="108">
        <f t="shared" si="27"/>
        <v>0</v>
      </c>
      <c r="D1174" s="108">
        <f>+'Weekly OPIS Data'!D1034</f>
        <v>0</v>
      </c>
      <c r="N1174" s="108">
        <f t="shared" si="28"/>
        <v>0</v>
      </c>
      <c r="O1174" s="108">
        <f>+'Weekly OPIS Data'!F1034</f>
        <v>0</v>
      </c>
      <c r="P1174" s="108"/>
      <c r="Q1174" s="108"/>
    </row>
    <row r="1175" spans="2:17" x14ac:dyDescent="0.2">
      <c r="B1175" s="35">
        <v>46175</v>
      </c>
      <c r="C1175" s="108">
        <f t="shared" si="27"/>
        <v>0</v>
      </c>
      <c r="D1175" s="108">
        <f>+'Weekly OPIS Data'!D1035</f>
        <v>0</v>
      </c>
      <c r="N1175" s="108">
        <f t="shared" si="28"/>
        <v>0</v>
      </c>
      <c r="O1175" s="108">
        <f>+'Weekly OPIS Data'!F1035</f>
        <v>0</v>
      </c>
      <c r="P1175" s="108"/>
      <c r="Q1175" s="108"/>
    </row>
    <row r="1176" spans="2:17" x14ac:dyDescent="0.2">
      <c r="B1176" s="35">
        <v>46182</v>
      </c>
      <c r="C1176" s="108">
        <f t="shared" si="27"/>
        <v>0</v>
      </c>
      <c r="D1176" s="108">
        <f>+'Weekly OPIS Data'!D1036</f>
        <v>0</v>
      </c>
      <c r="N1176" s="108">
        <f t="shared" si="28"/>
        <v>0</v>
      </c>
      <c r="O1176" s="108">
        <f>+'Weekly OPIS Data'!F1036</f>
        <v>0</v>
      </c>
      <c r="P1176" s="108"/>
      <c r="Q1176" s="108"/>
    </row>
    <row r="1177" spans="2:17" x14ac:dyDescent="0.2">
      <c r="B1177" s="35">
        <v>46189</v>
      </c>
      <c r="C1177" s="108">
        <f t="shared" si="27"/>
        <v>0</v>
      </c>
      <c r="D1177" s="108">
        <f>+'Weekly OPIS Data'!D1037</f>
        <v>0</v>
      </c>
      <c r="N1177" s="108">
        <f t="shared" si="28"/>
        <v>0</v>
      </c>
      <c r="O1177" s="108">
        <f>+'Weekly OPIS Data'!F1037</f>
        <v>0</v>
      </c>
      <c r="P1177" s="108"/>
      <c r="Q1177" s="108"/>
    </row>
    <row r="1178" spans="2:17" x14ac:dyDescent="0.2">
      <c r="B1178" s="35">
        <v>46196</v>
      </c>
      <c r="C1178" s="108">
        <f t="shared" si="27"/>
        <v>0</v>
      </c>
      <c r="D1178" s="108">
        <f>+'Weekly OPIS Data'!D1038</f>
        <v>0</v>
      </c>
      <c r="N1178" s="108">
        <f t="shared" si="28"/>
        <v>0</v>
      </c>
      <c r="O1178" s="108">
        <f>+'Weekly OPIS Data'!F1038</f>
        <v>0</v>
      </c>
      <c r="P1178" s="108"/>
      <c r="Q1178" s="108"/>
    </row>
    <row r="1179" spans="2:17" x14ac:dyDescent="0.2">
      <c r="B1179" s="35">
        <v>46203</v>
      </c>
      <c r="C1179" s="108">
        <f t="shared" si="27"/>
        <v>0</v>
      </c>
      <c r="D1179" s="108">
        <f>+'Weekly OPIS Data'!D1039</f>
        <v>0</v>
      </c>
      <c r="N1179" s="108">
        <f t="shared" si="28"/>
        <v>0</v>
      </c>
      <c r="O1179" s="108">
        <f>+'Weekly OPIS Data'!F1039</f>
        <v>0</v>
      </c>
      <c r="P1179" s="108"/>
      <c r="Q1179" s="108"/>
    </row>
    <row r="1180" spans="2:17" x14ac:dyDescent="0.2">
      <c r="B1180" s="35">
        <v>46210</v>
      </c>
      <c r="C1180" s="108">
        <f t="shared" si="27"/>
        <v>0</v>
      </c>
      <c r="D1180" s="108">
        <f>+'Weekly OPIS Data'!D1040</f>
        <v>0</v>
      </c>
      <c r="N1180" s="108">
        <f t="shared" si="28"/>
        <v>0</v>
      </c>
      <c r="O1180" s="108">
        <f>+'Weekly OPIS Data'!F1040</f>
        <v>0</v>
      </c>
      <c r="P1180" s="108"/>
      <c r="Q1180" s="108"/>
    </row>
    <row r="1181" spans="2:17" x14ac:dyDescent="0.2">
      <c r="B1181" s="35">
        <v>46217</v>
      </c>
      <c r="C1181" s="108">
        <f t="shared" si="27"/>
        <v>0</v>
      </c>
      <c r="D1181" s="108">
        <f>+'Weekly OPIS Data'!D1041</f>
        <v>0</v>
      </c>
      <c r="N1181" s="108">
        <f t="shared" si="28"/>
        <v>0</v>
      </c>
      <c r="O1181" s="108">
        <f>+'Weekly OPIS Data'!F1041</f>
        <v>0</v>
      </c>
      <c r="P1181" s="108"/>
      <c r="Q1181" s="108"/>
    </row>
    <row r="1182" spans="2:17" x14ac:dyDescent="0.2">
      <c r="B1182" s="35">
        <v>46224</v>
      </c>
      <c r="C1182" s="108">
        <f t="shared" si="27"/>
        <v>0</v>
      </c>
      <c r="D1182" s="108">
        <f>+'Weekly OPIS Data'!D1042</f>
        <v>0</v>
      </c>
      <c r="N1182" s="108">
        <f t="shared" si="28"/>
        <v>0</v>
      </c>
      <c r="O1182" s="108">
        <f>+'Weekly OPIS Data'!F1042</f>
        <v>0</v>
      </c>
      <c r="P1182" s="108"/>
      <c r="Q1182" s="108"/>
    </row>
    <row r="1183" spans="2:17" x14ac:dyDescent="0.2">
      <c r="B1183" s="35">
        <v>46231</v>
      </c>
      <c r="C1183" s="108">
        <f t="shared" si="27"/>
        <v>0</v>
      </c>
      <c r="D1183" s="108">
        <f>+'Weekly OPIS Data'!D1043</f>
        <v>0</v>
      </c>
      <c r="N1183" s="108">
        <f t="shared" si="28"/>
        <v>0</v>
      </c>
      <c r="O1183" s="108">
        <f>+'Weekly OPIS Data'!F1043</f>
        <v>0</v>
      </c>
      <c r="P1183" s="108"/>
      <c r="Q1183" s="108"/>
    </row>
    <row r="1184" spans="2:17" x14ac:dyDescent="0.2">
      <c r="B1184" s="35">
        <v>46238</v>
      </c>
      <c r="C1184" s="108">
        <f t="shared" si="27"/>
        <v>0</v>
      </c>
      <c r="D1184" s="108">
        <f>+'Weekly OPIS Data'!D1044</f>
        <v>0</v>
      </c>
      <c r="N1184" s="108">
        <f t="shared" si="28"/>
        <v>0</v>
      </c>
      <c r="O1184" s="108">
        <f>+'Weekly OPIS Data'!F1044</f>
        <v>0</v>
      </c>
      <c r="P1184" s="108"/>
      <c r="Q1184" s="108"/>
    </row>
    <row r="1185" spans="2:17" x14ac:dyDescent="0.2">
      <c r="B1185" s="35">
        <v>46245</v>
      </c>
      <c r="C1185" s="108">
        <f t="shared" si="27"/>
        <v>0</v>
      </c>
      <c r="D1185" s="108">
        <f>+'Weekly OPIS Data'!D1045</f>
        <v>0</v>
      </c>
      <c r="N1185" s="108">
        <f t="shared" si="28"/>
        <v>0</v>
      </c>
      <c r="O1185" s="108">
        <f>+'Weekly OPIS Data'!F1045</f>
        <v>0</v>
      </c>
      <c r="P1185" s="108"/>
      <c r="Q1185" s="108"/>
    </row>
    <row r="1186" spans="2:17" x14ac:dyDescent="0.2">
      <c r="B1186" s="35">
        <v>46252</v>
      </c>
      <c r="C1186" s="108">
        <f t="shared" si="27"/>
        <v>0</v>
      </c>
      <c r="D1186" s="108">
        <f>+'Weekly OPIS Data'!D1046</f>
        <v>0</v>
      </c>
      <c r="N1186" s="108">
        <f t="shared" si="28"/>
        <v>0</v>
      </c>
      <c r="O1186" s="108">
        <f>+'Weekly OPIS Data'!F1046</f>
        <v>0</v>
      </c>
      <c r="P1186" s="108"/>
      <c r="Q1186" s="108"/>
    </row>
    <row r="1187" spans="2:17" x14ac:dyDescent="0.2">
      <c r="B1187" s="35">
        <v>46259</v>
      </c>
      <c r="C1187" s="108">
        <f t="shared" si="27"/>
        <v>0</v>
      </c>
      <c r="D1187" s="108">
        <f>+'Weekly OPIS Data'!D1047</f>
        <v>0</v>
      </c>
      <c r="N1187" s="108">
        <f t="shared" si="28"/>
        <v>0</v>
      </c>
      <c r="O1187" s="108">
        <f>+'Weekly OPIS Data'!F1047</f>
        <v>0</v>
      </c>
      <c r="P1187" s="108"/>
      <c r="Q1187" s="108"/>
    </row>
    <row r="1188" spans="2:17" x14ac:dyDescent="0.2">
      <c r="B1188" s="35">
        <v>46266</v>
      </c>
      <c r="C1188" s="108">
        <f t="shared" si="27"/>
        <v>0</v>
      </c>
      <c r="D1188" s="108">
        <f>+'Weekly OPIS Data'!D1048</f>
        <v>0</v>
      </c>
      <c r="N1188" s="108">
        <f t="shared" si="28"/>
        <v>0</v>
      </c>
      <c r="O1188" s="108">
        <f>+'Weekly OPIS Data'!F1048</f>
        <v>0</v>
      </c>
      <c r="P1188" s="108"/>
      <c r="Q1188" s="108"/>
    </row>
    <row r="1189" spans="2:17" x14ac:dyDescent="0.2">
      <c r="B1189" s="35">
        <v>46273</v>
      </c>
      <c r="C1189" s="108">
        <f t="shared" si="27"/>
        <v>0</v>
      </c>
      <c r="D1189" s="108">
        <f>+'Weekly OPIS Data'!D1049</f>
        <v>0</v>
      </c>
      <c r="N1189" s="108">
        <f t="shared" si="28"/>
        <v>0</v>
      </c>
      <c r="O1189" s="108">
        <f>+'Weekly OPIS Data'!F1049</f>
        <v>0</v>
      </c>
      <c r="P1189" s="108"/>
      <c r="Q1189" s="108"/>
    </row>
    <row r="1190" spans="2:17" x14ac:dyDescent="0.2">
      <c r="B1190" s="35">
        <v>46280</v>
      </c>
      <c r="C1190" s="108">
        <f t="shared" si="27"/>
        <v>0</v>
      </c>
      <c r="D1190" s="108">
        <f>+'Weekly OPIS Data'!D1050</f>
        <v>0</v>
      </c>
      <c r="N1190" s="108">
        <f t="shared" si="28"/>
        <v>0</v>
      </c>
      <c r="O1190" s="108">
        <f>+'Weekly OPIS Data'!F1050</f>
        <v>0</v>
      </c>
      <c r="P1190" s="108"/>
      <c r="Q1190" s="108"/>
    </row>
    <row r="1191" spans="2:17" x14ac:dyDescent="0.2">
      <c r="B1191" s="35">
        <v>46287</v>
      </c>
      <c r="C1191" s="108">
        <f t="shared" si="27"/>
        <v>0</v>
      </c>
      <c r="D1191" s="108">
        <f>+'Weekly OPIS Data'!D1051</f>
        <v>0</v>
      </c>
      <c r="N1191" s="108">
        <f t="shared" si="28"/>
        <v>0</v>
      </c>
      <c r="O1191" s="108">
        <f>+'Weekly OPIS Data'!F1051</f>
        <v>0</v>
      </c>
      <c r="P1191" s="108"/>
      <c r="Q1191" s="108"/>
    </row>
    <row r="1192" spans="2:17" x14ac:dyDescent="0.2">
      <c r="B1192" s="35">
        <v>46294</v>
      </c>
      <c r="C1192" s="108">
        <f t="shared" si="27"/>
        <v>0</v>
      </c>
      <c r="D1192" s="108">
        <f>+'Weekly OPIS Data'!D1052</f>
        <v>0</v>
      </c>
      <c r="N1192" s="108">
        <f t="shared" si="28"/>
        <v>0</v>
      </c>
      <c r="O1192" s="108">
        <f>+'Weekly OPIS Data'!F1052</f>
        <v>0</v>
      </c>
      <c r="P1192" s="108"/>
      <c r="Q1192" s="108"/>
    </row>
    <row r="1193" spans="2:17" x14ac:dyDescent="0.2">
      <c r="B1193" s="35">
        <v>46301</v>
      </c>
      <c r="C1193" s="108">
        <f t="shared" si="27"/>
        <v>0</v>
      </c>
      <c r="D1193" s="108">
        <f>+'Weekly OPIS Data'!D1053</f>
        <v>0</v>
      </c>
      <c r="N1193" s="108">
        <f t="shared" si="28"/>
        <v>0</v>
      </c>
      <c r="O1193" s="108">
        <f>+'Weekly OPIS Data'!F1053</f>
        <v>0</v>
      </c>
      <c r="P1193" s="108"/>
      <c r="Q1193" s="108"/>
    </row>
    <row r="1194" spans="2:17" x14ac:dyDescent="0.2">
      <c r="B1194" s="35">
        <v>46308</v>
      </c>
      <c r="C1194" s="108">
        <f t="shared" si="27"/>
        <v>0</v>
      </c>
      <c r="D1194" s="108">
        <f>+'Weekly OPIS Data'!D1054</f>
        <v>0</v>
      </c>
      <c r="N1194" s="108">
        <f t="shared" si="28"/>
        <v>0</v>
      </c>
      <c r="O1194" s="108">
        <f>+'Weekly OPIS Data'!F1054</f>
        <v>0</v>
      </c>
      <c r="P1194" s="108"/>
      <c r="Q1194" s="108"/>
    </row>
    <row r="1195" spans="2:17" x14ac:dyDescent="0.2">
      <c r="B1195" s="35">
        <v>46315</v>
      </c>
      <c r="C1195" s="108">
        <f t="shared" si="27"/>
        <v>0</v>
      </c>
      <c r="D1195" s="108">
        <f>+'Weekly OPIS Data'!D1055</f>
        <v>0</v>
      </c>
      <c r="N1195" s="108">
        <f t="shared" si="28"/>
        <v>0</v>
      </c>
      <c r="O1195" s="108">
        <f>+'Weekly OPIS Data'!F1055</f>
        <v>0</v>
      </c>
      <c r="P1195" s="108"/>
      <c r="Q1195" s="108"/>
    </row>
    <row r="1196" spans="2:17" x14ac:dyDescent="0.2">
      <c r="B1196" s="35">
        <v>46322</v>
      </c>
      <c r="C1196" s="108">
        <f t="shared" si="27"/>
        <v>0</v>
      </c>
      <c r="D1196" s="108">
        <f>+'Weekly OPIS Data'!D1056</f>
        <v>0</v>
      </c>
      <c r="N1196" s="108">
        <f t="shared" si="28"/>
        <v>0</v>
      </c>
      <c r="O1196" s="108">
        <f>+'Weekly OPIS Data'!F1056</f>
        <v>0</v>
      </c>
      <c r="P1196" s="108"/>
      <c r="Q1196" s="108"/>
    </row>
    <row r="1197" spans="2:17" x14ac:dyDescent="0.2">
      <c r="B1197" s="35">
        <v>46329</v>
      </c>
      <c r="C1197" s="108">
        <f t="shared" si="27"/>
        <v>0</v>
      </c>
      <c r="D1197" s="108">
        <f>+'Weekly OPIS Data'!D1057</f>
        <v>0</v>
      </c>
      <c r="N1197" s="108">
        <f t="shared" si="28"/>
        <v>0</v>
      </c>
      <c r="O1197" s="108">
        <f>+'Weekly OPIS Data'!F1057</f>
        <v>0</v>
      </c>
      <c r="P1197" s="108"/>
      <c r="Q1197" s="108"/>
    </row>
    <row r="1198" spans="2:17" x14ac:dyDescent="0.2">
      <c r="B1198" s="35">
        <v>46336</v>
      </c>
      <c r="C1198" s="108">
        <f t="shared" si="27"/>
        <v>0</v>
      </c>
      <c r="D1198" s="108">
        <f>+'Weekly OPIS Data'!D1058</f>
        <v>0</v>
      </c>
      <c r="N1198" s="108">
        <f t="shared" si="28"/>
        <v>0</v>
      </c>
      <c r="O1198" s="108">
        <f>+'Weekly OPIS Data'!F1058</f>
        <v>0</v>
      </c>
      <c r="P1198" s="108"/>
      <c r="Q1198" s="108"/>
    </row>
    <row r="1199" spans="2:17" x14ac:dyDescent="0.2">
      <c r="B1199" s="35">
        <v>46343</v>
      </c>
      <c r="C1199" s="108">
        <f t="shared" si="27"/>
        <v>0</v>
      </c>
      <c r="D1199" s="108">
        <f>+'Weekly OPIS Data'!D1059</f>
        <v>0</v>
      </c>
      <c r="N1199" s="108">
        <f t="shared" si="28"/>
        <v>0</v>
      </c>
      <c r="O1199" s="108">
        <f>+'Weekly OPIS Data'!F1059</f>
        <v>0</v>
      </c>
      <c r="P1199" s="108"/>
      <c r="Q1199" s="108"/>
    </row>
    <row r="1200" spans="2:17" x14ac:dyDescent="0.2">
      <c r="B1200" s="35">
        <v>46350</v>
      </c>
      <c r="C1200" s="108">
        <f t="shared" si="27"/>
        <v>0</v>
      </c>
      <c r="D1200" s="108">
        <f>+'Weekly OPIS Data'!D1060</f>
        <v>0</v>
      </c>
      <c r="N1200" s="108">
        <f t="shared" si="28"/>
        <v>0</v>
      </c>
      <c r="O1200" s="108">
        <f>+'Weekly OPIS Data'!F1060</f>
        <v>0</v>
      </c>
      <c r="P1200" s="108"/>
      <c r="Q1200" s="108"/>
    </row>
    <row r="1201" spans="2:17" x14ac:dyDescent="0.2">
      <c r="B1201" s="35">
        <v>46357</v>
      </c>
      <c r="C1201" s="108">
        <f t="shared" si="27"/>
        <v>0</v>
      </c>
      <c r="D1201" s="108">
        <f>+'Weekly OPIS Data'!D1061</f>
        <v>0</v>
      </c>
      <c r="N1201" s="108">
        <f t="shared" si="28"/>
        <v>0</v>
      </c>
      <c r="O1201" s="108">
        <f>+'Weekly OPIS Data'!F1061</f>
        <v>0</v>
      </c>
      <c r="P1201" s="108"/>
      <c r="Q1201" s="108"/>
    </row>
    <row r="1202" spans="2:17" x14ac:dyDescent="0.2">
      <c r="B1202" s="35">
        <v>46364</v>
      </c>
      <c r="C1202" s="108">
        <f t="shared" si="27"/>
        <v>0</v>
      </c>
      <c r="D1202" s="108">
        <f>+'Weekly OPIS Data'!D1062</f>
        <v>0</v>
      </c>
      <c r="N1202" s="108">
        <f t="shared" si="28"/>
        <v>0</v>
      </c>
      <c r="O1202" s="108">
        <f>+'Weekly OPIS Data'!F1062</f>
        <v>0</v>
      </c>
      <c r="P1202" s="108"/>
      <c r="Q1202" s="108"/>
    </row>
    <row r="1203" spans="2:17" x14ac:dyDescent="0.2">
      <c r="B1203" s="35">
        <v>46371</v>
      </c>
      <c r="C1203" s="108">
        <f t="shared" si="27"/>
        <v>0</v>
      </c>
      <c r="D1203" s="108">
        <f>+'Weekly OPIS Data'!D1063</f>
        <v>0</v>
      </c>
      <c r="N1203" s="108">
        <f t="shared" si="28"/>
        <v>0</v>
      </c>
      <c r="O1203" s="108">
        <f>+'Weekly OPIS Data'!F1063</f>
        <v>0</v>
      </c>
      <c r="P1203" s="108"/>
      <c r="Q1203" s="108"/>
    </row>
    <row r="1204" spans="2:17" x14ac:dyDescent="0.2">
      <c r="B1204" s="35">
        <v>46378</v>
      </c>
      <c r="C1204" s="108">
        <f t="shared" si="27"/>
        <v>0</v>
      </c>
      <c r="D1204" s="108">
        <f>+'Weekly OPIS Data'!D1064</f>
        <v>0</v>
      </c>
      <c r="N1204" s="108">
        <f t="shared" si="28"/>
        <v>0</v>
      </c>
      <c r="O1204" s="108">
        <f>+'Weekly OPIS Data'!F1064</f>
        <v>0</v>
      </c>
      <c r="P1204" s="108"/>
      <c r="Q1204" s="108"/>
    </row>
    <row r="1205" spans="2:17" x14ac:dyDescent="0.2">
      <c r="B1205" s="35">
        <v>46385</v>
      </c>
      <c r="C1205" s="108">
        <f t="shared" si="27"/>
        <v>0</v>
      </c>
      <c r="D1205" s="108">
        <f>+'Weekly OPIS Data'!D1065</f>
        <v>0</v>
      </c>
      <c r="N1205" s="108">
        <f t="shared" si="28"/>
        <v>0</v>
      </c>
      <c r="O1205" s="108">
        <f>+'Weekly OPIS Data'!F1065</f>
        <v>0</v>
      </c>
      <c r="P1205" s="108"/>
      <c r="Q1205" s="108"/>
    </row>
    <row r="1206" spans="2:17" x14ac:dyDescent="0.2">
      <c r="B1206" s="35">
        <v>46392</v>
      </c>
      <c r="C1206" s="108">
        <f t="shared" si="27"/>
        <v>0</v>
      </c>
      <c r="D1206" s="108">
        <f>+'Weekly OPIS Data'!D1066</f>
        <v>0</v>
      </c>
      <c r="N1206" s="108">
        <f t="shared" si="28"/>
        <v>0</v>
      </c>
      <c r="O1206" s="108">
        <f>+'Weekly OPIS Data'!F1066</f>
        <v>0</v>
      </c>
      <c r="P1206" s="108"/>
      <c r="Q1206" s="108"/>
    </row>
    <row r="1207" spans="2:17" x14ac:dyDescent="0.2">
      <c r="B1207" s="35">
        <v>46399</v>
      </c>
      <c r="C1207" s="108">
        <f t="shared" si="27"/>
        <v>0</v>
      </c>
      <c r="D1207" s="108">
        <f>+'Weekly OPIS Data'!D1067</f>
        <v>0</v>
      </c>
      <c r="N1207" s="108">
        <f t="shared" si="28"/>
        <v>0</v>
      </c>
      <c r="O1207" s="108">
        <f>+'Weekly OPIS Data'!F1067</f>
        <v>0</v>
      </c>
      <c r="P1207" s="108"/>
      <c r="Q1207" s="108"/>
    </row>
    <row r="1208" spans="2:17" x14ac:dyDescent="0.2">
      <c r="B1208" s="35">
        <v>46406</v>
      </c>
      <c r="C1208" s="108">
        <f t="shared" si="27"/>
        <v>0</v>
      </c>
      <c r="D1208" s="108">
        <f>+'Weekly OPIS Data'!D1068</f>
        <v>0</v>
      </c>
      <c r="N1208" s="108">
        <f t="shared" si="28"/>
        <v>0</v>
      </c>
      <c r="O1208" s="108">
        <f>+'Weekly OPIS Data'!F1068</f>
        <v>0</v>
      </c>
      <c r="P1208" s="108"/>
      <c r="Q1208" s="108"/>
    </row>
    <row r="1209" spans="2:17" x14ac:dyDescent="0.2">
      <c r="B1209" s="35">
        <v>46413</v>
      </c>
      <c r="C1209" s="108">
        <f t="shared" ref="C1209:C1272" si="29">D1209</f>
        <v>0</v>
      </c>
      <c r="D1209" s="108">
        <f>+'Weekly OPIS Data'!D1069</f>
        <v>0</v>
      </c>
      <c r="N1209" s="108">
        <f t="shared" ref="N1209:N1272" si="30">O1209</f>
        <v>0</v>
      </c>
      <c r="O1209" s="108">
        <f>+'Weekly OPIS Data'!F1069</f>
        <v>0</v>
      </c>
      <c r="P1209" s="108"/>
      <c r="Q1209" s="108"/>
    </row>
    <row r="1210" spans="2:17" x14ac:dyDescent="0.2">
      <c r="B1210" s="35">
        <v>46420</v>
      </c>
      <c r="C1210" s="108">
        <f t="shared" si="29"/>
        <v>0</v>
      </c>
      <c r="D1210" s="108">
        <f>+'Weekly OPIS Data'!D1070</f>
        <v>0</v>
      </c>
      <c r="N1210" s="108">
        <f t="shared" si="30"/>
        <v>0</v>
      </c>
      <c r="O1210" s="108">
        <f>+'Weekly OPIS Data'!F1070</f>
        <v>0</v>
      </c>
      <c r="P1210" s="108"/>
      <c r="Q1210" s="108"/>
    </row>
    <row r="1211" spans="2:17" x14ac:dyDescent="0.2">
      <c r="B1211" s="35">
        <v>46427</v>
      </c>
      <c r="C1211" s="108">
        <f t="shared" si="29"/>
        <v>0</v>
      </c>
      <c r="D1211" s="108">
        <f>+'Weekly OPIS Data'!D1071</f>
        <v>0</v>
      </c>
      <c r="N1211" s="108">
        <f t="shared" si="30"/>
        <v>0</v>
      </c>
      <c r="O1211" s="108">
        <f>+'Weekly OPIS Data'!F1071</f>
        <v>0</v>
      </c>
      <c r="P1211" s="108"/>
      <c r="Q1211" s="108"/>
    </row>
    <row r="1212" spans="2:17" x14ac:dyDescent="0.2">
      <c r="B1212" s="35">
        <v>46434</v>
      </c>
      <c r="C1212" s="108">
        <f t="shared" si="29"/>
        <v>0</v>
      </c>
      <c r="D1212" s="108">
        <f>+'Weekly OPIS Data'!D1072</f>
        <v>0</v>
      </c>
      <c r="N1212" s="108">
        <f t="shared" si="30"/>
        <v>0</v>
      </c>
      <c r="O1212" s="108">
        <f>+'Weekly OPIS Data'!F1072</f>
        <v>0</v>
      </c>
      <c r="P1212" s="108"/>
      <c r="Q1212" s="108"/>
    </row>
    <row r="1213" spans="2:17" x14ac:dyDescent="0.2">
      <c r="B1213" s="35">
        <v>46441</v>
      </c>
      <c r="C1213" s="108">
        <f t="shared" si="29"/>
        <v>0</v>
      </c>
      <c r="D1213" s="108">
        <f>+'Weekly OPIS Data'!D1073</f>
        <v>0</v>
      </c>
      <c r="N1213" s="108">
        <f t="shared" si="30"/>
        <v>0</v>
      </c>
      <c r="O1213" s="108">
        <f>+'Weekly OPIS Data'!F1073</f>
        <v>0</v>
      </c>
      <c r="P1213" s="108"/>
      <c r="Q1213" s="108"/>
    </row>
    <row r="1214" spans="2:17" x14ac:dyDescent="0.2">
      <c r="B1214" s="35">
        <v>46448</v>
      </c>
      <c r="C1214" s="108">
        <f t="shared" si="29"/>
        <v>0</v>
      </c>
      <c r="D1214" s="108">
        <f>+'Weekly OPIS Data'!D1074</f>
        <v>0</v>
      </c>
      <c r="N1214" s="108">
        <f t="shared" si="30"/>
        <v>0</v>
      </c>
      <c r="O1214" s="108">
        <f>+'Weekly OPIS Data'!F1074</f>
        <v>0</v>
      </c>
      <c r="P1214" s="108"/>
      <c r="Q1214" s="108"/>
    </row>
    <row r="1215" spans="2:17" x14ac:dyDescent="0.2">
      <c r="B1215" s="35">
        <v>46455</v>
      </c>
      <c r="C1215" s="108">
        <f t="shared" si="29"/>
        <v>0</v>
      </c>
      <c r="D1215" s="108">
        <f>+'Weekly OPIS Data'!D1075</f>
        <v>0</v>
      </c>
      <c r="N1215" s="108">
        <f t="shared" si="30"/>
        <v>0</v>
      </c>
      <c r="O1215" s="108">
        <f>+'Weekly OPIS Data'!F1075</f>
        <v>0</v>
      </c>
      <c r="P1215" s="108"/>
      <c r="Q1215" s="108"/>
    </row>
    <row r="1216" spans="2:17" x14ac:dyDescent="0.2">
      <c r="B1216" s="35">
        <v>46462</v>
      </c>
      <c r="C1216" s="108">
        <f t="shared" si="29"/>
        <v>0</v>
      </c>
      <c r="D1216" s="108">
        <f>+'Weekly OPIS Data'!D1076</f>
        <v>0</v>
      </c>
      <c r="N1216" s="108">
        <f t="shared" si="30"/>
        <v>0</v>
      </c>
      <c r="O1216" s="108">
        <f>+'Weekly OPIS Data'!F1076</f>
        <v>0</v>
      </c>
      <c r="P1216" s="108"/>
      <c r="Q1216" s="108"/>
    </row>
    <row r="1217" spans="2:17" x14ac:dyDescent="0.2">
      <c r="B1217" s="35">
        <v>46469</v>
      </c>
      <c r="C1217" s="108">
        <f t="shared" si="29"/>
        <v>0</v>
      </c>
      <c r="D1217" s="108">
        <f>+'Weekly OPIS Data'!D1077</f>
        <v>0</v>
      </c>
      <c r="N1217" s="108">
        <f t="shared" si="30"/>
        <v>0</v>
      </c>
      <c r="O1217" s="108">
        <f>+'Weekly OPIS Data'!F1077</f>
        <v>0</v>
      </c>
      <c r="P1217" s="108"/>
      <c r="Q1217" s="108"/>
    </row>
    <row r="1218" spans="2:17" x14ac:dyDescent="0.2">
      <c r="B1218" s="35">
        <v>46476</v>
      </c>
      <c r="C1218" s="108">
        <f t="shared" si="29"/>
        <v>0</v>
      </c>
      <c r="D1218" s="108">
        <f>+'Weekly OPIS Data'!D1078</f>
        <v>0</v>
      </c>
      <c r="N1218" s="108">
        <f t="shared" si="30"/>
        <v>0</v>
      </c>
      <c r="O1218" s="108">
        <f>+'Weekly OPIS Data'!F1078</f>
        <v>0</v>
      </c>
      <c r="P1218" s="108"/>
      <c r="Q1218" s="108"/>
    </row>
    <row r="1219" spans="2:17" x14ac:dyDescent="0.2">
      <c r="B1219" s="35">
        <v>46483</v>
      </c>
      <c r="C1219" s="108">
        <f t="shared" si="29"/>
        <v>0</v>
      </c>
      <c r="D1219" s="108">
        <f>+'Weekly OPIS Data'!D1079</f>
        <v>0</v>
      </c>
      <c r="N1219" s="108">
        <f t="shared" si="30"/>
        <v>0</v>
      </c>
      <c r="O1219" s="108">
        <f>+'Weekly OPIS Data'!F1079</f>
        <v>0</v>
      </c>
      <c r="P1219" s="108"/>
      <c r="Q1219" s="108"/>
    </row>
    <row r="1220" spans="2:17" x14ac:dyDescent="0.2">
      <c r="B1220" s="35">
        <v>46490</v>
      </c>
      <c r="C1220" s="108">
        <f t="shared" si="29"/>
        <v>0</v>
      </c>
      <c r="D1220" s="108">
        <f>+'Weekly OPIS Data'!D1080</f>
        <v>0</v>
      </c>
      <c r="N1220" s="108">
        <f t="shared" si="30"/>
        <v>0</v>
      </c>
      <c r="O1220" s="108">
        <f>+'Weekly OPIS Data'!F1080</f>
        <v>0</v>
      </c>
      <c r="P1220" s="108"/>
      <c r="Q1220" s="108"/>
    </row>
    <row r="1221" spans="2:17" x14ac:dyDescent="0.2">
      <c r="B1221" s="35">
        <v>46497</v>
      </c>
      <c r="C1221" s="108">
        <f t="shared" si="29"/>
        <v>0</v>
      </c>
      <c r="D1221" s="108">
        <f>+'Weekly OPIS Data'!D1081</f>
        <v>0</v>
      </c>
      <c r="N1221" s="108">
        <f t="shared" si="30"/>
        <v>0</v>
      </c>
      <c r="O1221" s="108">
        <f>+'Weekly OPIS Data'!F1081</f>
        <v>0</v>
      </c>
      <c r="P1221" s="108"/>
      <c r="Q1221" s="108"/>
    </row>
    <row r="1222" spans="2:17" x14ac:dyDescent="0.2">
      <c r="B1222" s="35">
        <v>46504</v>
      </c>
      <c r="C1222" s="108">
        <f t="shared" si="29"/>
        <v>0</v>
      </c>
      <c r="D1222" s="108">
        <f>+'Weekly OPIS Data'!D1082</f>
        <v>0</v>
      </c>
      <c r="N1222" s="108">
        <f t="shared" si="30"/>
        <v>0</v>
      </c>
      <c r="O1222" s="108">
        <f>+'Weekly OPIS Data'!F1082</f>
        <v>0</v>
      </c>
      <c r="P1222" s="108"/>
      <c r="Q1222" s="108"/>
    </row>
    <row r="1223" spans="2:17" x14ac:dyDescent="0.2">
      <c r="B1223" s="35">
        <v>46511</v>
      </c>
      <c r="C1223" s="108">
        <f t="shared" si="29"/>
        <v>0</v>
      </c>
      <c r="D1223" s="108">
        <f>+'Weekly OPIS Data'!D1083</f>
        <v>0</v>
      </c>
      <c r="N1223" s="108">
        <f t="shared" si="30"/>
        <v>0</v>
      </c>
      <c r="O1223" s="108">
        <f>+'Weekly OPIS Data'!F1083</f>
        <v>0</v>
      </c>
      <c r="P1223" s="108"/>
      <c r="Q1223" s="108"/>
    </row>
    <row r="1224" spans="2:17" x14ac:dyDescent="0.2">
      <c r="B1224" s="35">
        <v>46518</v>
      </c>
      <c r="C1224" s="108">
        <f t="shared" si="29"/>
        <v>0</v>
      </c>
      <c r="D1224" s="108">
        <f>+'Weekly OPIS Data'!D1084</f>
        <v>0</v>
      </c>
      <c r="N1224" s="108">
        <f t="shared" si="30"/>
        <v>0</v>
      </c>
      <c r="O1224" s="108">
        <f>+'Weekly OPIS Data'!F1084</f>
        <v>0</v>
      </c>
      <c r="P1224" s="108"/>
      <c r="Q1224" s="108"/>
    </row>
    <row r="1225" spans="2:17" x14ac:dyDescent="0.2">
      <c r="B1225" s="35">
        <v>46525</v>
      </c>
      <c r="C1225" s="108">
        <f t="shared" si="29"/>
        <v>0</v>
      </c>
      <c r="D1225" s="108">
        <f>+'Weekly OPIS Data'!D1085</f>
        <v>0</v>
      </c>
      <c r="N1225" s="108">
        <f t="shared" si="30"/>
        <v>0</v>
      </c>
      <c r="O1225" s="108">
        <f>+'Weekly OPIS Data'!F1085</f>
        <v>0</v>
      </c>
      <c r="P1225" s="108"/>
      <c r="Q1225" s="108"/>
    </row>
    <row r="1226" spans="2:17" x14ac:dyDescent="0.2">
      <c r="B1226" s="35">
        <v>46532</v>
      </c>
      <c r="C1226" s="108">
        <f t="shared" si="29"/>
        <v>0</v>
      </c>
      <c r="D1226" s="108">
        <f>+'Weekly OPIS Data'!D1086</f>
        <v>0</v>
      </c>
      <c r="N1226" s="108">
        <f t="shared" si="30"/>
        <v>0</v>
      </c>
      <c r="O1226" s="108">
        <f>+'Weekly OPIS Data'!F1086</f>
        <v>0</v>
      </c>
      <c r="P1226" s="108"/>
      <c r="Q1226" s="108"/>
    </row>
    <row r="1227" spans="2:17" x14ac:dyDescent="0.2">
      <c r="B1227" s="35">
        <v>46539</v>
      </c>
      <c r="C1227" s="108">
        <f t="shared" si="29"/>
        <v>0</v>
      </c>
      <c r="D1227" s="108">
        <f>+'Weekly OPIS Data'!D1087</f>
        <v>0</v>
      </c>
      <c r="N1227" s="108">
        <f t="shared" si="30"/>
        <v>0</v>
      </c>
      <c r="O1227" s="108">
        <f>+'Weekly OPIS Data'!F1087</f>
        <v>0</v>
      </c>
      <c r="P1227" s="108"/>
      <c r="Q1227" s="108"/>
    </row>
    <row r="1228" spans="2:17" x14ac:dyDescent="0.2">
      <c r="B1228" s="35">
        <v>46546</v>
      </c>
      <c r="C1228" s="108">
        <f t="shared" si="29"/>
        <v>0</v>
      </c>
      <c r="D1228" s="108">
        <f>+'Weekly OPIS Data'!D1088</f>
        <v>0</v>
      </c>
      <c r="N1228" s="108">
        <f t="shared" si="30"/>
        <v>0</v>
      </c>
      <c r="O1228" s="108">
        <f>+'Weekly OPIS Data'!F1088</f>
        <v>0</v>
      </c>
      <c r="P1228" s="108"/>
      <c r="Q1228" s="108"/>
    </row>
    <row r="1229" spans="2:17" x14ac:dyDescent="0.2">
      <c r="B1229" s="35">
        <v>46553</v>
      </c>
      <c r="C1229" s="108">
        <f t="shared" si="29"/>
        <v>0</v>
      </c>
      <c r="D1229" s="108">
        <f>+'Weekly OPIS Data'!D1089</f>
        <v>0</v>
      </c>
      <c r="N1229" s="108">
        <f t="shared" si="30"/>
        <v>0</v>
      </c>
      <c r="O1229" s="108">
        <f>+'Weekly OPIS Data'!F1089</f>
        <v>0</v>
      </c>
      <c r="P1229" s="108"/>
      <c r="Q1229" s="108"/>
    </row>
    <row r="1230" spans="2:17" x14ac:dyDescent="0.2">
      <c r="B1230" s="35">
        <v>46560</v>
      </c>
      <c r="C1230" s="108">
        <f t="shared" si="29"/>
        <v>0</v>
      </c>
      <c r="D1230" s="108">
        <f>+'Weekly OPIS Data'!D1090</f>
        <v>0</v>
      </c>
      <c r="N1230" s="108">
        <f t="shared" si="30"/>
        <v>0</v>
      </c>
      <c r="O1230" s="108">
        <f>+'Weekly OPIS Data'!F1090</f>
        <v>0</v>
      </c>
      <c r="P1230" s="108"/>
      <c r="Q1230" s="108"/>
    </row>
    <row r="1231" spans="2:17" x14ac:dyDescent="0.2">
      <c r="B1231" s="35">
        <v>46567</v>
      </c>
      <c r="C1231" s="108">
        <f t="shared" si="29"/>
        <v>0</v>
      </c>
      <c r="D1231" s="108">
        <f>+'Weekly OPIS Data'!D1091</f>
        <v>0</v>
      </c>
      <c r="N1231" s="108">
        <f t="shared" si="30"/>
        <v>0</v>
      </c>
      <c r="O1231" s="108">
        <f>+'Weekly OPIS Data'!F1091</f>
        <v>0</v>
      </c>
      <c r="P1231" s="108"/>
      <c r="Q1231" s="108"/>
    </row>
    <row r="1232" spans="2:17" x14ac:dyDescent="0.2">
      <c r="B1232" s="35">
        <v>46574</v>
      </c>
      <c r="C1232" s="108">
        <f t="shared" si="29"/>
        <v>0</v>
      </c>
      <c r="D1232" s="108">
        <f>+'Weekly OPIS Data'!D1092</f>
        <v>0</v>
      </c>
      <c r="N1232" s="108">
        <f t="shared" si="30"/>
        <v>0</v>
      </c>
      <c r="O1232" s="108">
        <f>+'Weekly OPIS Data'!F1092</f>
        <v>0</v>
      </c>
      <c r="P1232" s="108"/>
      <c r="Q1232" s="108"/>
    </row>
    <row r="1233" spans="2:17" x14ac:dyDescent="0.2">
      <c r="B1233" s="35">
        <v>46581</v>
      </c>
      <c r="C1233" s="108">
        <f t="shared" si="29"/>
        <v>0</v>
      </c>
      <c r="D1233" s="108">
        <f>+'Weekly OPIS Data'!D1093</f>
        <v>0</v>
      </c>
      <c r="N1233" s="108">
        <f t="shared" si="30"/>
        <v>0</v>
      </c>
      <c r="O1233" s="108">
        <f>+'Weekly OPIS Data'!F1093</f>
        <v>0</v>
      </c>
      <c r="P1233" s="108"/>
      <c r="Q1233" s="108"/>
    </row>
    <row r="1234" spans="2:17" x14ac:dyDescent="0.2">
      <c r="B1234" s="35">
        <v>46588</v>
      </c>
      <c r="C1234" s="108">
        <f t="shared" si="29"/>
        <v>0</v>
      </c>
      <c r="D1234" s="108">
        <f>+'Weekly OPIS Data'!D1094</f>
        <v>0</v>
      </c>
      <c r="N1234" s="108">
        <f t="shared" si="30"/>
        <v>0</v>
      </c>
      <c r="O1234" s="108">
        <f>+'Weekly OPIS Data'!F1094</f>
        <v>0</v>
      </c>
      <c r="P1234" s="108"/>
      <c r="Q1234" s="108"/>
    </row>
    <row r="1235" spans="2:17" x14ac:dyDescent="0.2">
      <c r="B1235" s="35">
        <v>46595</v>
      </c>
      <c r="C1235" s="108">
        <f t="shared" si="29"/>
        <v>0</v>
      </c>
      <c r="D1235" s="108">
        <f>+'Weekly OPIS Data'!D1095</f>
        <v>0</v>
      </c>
      <c r="N1235" s="108">
        <f t="shared" si="30"/>
        <v>0</v>
      </c>
      <c r="O1235" s="108">
        <f>+'Weekly OPIS Data'!F1095</f>
        <v>0</v>
      </c>
      <c r="P1235" s="108"/>
      <c r="Q1235" s="108"/>
    </row>
    <row r="1236" spans="2:17" x14ac:dyDescent="0.2">
      <c r="B1236" s="35">
        <v>46602</v>
      </c>
      <c r="C1236" s="108">
        <f t="shared" si="29"/>
        <v>0</v>
      </c>
      <c r="D1236" s="108">
        <f>+'Weekly OPIS Data'!D1096</f>
        <v>0</v>
      </c>
      <c r="N1236" s="108">
        <f t="shared" si="30"/>
        <v>0</v>
      </c>
      <c r="O1236" s="108">
        <f>+'Weekly OPIS Data'!F1096</f>
        <v>0</v>
      </c>
      <c r="P1236" s="108"/>
      <c r="Q1236" s="108"/>
    </row>
    <row r="1237" spans="2:17" x14ac:dyDescent="0.2">
      <c r="B1237" s="35">
        <v>46609</v>
      </c>
      <c r="C1237" s="108">
        <f t="shared" si="29"/>
        <v>0</v>
      </c>
      <c r="D1237" s="108">
        <f>+'Weekly OPIS Data'!D1097</f>
        <v>0</v>
      </c>
      <c r="N1237" s="108">
        <f t="shared" si="30"/>
        <v>0</v>
      </c>
      <c r="O1237" s="108">
        <f>+'Weekly OPIS Data'!F1097</f>
        <v>0</v>
      </c>
      <c r="P1237" s="108"/>
      <c r="Q1237" s="108"/>
    </row>
    <row r="1238" spans="2:17" x14ac:dyDescent="0.2">
      <c r="B1238" s="35">
        <v>46616</v>
      </c>
      <c r="C1238" s="108">
        <f t="shared" si="29"/>
        <v>0</v>
      </c>
      <c r="D1238" s="108">
        <f>+'Weekly OPIS Data'!D1098</f>
        <v>0</v>
      </c>
      <c r="N1238" s="108">
        <f t="shared" si="30"/>
        <v>0</v>
      </c>
      <c r="O1238" s="108">
        <f>+'Weekly OPIS Data'!F1098</f>
        <v>0</v>
      </c>
      <c r="P1238" s="108"/>
      <c r="Q1238" s="108"/>
    </row>
    <row r="1239" spans="2:17" x14ac:dyDescent="0.2">
      <c r="B1239" s="35">
        <v>46623</v>
      </c>
      <c r="C1239" s="108">
        <f t="shared" si="29"/>
        <v>0</v>
      </c>
      <c r="D1239" s="108">
        <f>+'Weekly OPIS Data'!D1099</f>
        <v>0</v>
      </c>
      <c r="N1239" s="108">
        <f t="shared" si="30"/>
        <v>0</v>
      </c>
      <c r="O1239" s="108">
        <f>+'Weekly OPIS Data'!F1099</f>
        <v>0</v>
      </c>
      <c r="P1239" s="108"/>
      <c r="Q1239" s="108"/>
    </row>
    <row r="1240" spans="2:17" x14ac:dyDescent="0.2">
      <c r="B1240" s="35">
        <v>46630</v>
      </c>
      <c r="C1240" s="108">
        <f t="shared" si="29"/>
        <v>0</v>
      </c>
      <c r="D1240" s="108">
        <f>+'Weekly OPIS Data'!D1100</f>
        <v>0</v>
      </c>
      <c r="N1240" s="108">
        <f t="shared" si="30"/>
        <v>0</v>
      </c>
      <c r="O1240" s="108">
        <f>+'Weekly OPIS Data'!F1100</f>
        <v>0</v>
      </c>
      <c r="P1240" s="108"/>
      <c r="Q1240" s="108"/>
    </row>
    <row r="1241" spans="2:17" x14ac:dyDescent="0.2">
      <c r="B1241" s="35">
        <v>46637</v>
      </c>
      <c r="C1241" s="108">
        <f t="shared" si="29"/>
        <v>0</v>
      </c>
      <c r="D1241" s="108">
        <f>+'Weekly OPIS Data'!D1101</f>
        <v>0</v>
      </c>
      <c r="N1241" s="108">
        <f t="shared" si="30"/>
        <v>0</v>
      </c>
      <c r="O1241" s="108">
        <f>+'Weekly OPIS Data'!F1101</f>
        <v>0</v>
      </c>
      <c r="P1241" s="108"/>
      <c r="Q1241" s="108"/>
    </row>
    <row r="1242" spans="2:17" x14ac:dyDescent="0.2">
      <c r="B1242" s="35">
        <v>46644</v>
      </c>
      <c r="C1242" s="108">
        <f t="shared" si="29"/>
        <v>0</v>
      </c>
      <c r="D1242" s="108">
        <f>+'Weekly OPIS Data'!D1102</f>
        <v>0</v>
      </c>
      <c r="N1242" s="108">
        <f t="shared" si="30"/>
        <v>0</v>
      </c>
      <c r="O1242" s="108">
        <f>+'Weekly OPIS Data'!F1102</f>
        <v>0</v>
      </c>
      <c r="P1242" s="108"/>
      <c r="Q1242" s="108"/>
    </row>
    <row r="1243" spans="2:17" x14ac:dyDescent="0.2">
      <c r="B1243" s="35">
        <v>46651</v>
      </c>
      <c r="C1243" s="108">
        <f t="shared" si="29"/>
        <v>0</v>
      </c>
      <c r="D1243" s="108">
        <f>+'Weekly OPIS Data'!D1103</f>
        <v>0</v>
      </c>
      <c r="N1243" s="108">
        <f t="shared" si="30"/>
        <v>0</v>
      </c>
      <c r="O1243" s="108">
        <f>+'Weekly OPIS Data'!F1103</f>
        <v>0</v>
      </c>
      <c r="P1243" s="108"/>
      <c r="Q1243" s="108"/>
    </row>
    <row r="1244" spans="2:17" x14ac:dyDescent="0.2">
      <c r="B1244" s="35">
        <v>46658</v>
      </c>
      <c r="C1244" s="108">
        <f t="shared" si="29"/>
        <v>0</v>
      </c>
      <c r="D1244" s="108">
        <f>+'Weekly OPIS Data'!D1104</f>
        <v>0</v>
      </c>
      <c r="N1244" s="108">
        <f t="shared" si="30"/>
        <v>0</v>
      </c>
      <c r="O1244" s="108">
        <f>+'Weekly OPIS Data'!F1104</f>
        <v>0</v>
      </c>
      <c r="P1244" s="108"/>
      <c r="Q1244" s="108"/>
    </row>
    <row r="1245" spans="2:17" x14ac:dyDescent="0.2">
      <c r="B1245" s="35">
        <v>46665</v>
      </c>
      <c r="C1245" s="108">
        <f t="shared" si="29"/>
        <v>0</v>
      </c>
      <c r="D1245" s="108">
        <f>+'Weekly OPIS Data'!D1105</f>
        <v>0</v>
      </c>
      <c r="N1245" s="108">
        <f t="shared" si="30"/>
        <v>0</v>
      </c>
      <c r="O1245" s="108">
        <f>+'Weekly OPIS Data'!F1105</f>
        <v>0</v>
      </c>
      <c r="P1245" s="108"/>
      <c r="Q1245" s="108"/>
    </row>
    <row r="1246" spans="2:17" x14ac:dyDescent="0.2">
      <c r="B1246" s="35">
        <v>46672</v>
      </c>
      <c r="C1246" s="108">
        <f t="shared" si="29"/>
        <v>0</v>
      </c>
      <c r="D1246" s="108">
        <f>+'Weekly OPIS Data'!D1106</f>
        <v>0</v>
      </c>
      <c r="N1246" s="108">
        <f t="shared" si="30"/>
        <v>0</v>
      </c>
      <c r="O1246" s="108">
        <f>+'Weekly OPIS Data'!F1106</f>
        <v>0</v>
      </c>
      <c r="P1246" s="108"/>
      <c r="Q1246" s="108"/>
    </row>
    <row r="1247" spans="2:17" x14ac:dyDescent="0.2">
      <c r="B1247" s="35">
        <v>46679</v>
      </c>
      <c r="C1247" s="108">
        <f t="shared" si="29"/>
        <v>0</v>
      </c>
      <c r="D1247" s="108">
        <f>+'Weekly OPIS Data'!D1107</f>
        <v>0</v>
      </c>
      <c r="N1247" s="108">
        <f t="shared" si="30"/>
        <v>0</v>
      </c>
      <c r="O1247" s="108">
        <f>+'Weekly OPIS Data'!F1107</f>
        <v>0</v>
      </c>
      <c r="P1247" s="108"/>
      <c r="Q1247" s="108"/>
    </row>
    <row r="1248" spans="2:17" x14ac:dyDescent="0.2">
      <c r="B1248" s="35">
        <v>46686</v>
      </c>
      <c r="C1248" s="108">
        <f t="shared" si="29"/>
        <v>0</v>
      </c>
      <c r="D1248" s="108">
        <f>+'Weekly OPIS Data'!D1108</f>
        <v>0</v>
      </c>
      <c r="N1248" s="108">
        <f t="shared" si="30"/>
        <v>0</v>
      </c>
      <c r="O1248" s="108">
        <f>+'Weekly OPIS Data'!F1108</f>
        <v>0</v>
      </c>
      <c r="P1248" s="108"/>
      <c r="Q1248" s="108"/>
    </row>
    <row r="1249" spans="2:17" x14ac:dyDescent="0.2">
      <c r="B1249" s="35">
        <v>46693</v>
      </c>
      <c r="C1249" s="108">
        <f t="shared" si="29"/>
        <v>0</v>
      </c>
      <c r="D1249" s="108">
        <f>+'Weekly OPIS Data'!D1109</f>
        <v>0</v>
      </c>
      <c r="N1249" s="108">
        <f t="shared" si="30"/>
        <v>0</v>
      </c>
      <c r="O1249" s="108">
        <f>+'Weekly OPIS Data'!F1109</f>
        <v>0</v>
      </c>
      <c r="P1249" s="108"/>
      <c r="Q1249" s="108"/>
    </row>
    <row r="1250" spans="2:17" x14ac:dyDescent="0.2">
      <c r="B1250" s="35">
        <v>46700</v>
      </c>
      <c r="C1250" s="108">
        <f t="shared" si="29"/>
        <v>0</v>
      </c>
      <c r="D1250" s="108">
        <f>+'Weekly OPIS Data'!D1110</f>
        <v>0</v>
      </c>
      <c r="N1250" s="108">
        <f t="shared" si="30"/>
        <v>0</v>
      </c>
      <c r="O1250" s="108">
        <f>+'Weekly OPIS Data'!F1110</f>
        <v>0</v>
      </c>
      <c r="P1250" s="108"/>
      <c r="Q1250" s="108"/>
    </row>
    <row r="1251" spans="2:17" x14ac:dyDescent="0.2">
      <c r="B1251" s="35">
        <v>46707</v>
      </c>
      <c r="C1251" s="108">
        <f t="shared" si="29"/>
        <v>0</v>
      </c>
      <c r="D1251" s="108">
        <f>+'Weekly OPIS Data'!D1111</f>
        <v>0</v>
      </c>
      <c r="N1251" s="108">
        <f t="shared" si="30"/>
        <v>0</v>
      </c>
      <c r="O1251" s="108">
        <f>+'Weekly OPIS Data'!F1111</f>
        <v>0</v>
      </c>
      <c r="P1251" s="108"/>
      <c r="Q1251" s="108"/>
    </row>
    <row r="1252" spans="2:17" x14ac:dyDescent="0.2">
      <c r="B1252" s="35">
        <v>46714</v>
      </c>
      <c r="C1252" s="108">
        <f t="shared" si="29"/>
        <v>0</v>
      </c>
      <c r="D1252" s="108">
        <f>+'Weekly OPIS Data'!D1112</f>
        <v>0</v>
      </c>
      <c r="N1252" s="108">
        <f t="shared" si="30"/>
        <v>0</v>
      </c>
      <c r="O1252" s="108">
        <f>+'Weekly OPIS Data'!F1112</f>
        <v>0</v>
      </c>
      <c r="P1252" s="108"/>
      <c r="Q1252" s="108"/>
    </row>
    <row r="1253" spans="2:17" x14ac:dyDescent="0.2">
      <c r="B1253" s="35">
        <v>46721</v>
      </c>
      <c r="C1253" s="108">
        <f t="shared" si="29"/>
        <v>0</v>
      </c>
      <c r="D1253" s="108">
        <f>+'Weekly OPIS Data'!D1113</f>
        <v>0</v>
      </c>
      <c r="N1253" s="108">
        <f t="shared" si="30"/>
        <v>0</v>
      </c>
      <c r="O1253" s="108">
        <f>+'Weekly OPIS Data'!F1113</f>
        <v>0</v>
      </c>
      <c r="P1253" s="108"/>
      <c r="Q1253" s="108"/>
    </row>
    <row r="1254" spans="2:17" x14ac:dyDescent="0.2">
      <c r="B1254" s="35">
        <v>46728</v>
      </c>
      <c r="C1254" s="108">
        <f t="shared" si="29"/>
        <v>0</v>
      </c>
      <c r="D1254" s="108">
        <f>+'Weekly OPIS Data'!D1114</f>
        <v>0</v>
      </c>
      <c r="N1254" s="108">
        <f t="shared" si="30"/>
        <v>0</v>
      </c>
      <c r="O1254" s="108">
        <f>+'Weekly OPIS Data'!F1114</f>
        <v>0</v>
      </c>
      <c r="P1254" s="108"/>
      <c r="Q1254" s="108"/>
    </row>
    <row r="1255" spans="2:17" x14ac:dyDescent="0.2">
      <c r="B1255" s="35">
        <v>46735</v>
      </c>
      <c r="C1255" s="108">
        <f t="shared" si="29"/>
        <v>0</v>
      </c>
      <c r="D1255" s="108">
        <f>+'Weekly OPIS Data'!D1115</f>
        <v>0</v>
      </c>
      <c r="N1255" s="108">
        <f t="shared" si="30"/>
        <v>0</v>
      </c>
      <c r="O1255" s="108">
        <f>+'Weekly OPIS Data'!F1115</f>
        <v>0</v>
      </c>
      <c r="P1255" s="108"/>
      <c r="Q1255" s="108"/>
    </row>
    <row r="1256" spans="2:17" x14ac:dyDescent="0.2">
      <c r="B1256" s="35">
        <v>46742</v>
      </c>
      <c r="C1256" s="108">
        <f t="shared" si="29"/>
        <v>0</v>
      </c>
      <c r="D1256" s="108">
        <f>+'Weekly OPIS Data'!D1116</f>
        <v>0</v>
      </c>
      <c r="N1256" s="108">
        <f t="shared" si="30"/>
        <v>0</v>
      </c>
      <c r="O1256" s="108">
        <f>+'Weekly OPIS Data'!F1116</f>
        <v>0</v>
      </c>
      <c r="P1256" s="108"/>
      <c r="Q1256" s="108"/>
    </row>
    <row r="1257" spans="2:17" x14ac:dyDescent="0.2">
      <c r="B1257" s="35">
        <v>46749</v>
      </c>
      <c r="C1257" s="108">
        <f t="shared" si="29"/>
        <v>0</v>
      </c>
      <c r="D1257" s="108">
        <f>+'Weekly OPIS Data'!D1117</f>
        <v>0</v>
      </c>
      <c r="N1257" s="108">
        <f t="shared" si="30"/>
        <v>0</v>
      </c>
      <c r="O1257" s="108">
        <f>+'Weekly OPIS Data'!F1117</f>
        <v>0</v>
      </c>
      <c r="P1257" s="108"/>
      <c r="Q1257" s="108"/>
    </row>
    <row r="1258" spans="2:17" x14ac:dyDescent="0.2">
      <c r="B1258" s="35">
        <v>46756</v>
      </c>
      <c r="C1258" s="108">
        <f t="shared" si="29"/>
        <v>0</v>
      </c>
      <c r="D1258" s="108">
        <f>+'Weekly OPIS Data'!D1118</f>
        <v>0</v>
      </c>
      <c r="N1258" s="108">
        <f t="shared" si="30"/>
        <v>0</v>
      </c>
      <c r="O1258" s="108">
        <f>+'Weekly OPIS Data'!F1118</f>
        <v>0</v>
      </c>
      <c r="P1258" s="108"/>
      <c r="Q1258" s="108"/>
    </row>
    <row r="1259" spans="2:17" x14ac:dyDescent="0.2">
      <c r="B1259" s="35">
        <v>46763</v>
      </c>
      <c r="C1259" s="108">
        <f t="shared" si="29"/>
        <v>0</v>
      </c>
      <c r="D1259" s="108">
        <f>+'Weekly OPIS Data'!D1119</f>
        <v>0</v>
      </c>
      <c r="N1259" s="108">
        <f t="shared" si="30"/>
        <v>0</v>
      </c>
      <c r="O1259" s="108">
        <f>+'Weekly OPIS Data'!F1119</f>
        <v>0</v>
      </c>
      <c r="P1259" s="108"/>
      <c r="Q1259" s="108"/>
    </row>
    <row r="1260" spans="2:17" x14ac:dyDescent="0.2">
      <c r="B1260" s="35">
        <v>46770</v>
      </c>
      <c r="C1260" s="108">
        <f t="shared" si="29"/>
        <v>0</v>
      </c>
      <c r="D1260" s="108">
        <f>+'Weekly OPIS Data'!D1120</f>
        <v>0</v>
      </c>
      <c r="N1260" s="108">
        <f t="shared" si="30"/>
        <v>0</v>
      </c>
      <c r="O1260" s="108">
        <f>+'Weekly OPIS Data'!F1120</f>
        <v>0</v>
      </c>
      <c r="P1260" s="108"/>
      <c r="Q1260" s="108"/>
    </row>
    <row r="1261" spans="2:17" x14ac:dyDescent="0.2">
      <c r="B1261" s="35">
        <v>46777</v>
      </c>
      <c r="C1261" s="108">
        <f t="shared" si="29"/>
        <v>0</v>
      </c>
      <c r="D1261" s="108">
        <f>+'Weekly OPIS Data'!D1121</f>
        <v>0</v>
      </c>
      <c r="N1261" s="108">
        <f t="shared" si="30"/>
        <v>0</v>
      </c>
      <c r="O1261" s="108">
        <f>+'Weekly OPIS Data'!F1121</f>
        <v>0</v>
      </c>
      <c r="P1261" s="108"/>
      <c r="Q1261" s="108"/>
    </row>
    <row r="1262" spans="2:17" x14ac:dyDescent="0.2">
      <c r="B1262" s="35">
        <v>46784</v>
      </c>
      <c r="C1262" s="108">
        <f t="shared" si="29"/>
        <v>0</v>
      </c>
      <c r="D1262" s="108">
        <f>+'Weekly OPIS Data'!D1122</f>
        <v>0</v>
      </c>
      <c r="N1262" s="108">
        <f t="shared" si="30"/>
        <v>0</v>
      </c>
      <c r="O1262" s="108">
        <f>+'Weekly OPIS Data'!F1122</f>
        <v>0</v>
      </c>
      <c r="P1262" s="108"/>
      <c r="Q1262" s="108"/>
    </row>
    <row r="1263" spans="2:17" x14ac:dyDescent="0.2">
      <c r="B1263" s="35">
        <v>46791</v>
      </c>
      <c r="C1263" s="108">
        <f t="shared" si="29"/>
        <v>0</v>
      </c>
      <c r="D1263" s="108">
        <f>+'Weekly OPIS Data'!D1123</f>
        <v>0</v>
      </c>
      <c r="N1263" s="108">
        <f t="shared" si="30"/>
        <v>0</v>
      </c>
      <c r="O1263" s="108">
        <f>+'Weekly OPIS Data'!F1123</f>
        <v>0</v>
      </c>
      <c r="P1263" s="108"/>
      <c r="Q1263" s="108"/>
    </row>
    <row r="1264" spans="2:17" x14ac:dyDescent="0.2">
      <c r="B1264" s="35">
        <v>46798</v>
      </c>
      <c r="C1264" s="108">
        <f t="shared" si="29"/>
        <v>0</v>
      </c>
      <c r="D1264" s="108">
        <f>+'Weekly OPIS Data'!D1124</f>
        <v>0</v>
      </c>
      <c r="N1264" s="108">
        <f t="shared" si="30"/>
        <v>0</v>
      </c>
      <c r="O1264" s="108">
        <f>+'Weekly OPIS Data'!F1124</f>
        <v>0</v>
      </c>
      <c r="P1264" s="108"/>
      <c r="Q1264" s="108"/>
    </row>
    <row r="1265" spans="2:17" x14ac:dyDescent="0.2">
      <c r="B1265" s="35">
        <v>46805</v>
      </c>
      <c r="C1265" s="108">
        <f t="shared" si="29"/>
        <v>0</v>
      </c>
      <c r="D1265" s="108">
        <f>+'Weekly OPIS Data'!D1125</f>
        <v>0</v>
      </c>
      <c r="N1265" s="108">
        <f t="shared" si="30"/>
        <v>0</v>
      </c>
      <c r="O1265" s="108">
        <f>+'Weekly OPIS Data'!F1125</f>
        <v>0</v>
      </c>
      <c r="P1265" s="108"/>
      <c r="Q1265" s="108"/>
    </row>
    <row r="1266" spans="2:17" x14ac:dyDescent="0.2">
      <c r="B1266" s="35">
        <v>46812</v>
      </c>
      <c r="C1266" s="108">
        <f t="shared" si="29"/>
        <v>0</v>
      </c>
      <c r="D1266" s="108">
        <f>+'Weekly OPIS Data'!D1126</f>
        <v>0</v>
      </c>
      <c r="N1266" s="108">
        <f t="shared" si="30"/>
        <v>0</v>
      </c>
      <c r="O1266" s="108">
        <f>+'Weekly OPIS Data'!F1126</f>
        <v>0</v>
      </c>
      <c r="P1266" s="108"/>
      <c r="Q1266" s="108"/>
    </row>
    <row r="1267" spans="2:17" x14ac:dyDescent="0.2">
      <c r="B1267" s="35">
        <v>46819</v>
      </c>
      <c r="C1267" s="108">
        <f t="shared" si="29"/>
        <v>0</v>
      </c>
      <c r="D1267" s="108">
        <f>+'Weekly OPIS Data'!D1127</f>
        <v>0</v>
      </c>
      <c r="N1267" s="108">
        <f t="shared" si="30"/>
        <v>0</v>
      </c>
      <c r="O1267" s="108">
        <f>+'Weekly OPIS Data'!F1127</f>
        <v>0</v>
      </c>
      <c r="P1267" s="108"/>
      <c r="Q1267" s="108"/>
    </row>
    <row r="1268" spans="2:17" x14ac:dyDescent="0.2">
      <c r="B1268" s="35">
        <v>46826</v>
      </c>
      <c r="C1268" s="108">
        <f t="shared" si="29"/>
        <v>0</v>
      </c>
      <c r="D1268" s="108">
        <f>+'Weekly OPIS Data'!D1128</f>
        <v>0</v>
      </c>
      <c r="N1268" s="108">
        <f t="shared" si="30"/>
        <v>0</v>
      </c>
      <c r="O1268" s="108">
        <f>+'Weekly OPIS Data'!F1128</f>
        <v>0</v>
      </c>
      <c r="P1268" s="108"/>
      <c r="Q1268" s="108"/>
    </row>
    <row r="1269" spans="2:17" x14ac:dyDescent="0.2">
      <c r="B1269" s="35">
        <v>46833</v>
      </c>
      <c r="C1269" s="108">
        <f t="shared" si="29"/>
        <v>0</v>
      </c>
      <c r="D1269" s="108">
        <f>+'Weekly OPIS Data'!D1129</f>
        <v>0</v>
      </c>
      <c r="N1269" s="108">
        <f t="shared" si="30"/>
        <v>0</v>
      </c>
      <c r="O1269" s="108">
        <f>+'Weekly OPIS Data'!F1129</f>
        <v>0</v>
      </c>
      <c r="P1269" s="108"/>
      <c r="Q1269" s="108"/>
    </row>
    <row r="1270" spans="2:17" x14ac:dyDescent="0.2">
      <c r="B1270" s="35">
        <v>46840</v>
      </c>
      <c r="C1270" s="108">
        <f t="shared" si="29"/>
        <v>0</v>
      </c>
      <c r="D1270" s="108">
        <f>+'Weekly OPIS Data'!D1130</f>
        <v>0</v>
      </c>
      <c r="N1270" s="108">
        <f t="shared" si="30"/>
        <v>0</v>
      </c>
      <c r="O1270" s="108">
        <f>+'Weekly OPIS Data'!F1130</f>
        <v>0</v>
      </c>
      <c r="P1270" s="108"/>
      <c r="Q1270" s="108"/>
    </row>
    <row r="1271" spans="2:17" x14ac:dyDescent="0.2">
      <c r="B1271" s="35">
        <v>46847</v>
      </c>
      <c r="C1271" s="108">
        <f t="shared" si="29"/>
        <v>0</v>
      </c>
      <c r="D1271" s="108">
        <f>+'Weekly OPIS Data'!D1131</f>
        <v>0</v>
      </c>
      <c r="N1271" s="108">
        <f t="shared" si="30"/>
        <v>0</v>
      </c>
      <c r="O1271" s="108">
        <f>+'Weekly OPIS Data'!F1131</f>
        <v>0</v>
      </c>
      <c r="P1271" s="108"/>
      <c r="Q1271" s="108"/>
    </row>
    <row r="1272" spans="2:17" x14ac:dyDescent="0.2">
      <c r="B1272" s="35">
        <v>46854</v>
      </c>
      <c r="C1272" s="108">
        <f t="shared" si="29"/>
        <v>0</v>
      </c>
      <c r="D1272" s="108">
        <f>+'Weekly OPIS Data'!D1132</f>
        <v>0</v>
      </c>
      <c r="N1272" s="108">
        <f t="shared" si="30"/>
        <v>0</v>
      </c>
      <c r="O1272" s="108">
        <f>+'Weekly OPIS Data'!F1132</f>
        <v>0</v>
      </c>
      <c r="P1272" s="108"/>
      <c r="Q1272" s="108"/>
    </row>
    <row r="1273" spans="2:17" x14ac:dyDescent="0.2">
      <c r="B1273" s="35">
        <v>46861</v>
      </c>
      <c r="C1273" s="108">
        <f t="shared" ref="C1273:C1336" si="31">D1273</f>
        <v>0</v>
      </c>
      <c r="D1273" s="108">
        <f>+'Weekly OPIS Data'!D1133</f>
        <v>0</v>
      </c>
      <c r="N1273" s="108">
        <f t="shared" ref="N1273:N1336" si="32">O1273</f>
        <v>0</v>
      </c>
      <c r="O1273" s="108">
        <f>+'Weekly OPIS Data'!F1133</f>
        <v>0</v>
      </c>
      <c r="P1273" s="108"/>
      <c r="Q1273" s="108"/>
    </row>
    <row r="1274" spans="2:17" x14ac:dyDescent="0.2">
      <c r="B1274" s="35">
        <v>46868</v>
      </c>
      <c r="C1274" s="108">
        <f t="shared" si="31"/>
        <v>0</v>
      </c>
      <c r="D1274" s="108">
        <f>+'Weekly OPIS Data'!D1134</f>
        <v>0</v>
      </c>
      <c r="N1274" s="108">
        <f t="shared" si="32"/>
        <v>0</v>
      </c>
      <c r="O1274" s="108">
        <f>+'Weekly OPIS Data'!F1134</f>
        <v>0</v>
      </c>
      <c r="P1274" s="108"/>
      <c r="Q1274" s="108"/>
    </row>
    <row r="1275" spans="2:17" x14ac:dyDescent="0.2">
      <c r="B1275" s="35">
        <v>46875</v>
      </c>
      <c r="C1275" s="108">
        <f t="shared" si="31"/>
        <v>0</v>
      </c>
      <c r="D1275" s="108">
        <f>+'Weekly OPIS Data'!D1135</f>
        <v>0</v>
      </c>
      <c r="N1275" s="108">
        <f t="shared" si="32"/>
        <v>0</v>
      </c>
      <c r="O1275" s="108">
        <f>+'Weekly OPIS Data'!F1135</f>
        <v>0</v>
      </c>
      <c r="P1275" s="108"/>
      <c r="Q1275" s="108"/>
    </row>
    <row r="1276" spans="2:17" x14ac:dyDescent="0.2">
      <c r="B1276" s="35">
        <v>46882</v>
      </c>
      <c r="C1276" s="108">
        <f t="shared" si="31"/>
        <v>0</v>
      </c>
      <c r="D1276" s="108">
        <f>+'Weekly OPIS Data'!D1136</f>
        <v>0</v>
      </c>
      <c r="N1276" s="108">
        <f t="shared" si="32"/>
        <v>0</v>
      </c>
      <c r="O1276" s="108">
        <f>+'Weekly OPIS Data'!F1136</f>
        <v>0</v>
      </c>
      <c r="P1276" s="108"/>
      <c r="Q1276" s="108"/>
    </row>
    <row r="1277" spans="2:17" x14ac:dyDescent="0.2">
      <c r="B1277" s="35">
        <v>46889</v>
      </c>
      <c r="C1277" s="108">
        <f t="shared" si="31"/>
        <v>0</v>
      </c>
      <c r="D1277" s="108">
        <f>+'Weekly OPIS Data'!D1137</f>
        <v>0</v>
      </c>
      <c r="N1277" s="108">
        <f t="shared" si="32"/>
        <v>0</v>
      </c>
      <c r="O1277" s="108">
        <f>+'Weekly OPIS Data'!F1137</f>
        <v>0</v>
      </c>
      <c r="P1277" s="108"/>
      <c r="Q1277" s="108"/>
    </row>
    <row r="1278" spans="2:17" x14ac:dyDescent="0.2">
      <c r="B1278" s="35">
        <v>46896</v>
      </c>
      <c r="C1278" s="108">
        <f t="shared" si="31"/>
        <v>0</v>
      </c>
      <c r="D1278" s="108">
        <f>+'Weekly OPIS Data'!D1138</f>
        <v>0</v>
      </c>
      <c r="N1278" s="108">
        <f t="shared" si="32"/>
        <v>0</v>
      </c>
      <c r="O1278" s="108">
        <f>+'Weekly OPIS Data'!F1138</f>
        <v>0</v>
      </c>
      <c r="P1278" s="108"/>
      <c r="Q1278" s="108"/>
    </row>
    <row r="1279" spans="2:17" x14ac:dyDescent="0.2">
      <c r="B1279" s="35">
        <v>46903</v>
      </c>
      <c r="C1279" s="108">
        <f t="shared" si="31"/>
        <v>0</v>
      </c>
      <c r="D1279" s="108">
        <f>+'Weekly OPIS Data'!D1139</f>
        <v>0</v>
      </c>
      <c r="N1279" s="108">
        <f t="shared" si="32"/>
        <v>0</v>
      </c>
      <c r="O1279" s="108">
        <f>+'Weekly OPIS Data'!F1139</f>
        <v>0</v>
      </c>
      <c r="P1279" s="108"/>
      <c r="Q1279" s="108"/>
    </row>
    <row r="1280" spans="2:17" x14ac:dyDescent="0.2">
      <c r="B1280" s="35">
        <v>46910</v>
      </c>
      <c r="C1280" s="108">
        <f t="shared" si="31"/>
        <v>0</v>
      </c>
      <c r="D1280" s="108">
        <f>+'Weekly OPIS Data'!D1140</f>
        <v>0</v>
      </c>
      <c r="N1280" s="108">
        <f t="shared" si="32"/>
        <v>0</v>
      </c>
      <c r="O1280" s="108">
        <f>+'Weekly OPIS Data'!F1140</f>
        <v>0</v>
      </c>
      <c r="P1280" s="108"/>
      <c r="Q1280" s="108"/>
    </row>
    <row r="1281" spans="2:17" x14ac:dyDescent="0.2">
      <c r="B1281" s="35">
        <v>46917</v>
      </c>
      <c r="C1281" s="108">
        <f t="shared" si="31"/>
        <v>0</v>
      </c>
      <c r="D1281" s="108">
        <f>+'Weekly OPIS Data'!D1141</f>
        <v>0</v>
      </c>
      <c r="N1281" s="108">
        <f t="shared" si="32"/>
        <v>0</v>
      </c>
      <c r="O1281" s="108">
        <f>+'Weekly OPIS Data'!F1141</f>
        <v>0</v>
      </c>
      <c r="P1281" s="108"/>
      <c r="Q1281" s="108"/>
    </row>
    <row r="1282" spans="2:17" x14ac:dyDescent="0.2">
      <c r="B1282" s="35">
        <v>46924</v>
      </c>
      <c r="C1282" s="108">
        <f t="shared" si="31"/>
        <v>0</v>
      </c>
      <c r="D1282" s="108">
        <f>+'Weekly OPIS Data'!D1142</f>
        <v>0</v>
      </c>
      <c r="N1282" s="108">
        <f t="shared" si="32"/>
        <v>0</v>
      </c>
      <c r="O1282" s="108">
        <f>+'Weekly OPIS Data'!F1142</f>
        <v>0</v>
      </c>
      <c r="P1282" s="108"/>
      <c r="Q1282" s="108"/>
    </row>
    <row r="1283" spans="2:17" x14ac:dyDescent="0.2">
      <c r="B1283" s="35">
        <v>46931</v>
      </c>
      <c r="C1283" s="108">
        <f t="shared" si="31"/>
        <v>0</v>
      </c>
      <c r="D1283" s="108">
        <f>+'Weekly OPIS Data'!D1143</f>
        <v>0</v>
      </c>
      <c r="N1283" s="108">
        <f t="shared" si="32"/>
        <v>0</v>
      </c>
      <c r="O1283" s="108">
        <f>+'Weekly OPIS Data'!F1143</f>
        <v>0</v>
      </c>
      <c r="P1283" s="108"/>
      <c r="Q1283" s="108"/>
    </row>
    <row r="1284" spans="2:17" x14ac:dyDescent="0.2">
      <c r="B1284" s="35">
        <v>46938</v>
      </c>
      <c r="C1284" s="108">
        <f t="shared" si="31"/>
        <v>0</v>
      </c>
      <c r="D1284" s="108">
        <f>+'Weekly OPIS Data'!D1144</f>
        <v>0</v>
      </c>
      <c r="N1284" s="108">
        <f t="shared" si="32"/>
        <v>0</v>
      </c>
      <c r="O1284" s="108">
        <f>+'Weekly OPIS Data'!F1144</f>
        <v>0</v>
      </c>
      <c r="P1284" s="108"/>
      <c r="Q1284" s="108"/>
    </row>
    <row r="1285" spans="2:17" x14ac:dyDescent="0.2">
      <c r="B1285" s="35">
        <v>46945</v>
      </c>
      <c r="C1285" s="108">
        <f t="shared" si="31"/>
        <v>0</v>
      </c>
      <c r="D1285" s="108">
        <f>+'Weekly OPIS Data'!D1145</f>
        <v>0</v>
      </c>
      <c r="N1285" s="108">
        <f t="shared" si="32"/>
        <v>0</v>
      </c>
      <c r="O1285" s="108">
        <f>+'Weekly OPIS Data'!F1145</f>
        <v>0</v>
      </c>
      <c r="P1285" s="108"/>
      <c r="Q1285" s="108"/>
    </row>
    <row r="1286" spans="2:17" x14ac:dyDescent="0.2">
      <c r="B1286" s="35">
        <v>46952</v>
      </c>
      <c r="C1286" s="108">
        <f t="shared" si="31"/>
        <v>0</v>
      </c>
      <c r="D1286" s="108">
        <f>+'Weekly OPIS Data'!D1146</f>
        <v>0</v>
      </c>
      <c r="N1286" s="108">
        <f t="shared" si="32"/>
        <v>0</v>
      </c>
      <c r="O1286" s="108">
        <f>+'Weekly OPIS Data'!F1146</f>
        <v>0</v>
      </c>
      <c r="P1286" s="108"/>
      <c r="Q1286" s="108"/>
    </row>
    <row r="1287" spans="2:17" x14ac:dyDescent="0.2">
      <c r="B1287" s="35">
        <v>46959</v>
      </c>
      <c r="C1287" s="108">
        <f t="shared" si="31"/>
        <v>0</v>
      </c>
      <c r="D1287" s="108">
        <f>+'Weekly OPIS Data'!D1147</f>
        <v>0</v>
      </c>
      <c r="N1287" s="108">
        <f t="shared" si="32"/>
        <v>0</v>
      </c>
      <c r="O1287" s="108">
        <f>+'Weekly OPIS Data'!F1147</f>
        <v>0</v>
      </c>
      <c r="P1287" s="108"/>
      <c r="Q1287" s="108"/>
    </row>
    <row r="1288" spans="2:17" x14ac:dyDescent="0.2">
      <c r="B1288" s="35">
        <v>46966</v>
      </c>
      <c r="C1288" s="108">
        <f t="shared" si="31"/>
        <v>0</v>
      </c>
      <c r="D1288" s="108">
        <f>+'Weekly OPIS Data'!D1148</f>
        <v>0</v>
      </c>
      <c r="N1288" s="108">
        <f t="shared" si="32"/>
        <v>0</v>
      </c>
      <c r="O1288" s="108">
        <f>+'Weekly OPIS Data'!F1148</f>
        <v>0</v>
      </c>
      <c r="P1288" s="108"/>
      <c r="Q1288" s="108"/>
    </row>
    <row r="1289" spans="2:17" x14ac:dyDescent="0.2">
      <c r="B1289" s="35">
        <v>46973</v>
      </c>
      <c r="C1289" s="108">
        <f t="shared" si="31"/>
        <v>0</v>
      </c>
      <c r="D1289" s="108">
        <f>+'Weekly OPIS Data'!D1149</f>
        <v>0</v>
      </c>
      <c r="N1289" s="108">
        <f t="shared" si="32"/>
        <v>0</v>
      </c>
      <c r="O1289" s="108">
        <f>+'Weekly OPIS Data'!F1149</f>
        <v>0</v>
      </c>
      <c r="P1289" s="108"/>
      <c r="Q1289" s="108"/>
    </row>
    <row r="1290" spans="2:17" x14ac:dyDescent="0.2">
      <c r="B1290" s="35">
        <v>46980</v>
      </c>
      <c r="C1290" s="108">
        <f t="shared" si="31"/>
        <v>0</v>
      </c>
      <c r="D1290" s="108">
        <f>+'Weekly OPIS Data'!D1150</f>
        <v>0</v>
      </c>
      <c r="N1290" s="108">
        <f t="shared" si="32"/>
        <v>0</v>
      </c>
      <c r="O1290" s="108">
        <f>+'Weekly OPIS Data'!F1150</f>
        <v>0</v>
      </c>
      <c r="P1290" s="108"/>
      <c r="Q1290" s="108"/>
    </row>
    <row r="1291" spans="2:17" x14ac:dyDescent="0.2">
      <c r="B1291" s="35">
        <v>46987</v>
      </c>
      <c r="C1291" s="108">
        <f t="shared" si="31"/>
        <v>0</v>
      </c>
      <c r="D1291" s="108">
        <f>+'Weekly OPIS Data'!D1151</f>
        <v>0</v>
      </c>
      <c r="N1291" s="108">
        <f t="shared" si="32"/>
        <v>0</v>
      </c>
      <c r="O1291" s="108">
        <f>+'Weekly OPIS Data'!F1151</f>
        <v>0</v>
      </c>
      <c r="P1291" s="108"/>
      <c r="Q1291" s="108"/>
    </row>
    <row r="1292" spans="2:17" x14ac:dyDescent="0.2">
      <c r="B1292" s="35">
        <v>46994</v>
      </c>
      <c r="C1292" s="108">
        <f t="shared" si="31"/>
        <v>0</v>
      </c>
      <c r="D1292" s="108">
        <f>+'Weekly OPIS Data'!D1152</f>
        <v>0</v>
      </c>
      <c r="N1292" s="108">
        <f t="shared" si="32"/>
        <v>0</v>
      </c>
      <c r="O1292" s="108">
        <f>+'Weekly OPIS Data'!F1152</f>
        <v>0</v>
      </c>
      <c r="P1292" s="108"/>
      <c r="Q1292" s="108"/>
    </row>
    <row r="1293" spans="2:17" x14ac:dyDescent="0.2">
      <c r="B1293" s="35">
        <v>47001</v>
      </c>
      <c r="C1293" s="108">
        <f t="shared" si="31"/>
        <v>0</v>
      </c>
      <c r="D1293" s="108">
        <f>+'Weekly OPIS Data'!D1153</f>
        <v>0</v>
      </c>
      <c r="N1293" s="108">
        <f t="shared" si="32"/>
        <v>0</v>
      </c>
      <c r="O1293" s="108">
        <f>+'Weekly OPIS Data'!F1153</f>
        <v>0</v>
      </c>
      <c r="P1293" s="108"/>
      <c r="Q1293" s="108"/>
    </row>
    <row r="1294" spans="2:17" x14ac:dyDescent="0.2">
      <c r="B1294" s="35">
        <v>47008</v>
      </c>
      <c r="C1294" s="108">
        <f t="shared" si="31"/>
        <v>0</v>
      </c>
      <c r="D1294" s="108">
        <f>+'Weekly OPIS Data'!D1154</f>
        <v>0</v>
      </c>
      <c r="N1294" s="108">
        <f t="shared" si="32"/>
        <v>0</v>
      </c>
      <c r="O1294" s="108">
        <f>+'Weekly OPIS Data'!F1154</f>
        <v>0</v>
      </c>
      <c r="P1294" s="108"/>
      <c r="Q1294" s="108"/>
    </row>
    <row r="1295" spans="2:17" x14ac:dyDescent="0.2">
      <c r="B1295" s="35">
        <v>47015</v>
      </c>
      <c r="C1295" s="108">
        <f t="shared" si="31"/>
        <v>0</v>
      </c>
      <c r="D1295" s="108">
        <f>+'Weekly OPIS Data'!D1155</f>
        <v>0</v>
      </c>
      <c r="N1295" s="108">
        <f t="shared" si="32"/>
        <v>0</v>
      </c>
      <c r="O1295" s="108">
        <f>+'Weekly OPIS Data'!F1155</f>
        <v>0</v>
      </c>
      <c r="P1295" s="108"/>
      <c r="Q1295" s="108"/>
    </row>
    <row r="1296" spans="2:17" x14ac:dyDescent="0.2">
      <c r="B1296" s="35">
        <v>47022</v>
      </c>
      <c r="C1296" s="108">
        <f t="shared" si="31"/>
        <v>0</v>
      </c>
      <c r="D1296" s="108">
        <f>+'Weekly OPIS Data'!D1156</f>
        <v>0</v>
      </c>
      <c r="N1296" s="108">
        <f t="shared" si="32"/>
        <v>0</v>
      </c>
      <c r="O1296" s="108">
        <f>+'Weekly OPIS Data'!F1156</f>
        <v>0</v>
      </c>
      <c r="P1296" s="108"/>
      <c r="Q1296" s="108"/>
    </row>
    <row r="1297" spans="2:17" x14ac:dyDescent="0.2">
      <c r="B1297" s="35">
        <v>47029</v>
      </c>
      <c r="C1297" s="108">
        <f t="shared" si="31"/>
        <v>0</v>
      </c>
      <c r="D1297" s="108">
        <f>+'Weekly OPIS Data'!D1157</f>
        <v>0</v>
      </c>
      <c r="N1297" s="108">
        <f t="shared" si="32"/>
        <v>0</v>
      </c>
      <c r="O1297" s="108">
        <f>+'Weekly OPIS Data'!F1157</f>
        <v>0</v>
      </c>
      <c r="P1297" s="108"/>
      <c r="Q1297" s="108"/>
    </row>
    <row r="1298" spans="2:17" x14ac:dyDescent="0.2">
      <c r="B1298" s="35">
        <v>47036</v>
      </c>
      <c r="C1298" s="108">
        <f t="shared" si="31"/>
        <v>0</v>
      </c>
      <c r="D1298" s="108">
        <f>+'Weekly OPIS Data'!D1158</f>
        <v>0</v>
      </c>
      <c r="N1298" s="108">
        <f t="shared" si="32"/>
        <v>0</v>
      </c>
      <c r="O1298" s="108">
        <f>+'Weekly OPIS Data'!F1158</f>
        <v>0</v>
      </c>
      <c r="P1298" s="108"/>
      <c r="Q1298" s="108"/>
    </row>
    <row r="1299" spans="2:17" x14ac:dyDescent="0.2">
      <c r="B1299" s="35">
        <v>47043</v>
      </c>
      <c r="C1299" s="108">
        <f t="shared" si="31"/>
        <v>0</v>
      </c>
      <c r="D1299" s="108">
        <f>+'Weekly OPIS Data'!D1159</f>
        <v>0</v>
      </c>
      <c r="N1299" s="108">
        <f t="shared" si="32"/>
        <v>0</v>
      </c>
      <c r="O1299" s="108">
        <f>+'Weekly OPIS Data'!F1159</f>
        <v>0</v>
      </c>
      <c r="P1299" s="108"/>
      <c r="Q1299" s="108"/>
    </row>
    <row r="1300" spans="2:17" x14ac:dyDescent="0.2">
      <c r="B1300" s="35">
        <v>47050</v>
      </c>
      <c r="C1300" s="108">
        <f t="shared" si="31"/>
        <v>0</v>
      </c>
      <c r="D1300" s="108">
        <f>+'Weekly OPIS Data'!D1160</f>
        <v>0</v>
      </c>
      <c r="N1300" s="108">
        <f t="shared" si="32"/>
        <v>0</v>
      </c>
      <c r="O1300" s="108">
        <f>+'Weekly OPIS Data'!F1160</f>
        <v>0</v>
      </c>
      <c r="P1300" s="108"/>
      <c r="Q1300" s="108"/>
    </row>
    <row r="1301" spans="2:17" x14ac:dyDescent="0.2">
      <c r="B1301" s="35">
        <v>47057</v>
      </c>
      <c r="C1301" s="108">
        <f t="shared" si="31"/>
        <v>0</v>
      </c>
      <c r="D1301" s="108">
        <f>+'Weekly OPIS Data'!D1161</f>
        <v>0</v>
      </c>
      <c r="N1301" s="108">
        <f t="shared" si="32"/>
        <v>0</v>
      </c>
      <c r="O1301" s="108">
        <f>+'Weekly OPIS Data'!F1161</f>
        <v>0</v>
      </c>
      <c r="P1301" s="108"/>
      <c r="Q1301" s="108"/>
    </row>
    <row r="1302" spans="2:17" x14ac:dyDescent="0.2">
      <c r="B1302" s="35">
        <v>47064</v>
      </c>
      <c r="C1302" s="108">
        <f t="shared" si="31"/>
        <v>0</v>
      </c>
      <c r="D1302" s="108">
        <f>+'Weekly OPIS Data'!D1162</f>
        <v>0</v>
      </c>
      <c r="N1302" s="108">
        <f t="shared" si="32"/>
        <v>0</v>
      </c>
      <c r="O1302" s="108">
        <f>+'Weekly OPIS Data'!F1162</f>
        <v>0</v>
      </c>
      <c r="P1302" s="108"/>
      <c r="Q1302" s="108"/>
    </row>
    <row r="1303" spans="2:17" x14ac:dyDescent="0.2">
      <c r="B1303" s="35">
        <v>47071</v>
      </c>
      <c r="C1303" s="108">
        <f t="shared" si="31"/>
        <v>0</v>
      </c>
      <c r="D1303" s="108">
        <f>+'Weekly OPIS Data'!D1163</f>
        <v>0</v>
      </c>
      <c r="N1303" s="108">
        <f t="shared" si="32"/>
        <v>0</v>
      </c>
      <c r="O1303" s="108">
        <f>+'Weekly OPIS Data'!F1163</f>
        <v>0</v>
      </c>
      <c r="P1303" s="108"/>
      <c r="Q1303" s="108"/>
    </row>
    <row r="1304" spans="2:17" x14ac:dyDescent="0.2">
      <c r="B1304" s="35">
        <v>47078</v>
      </c>
      <c r="C1304" s="108">
        <f t="shared" si="31"/>
        <v>0</v>
      </c>
      <c r="D1304" s="108">
        <f>+'Weekly OPIS Data'!D1164</f>
        <v>0</v>
      </c>
      <c r="N1304" s="108">
        <f t="shared" si="32"/>
        <v>0</v>
      </c>
      <c r="O1304" s="108">
        <f>+'Weekly OPIS Data'!F1164</f>
        <v>0</v>
      </c>
      <c r="P1304" s="108"/>
      <c r="Q1304" s="108"/>
    </row>
    <row r="1305" spans="2:17" x14ac:dyDescent="0.2">
      <c r="B1305" s="35">
        <v>47085</v>
      </c>
      <c r="C1305" s="108">
        <f t="shared" si="31"/>
        <v>0</v>
      </c>
      <c r="D1305" s="108">
        <f>+'Weekly OPIS Data'!D1165</f>
        <v>0</v>
      </c>
      <c r="N1305" s="108">
        <f t="shared" si="32"/>
        <v>0</v>
      </c>
      <c r="O1305" s="108">
        <f>+'Weekly OPIS Data'!F1165</f>
        <v>0</v>
      </c>
      <c r="P1305" s="108"/>
      <c r="Q1305" s="108"/>
    </row>
    <row r="1306" spans="2:17" x14ac:dyDescent="0.2">
      <c r="B1306" s="35">
        <v>47092</v>
      </c>
      <c r="C1306" s="108">
        <f t="shared" si="31"/>
        <v>0</v>
      </c>
      <c r="D1306" s="108">
        <f>+'Weekly OPIS Data'!D1166</f>
        <v>0</v>
      </c>
      <c r="N1306" s="108">
        <f t="shared" si="32"/>
        <v>0</v>
      </c>
      <c r="O1306" s="108">
        <f>+'Weekly OPIS Data'!F1166</f>
        <v>0</v>
      </c>
      <c r="P1306" s="108"/>
      <c r="Q1306" s="108"/>
    </row>
    <row r="1307" spans="2:17" x14ac:dyDescent="0.2">
      <c r="B1307" s="35">
        <v>47099</v>
      </c>
      <c r="C1307" s="108">
        <f t="shared" si="31"/>
        <v>0</v>
      </c>
      <c r="D1307" s="108">
        <f>+'Weekly OPIS Data'!D1167</f>
        <v>0</v>
      </c>
      <c r="N1307" s="108">
        <f t="shared" si="32"/>
        <v>0</v>
      </c>
      <c r="O1307" s="108">
        <f>+'Weekly OPIS Data'!F1167</f>
        <v>0</v>
      </c>
      <c r="P1307" s="108"/>
      <c r="Q1307" s="108"/>
    </row>
    <row r="1308" spans="2:17" x14ac:dyDescent="0.2">
      <c r="B1308" s="35">
        <v>47106</v>
      </c>
      <c r="C1308" s="108">
        <f t="shared" si="31"/>
        <v>0</v>
      </c>
      <c r="D1308" s="108">
        <f>+'Weekly OPIS Data'!D1168</f>
        <v>0</v>
      </c>
      <c r="N1308" s="108">
        <f t="shared" si="32"/>
        <v>0</v>
      </c>
      <c r="O1308" s="108">
        <f>+'Weekly OPIS Data'!F1168</f>
        <v>0</v>
      </c>
      <c r="P1308" s="108"/>
      <c r="Q1308" s="108"/>
    </row>
    <row r="1309" spans="2:17" x14ac:dyDescent="0.2">
      <c r="B1309" s="35">
        <v>47113</v>
      </c>
      <c r="C1309" s="108">
        <f t="shared" si="31"/>
        <v>0</v>
      </c>
      <c r="D1309" s="108">
        <f>+'Weekly OPIS Data'!D1169</f>
        <v>0</v>
      </c>
      <c r="N1309" s="108">
        <f t="shared" si="32"/>
        <v>0</v>
      </c>
      <c r="O1309" s="108">
        <f>+'Weekly OPIS Data'!F1169</f>
        <v>0</v>
      </c>
      <c r="P1309" s="108"/>
      <c r="Q1309" s="108"/>
    </row>
    <row r="1310" spans="2:17" x14ac:dyDescent="0.2">
      <c r="B1310" s="35">
        <v>47120</v>
      </c>
      <c r="C1310" s="108">
        <f t="shared" si="31"/>
        <v>0</v>
      </c>
      <c r="D1310" s="108">
        <f>+'Weekly OPIS Data'!D1170</f>
        <v>0</v>
      </c>
      <c r="N1310" s="108">
        <f t="shared" si="32"/>
        <v>0</v>
      </c>
      <c r="O1310" s="108">
        <f>+'Weekly OPIS Data'!F1170</f>
        <v>0</v>
      </c>
      <c r="P1310" s="108"/>
      <c r="Q1310" s="108"/>
    </row>
    <row r="1311" spans="2:17" x14ac:dyDescent="0.2">
      <c r="B1311" s="35">
        <v>47127</v>
      </c>
      <c r="C1311" s="108">
        <f t="shared" si="31"/>
        <v>0</v>
      </c>
      <c r="D1311" s="108">
        <f>+'Weekly OPIS Data'!D1171</f>
        <v>0</v>
      </c>
      <c r="N1311" s="108">
        <f t="shared" si="32"/>
        <v>0</v>
      </c>
      <c r="O1311" s="108">
        <f>+'Weekly OPIS Data'!F1171</f>
        <v>0</v>
      </c>
      <c r="P1311" s="108"/>
      <c r="Q1311" s="108"/>
    </row>
    <row r="1312" spans="2:17" x14ac:dyDescent="0.2">
      <c r="B1312" s="35">
        <v>47134</v>
      </c>
      <c r="C1312" s="108">
        <f t="shared" si="31"/>
        <v>0</v>
      </c>
      <c r="D1312" s="108">
        <f>+'Weekly OPIS Data'!D1172</f>
        <v>0</v>
      </c>
      <c r="N1312" s="108">
        <f t="shared" si="32"/>
        <v>0</v>
      </c>
      <c r="O1312" s="108">
        <f>+'Weekly OPIS Data'!F1172</f>
        <v>0</v>
      </c>
      <c r="P1312" s="108"/>
      <c r="Q1312" s="108"/>
    </row>
    <row r="1313" spans="2:17" x14ac:dyDescent="0.2">
      <c r="B1313" s="35">
        <v>47141</v>
      </c>
      <c r="C1313" s="108">
        <f t="shared" si="31"/>
        <v>0</v>
      </c>
      <c r="D1313" s="108">
        <f>+'Weekly OPIS Data'!D1173</f>
        <v>0</v>
      </c>
      <c r="N1313" s="108">
        <f t="shared" si="32"/>
        <v>0</v>
      </c>
      <c r="O1313" s="108">
        <f>+'Weekly OPIS Data'!F1173</f>
        <v>0</v>
      </c>
      <c r="P1313" s="108"/>
      <c r="Q1313" s="108"/>
    </row>
    <row r="1314" spans="2:17" x14ac:dyDescent="0.2">
      <c r="B1314" s="35">
        <v>47148</v>
      </c>
      <c r="C1314" s="108">
        <f t="shared" si="31"/>
        <v>0</v>
      </c>
      <c r="D1314" s="108">
        <f>+'Weekly OPIS Data'!D1174</f>
        <v>0</v>
      </c>
      <c r="N1314" s="108">
        <f t="shared" si="32"/>
        <v>0</v>
      </c>
      <c r="O1314" s="108">
        <f>+'Weekly OPIS Data'!F1174</f>
        <v>0</v>
      </c>
      <c r="P1314" s="108"/>
      <c r="Q1314" s="108"/>
    </row>
    <row r="1315" spans="2:17" x14ac:dyDescent="0.2">
      <c r="B1315" s="35">
        <v>47155</v>
      </c>
      <c r="C1315" s="108">
        <f t="shared" si="31"/>
        <v>0</v>
      </c>
      <c r="D1315" s="108">
        <f>+'Weekly OPIS Data'!D1175</f>
        <v>0</v>
      </c>
      <c r="N1315" s="108">
        <f t="shared" si="32"/>
        <v>0</v>
      </c>
      <c r="O1315" s="108">
        <f>+'Weekly OPIS Data'!F1175</f>
        <v>0</v>
      </c>
      <c r="P1315" s="108"/>
      <c r="Q1315" s="108"/>
    </row>
    <row r="1316" spans="2:17" x14ac:dyDescent="0.2">
      <c r="B1316" s="35">
        <v>47162</v>
      </c>
      <c r="C1316" s="108">
        <f t="shared" si="31"/>
        <v>0</v>
      </c>
      <c r="D1316" s="108">
        <f>+'Weekly OPIS Data'!D1176</f>
        <v>0</v>
      </c>
      <c r="N1316" s="108">
        <f t="shared" si="32"/>
        <v>0</v>
      </c>
      <c r="O1316" s="108">
        <f>+'Weekly OPIS Data'!F1176</f>
        <v>0</v>
      </c>
      <c r="P1316" s="108"/>
      <c r="Q1316" s="108"/>
    </row>
    <row r="1317" spans="2:17" x14ac:dyDescent="0.2">
      <c r="B1317" s="35">
        <v>47169</v>
      </c>
      <c r="C1317" s="108">
        <f t="shared" si="31"/>
        <v>0</v>
      </c>
      <c r="D1317" s="108">
        <f>+'Weekly OPIS Data'!D1177</f>
        <v>0</v>
      </c>
      <c r="N1317" s="108">
        <f t="shared" si="32"/>
        <v>0</v>
      </c>
      <c r="O1317" s="108">
        <f>+'Weekly OPIS Data'!F1177</f>
        <v>0</v>
      </c>
      <c r="P1317" s="108"/>
      <c r="Q1317" s="108"/>
    </row>
    <row r="1318" spans="2:17" x14ac:dyDescent="0.2">
      <c r="B1318" s="35">
        <v>47176</v>
      </c>
      <c r="C1318" s="108">
        <f t="shared" si="31"/>
        <v>0</v>
      </c>
      <c r="D1318" s="108">
        <f>+'Weekly OPIS Data'!D1178</f>
        <v>0</v>
      </c>
      <c r="N1318" s="108">
        <f t="shared" si="32"/>
        <v>0</v>
      </c>
      <c r="O1318" s="108">
        <f>+'Weekly OPIS Data'!F1178</f>
        <v>0</v>
      </c>
      <c r="P1318" s="108"/>
      <c r="Q1318" s="108"/>
    </row>
    <row r="1319" spans="2:17" x14ac:dyDescent="0.2">
      <c r="B1319" s="35">
        <v>47183</v>
      </c>
      <c r="C1319" s="108">
        <f t="shared" si="31"/>
        <v>0</v>
      </c>
      <c r="D1319" s="108">
        <f>+'Weekly OPIS Data'!D1179</f>
        <v>0</v>
      </c>
      <c r="N1319" s="108">
        <f t="shared" si="32"/>
        <v>0</v>
      </c>
      <c r="O1319" s="108">
        <f>+'Weekly OPIS Data'!F1179</f>
        <v>0</v>
      </c>
      <c r="P1319" s="108"/>
      <c r="Q1319" s="108"/>
    </row>
    <row r="1320" spans="2:17" x14ac:dyDescent="0.2">
      <c r="B1320" s="35">
        <v>47190</v>
      </c>
      <c r="C1320" s="108">
        <f t="shared" si="31"/>
        <v>0</v>
      </c>
      <c r="D1320" s="108">
        <f>+'Weekly OPIS Data'!D1180</f>
        <v>0</v>
      </c>
      <c r="N1320" s="108">
        <f t="shared" si="32"/>
        <v>0</v>
      </c>
      <c r="O1320" s="108">
        <f>+'Weekly OPIS Data'!F1180</f>
        <v>0</v>
      </c>
      <c r="P1320" s="108"/>
      <c r="Q1320" s="108"/>
    </row>
    <row r="1321" spans="2:17" x14ac:dyDescent="0.2">
      <c r="B1321" s="35">
        <v>47197</v>
      </c>
      <c r="C1321" s="108">
        <f t="shared" si="31"/>
        <v>0</v>
      </c>
      <c r="D1321" s="108">
        <f>+'Weekly OPIS Data'!D1181</f>
        <v>0</v>
      </c>
      <c r="N1321" s="108">
        <f t="shared" si="32"/>
        <v>0</v>
      </c>
      <c r="O1321" s="108">
        <f>+'Weekly OPIS Data'!F1181</f>
        <v>0</v>
      </c>
      <c r="P1321" s="108"/>
      <c r="Q1321" s="108"/>
    </row>
    <row r="1322" spans="2:17" x14ac:dyDescent="0.2">
      <c r="B1322" s="35">
        <v>47204</v>
      </c>
      <c r="C1322" s="108">
        <f t="shared" si="31"/>
        <v>0</v>
      </c>
      <c r="D1322" s="108">
        <f>+'Weekly OPIS Data'!D1182</f>
        <v>0</v>
      </c>
      <c r="N1322" s="108">
        <f t="shared" si="32"/>
        <v>0</v>
      </c>
      <c r="O1322" s="108">
        <f>+'Weekly OPIS Data'!F1182</f>
        <v>0</v>
      </c>
      <c r="P1322" s="108"/>
      <c r="Q1322" s="108"/>
    </row>
    <row r="1323" spans="2:17" x14ac:dyDescent="0.2">
      <c r="B1323" s="35">
        <v>47211</v>
      </c>
      <c r="C1323" s="108">
        <f t="shared" si="31"/>
        <v>0</v>
      </c>
      <c r="D1323" s="108">
        <f>+'Weekly OPIS Data'!D1183</f>
        <v>0</v>
      </c>
      <c r="N1323" s="108">
        <f t="shared" si="32"/>
        <v>0</v>
      </c>
      <c r="O1323" s="108">
        <f>+'Weekly OPIS Data'!F1183</f>
        <v>0</v>
      </c>
      <c r="P1323" s="108"/>
      <c r="Q1323" s="108"/>
    </row>
    <row r="1324" spans="2:17" x14ac:dyDescent="0.2">
      <c r="B1324" s="35">
        <v>47218</v>
      </c>
      <c r="C1324" s="108">
        <f t="shared" si="31"/>
        <v>0</v>
      </c>
      <c r="D1324" s="108">
        <f>+'Weekly OPIS Data'!D1184</f>
        <v>0</v>
      </c>
      <c r="N1324" s="108">
        <f t="shared" si="32"/>
        <v>0</v>
      </c>
      <c r="O1324" s="108">
        <f>+'Weekly OPIS Data'!F1184</f>
        <v>0</v>
      </c>
      <c r="P1324" s="108"/>
      <c r="Q1324" s="108"/>
    </row>
    <row r="1325" spans="2:17" x14ac:dyDescent="0.2">
      <c r="B1325" s="35">
        <v>47225</v>
      </c>
      <c r="C1325" s="108">
        <f t="shared" si="31"/>
        <v>0</v>
      </c>
      <c r="D1325" s="108">
        <f>+'Weekly OPIS Data'!D1185</f>
        <v>0</v>
      </c>
      <c r="N1325" s="108">
        <f t="shared" si="32"/>
        <v>0</v>
      </c>
      <c r="O1325" s="108">
        <f>+'Weekly OPIS Data'!F1185</f>
        <v>0</v>
      </c>
      <c r="P1325" s="108"/>
      <c r="Q1325" s="108"/>
    </row>
    <row r="1326" spans="2:17" x14ac:dyDescent="0.2">
      <c r="B1326" s="35">
        <v>47232</v>
      </c>
      <c r="C1326" s="108">
        <f t="shared" si="31"/>
        <v>0</v>
      </c>
      <c r="D1326" s="108">
        <f>+'Weekly OPIS Data'!D1186</f>
        <v>0</v>
      </c>
      <c r="N1326" s="108">
        <f t="shared" si="32"/>
        <v>0</v>
      </c>
      <c r="O1326" s="108">
        <f>+'Weekly OPIS Data'!F1186</f>
        <v>0</v>
      </c>
      <c r="P1326" s="108"/>
      <c r="Q1326" s="108"/>
    </row>
    <row r="1327" spans="2:17" x14ac:dyDescent="0.2">
      <c r="B1327" s="35">
        <v>47239</v>
      </c>
      <c r="C1327" s="108">
        <f t="shared" si="31"/>
        <v>0</v>
      </c>
      <c r="D1327" s="108">
        <f>+'Weekly OPIS Data'!D1187</f>
        <v>0</v>
      </c>
      <c r="N1327" s="108">
        <f t="shared" si="32"/>
        <v>0</v>
      </c>
      <c r="O1327" s="108">
        <f>+'Weekly OPIS Data'!F1187</f>
        <v>0</v>
      </c>
      <c r="P1327" s="108"/>
      <c r="Q1327" s="108"/>
    </row>
    <row r="1328" spans="2:17" x14ac:dyDescent="0.2">
      <c r="B1328" s="35">
        <v>47246</v>
      </c>
      <c r="C1328" s="108">
        <f t="shared" si="31"/>
        <v>0</v>
      </c>
      <c r="D1328" s="108">
        <f>+'Weekly OPIS Data'!D1188</f>
        <v>0</v>
      </c>
      <c r="N1328" s="108">
        <f t="shared" si="32"/>
        <v>0</v>
      </c>
      <c r="O1328" s="108">
        <f>+'Weekly OPIS Data'!F1188</f>
        <v>0</v>
      </c>
      <c r="P1328" s="108"/>
      <c r="Q1328" s="108"/>
    </row>
    <row r="1329" spans="2:17" x14ac:dyDescent="0.2">
      <c r="B1329" s="35">
        <v>47253</v>
      </c>
      <c r="C1329" s="108">
        <f t="shared" si="31"/>
        <v>0</v>
      </c>
      <c r="D1329" s="108">
        <f>+'Weekly OPIS Data'!D1189</f>
        <v>0</v>
      </c>
      <c r="N1329" s="108">
        <f t="shared" si="32"/>
        <v>0</v>
      </c>
      <c r="O1329" s="108">
        <f>+'Weekly OPIS Data'!F1189</f>
        <v>0</v>
      </c>
      <c r="P1329" s="108"/>
      <c r="Q1329" s="108"/>
    </row>
    <row r="1330" spans="2:17" x14ac:dyDescent="0.2">
      <c r="B1330" s="35">
        <v>47260</v>
      </c>
      <c r="C1330" s="108">
        <f t="shared" si="31"/>
        <v>0</v>
      </c>
      <c r="D1330" s="108">
        <f>+'Weekly OPIS Data'!D1190</f>
        <v>0</v>
      </c>
      <c r="N1330" s="108">
        <f t="shared" si="32"/>
        <v>0</v>
      </c>
      <c r="O1330" s="108">
        <f>+'Weekly OPIS Data'!F1190</f>
        <v>0</v>
      </c>
      <c r="P1330" s="108"/>
      <c r="Q1330" s="108"/>
    </row>
    <row r="1331" spans="2:17" x14ac:dyDescent="0.2">
      <c r="B1331" s="35">
        <v>47267</v>
      </c>
      <c r="C1331" s="108">
        <f t="shared" si="31"/>
        <v>0</v>
      </c>
      <c r="D1331" s="108">
        <f>+'Weekly OPIS Data'!D1191</f>
        <v>0</v>
      </c>
      <c r="N1331" s="108">
        <f t="shared" si="32"/>
        <v>0</v>
      </c>
      <c r="O1331" s="108">
        <f>+'Weekly OPIS Data'!F1191</f>
        <v>0</v>
      </c>
      <c r="P1331" s="108"/>
      <c r="Q1331" s="108"/>
    </row>
    <row r="1332" spans="2:17" x14ac:dyDescent="0.2">
      <c r="B1332" s="35">
        <v>47274</v>
      </c>
      <c r="C1332" s="108">
        <f t="shared" si="31"/>
        <v>0</v>
      </c>
      <c r="D1332" s="108">
        <f>+'Weekly OPIS Data'!D1192</f>
        <v>0</v>
      </c>
      <c r="N1332" s="108">
        <f t="shared" si="32"/>
        <v>0</v>
      </c>
      <c r="O1332" s="108">
        <f>+'Weekly OPIS Data'!F1192</f>
        <v>0</v>
      </c>
      <c r="P1332" s="108"/>
      <c r="Q1332" s="108"/>
    </row>
    <row r="1333" spans="2:17" x14ac:dyDescent="0.2">
      <c r="B1333" s="35">
        <v>47281</v>
      </c>
      <c r="C1333" s="108">
        <f t="shared" si="31"/>
        <v>0</v>
      </c>
      <c r="D1333" s="108">
        <f>+'Weekly OPIS Data'!D1193</f>
        <v>0</v>
      </c>
      <c r="N1333" s="108">
        <f t="shared" si="32"/>
        <v>0</v>
      </c>
      <c r="O1333" s="108">
        <f>+'Weekly OPIS Data'!F1193</f>
        <v>0</v>
      </c>
      <c r="P1333" s="108"/>
      <c r="Q1333" s="108"/>
    </row>
    <row r="1334" spans="2:17" x14ac:dyDescent="0.2">
      <c r="B1334" s="35">
        <v>47288</v>
      </c>
      <c r="C1334" s="108">
        <f t="shared" si="31"/>
        <v>0</v>
      </c>
      <c r="D1334" s="108">
        <f>+'Weekly OPIS Data'!D1194</f>
        <v>0</v>
      </c>
      <c r="N1334" s="108">
        <f t="shared" si="32"/>
        <v>0</v>
      </c>
      <c r="O1334" s="108">
        <f>+'Weekly OPIS Data'!F1194</f>
        <v>0</v>
      </c>
      <c r="P1334" s="108"/>
      <c r="Q1334" s="108"/>
    </row>
    <row r="1335" spans="2:17" x14ac:dyDescent="0.2">
      <c r="B1335" s="35">
        <v>47295</v>
      </c>
      <c r="C1335" s="108">
        <f t="shared" si="31"/>
        <v>0</v>
      </c>
      <c r="D1335" s="108">
        <f>+'Weekly OPIS Data'!D1195</f>
        <v>0</v>
      </c>
      <c r="N1335" s="108">
        <f t="shared" si="32"/>
        <v>0</v>
      </c>
      <c r="O1335" s="108">
        <f>+'Weekly OPIS Data'!F1195</f>
        <v>0</v>
      </c>
      <c r="P1335" s="108"/>
      <c r="Q1335" s="108"/>
    </row>
    <row r="1336" spans="2:17" x14ac:dyDescent="0.2">
      <c r="B1336" s="35">
        <v>47302</v>
      </c>
      <c r="C1336" s="108">
        <f t="shared" si="31"/>
        <v>0</v>
      </c>
      <c r="D1336" s="108">
        <f>+'Weekly OPIS Data'!D1196</f>
        <v>0</v>
      </c>
      <c r="N1336" s="108">
        <f t="shared" si="32"/>
        <v>0</v>
      </c>
      <c r="O1336" s="108">
        <f>+'Weekly OPIS Data'!F1196</f>
        <v>0</v>
      </c>
      <c r="P1336" s="108"/>
      <c r="Q1336" s="108"/>
    </row>
    <row r="1337" spans="2:17" x14ac:dyDescent="0.2">
      <c r="B1337" s="35">
        <v>47309</v>
      </c>
      <c r="C1337" s="108">
        <f t="shared" ref="C1337:C1400" si="33">D1337</f>
        <v>0</v>
      </c>
      <c r="D1337" s="108">
        <f>+'Weekly OPIS Data'!D1197</f>
        <v>0</v>
      </c>
      <c r="N1337" s="108">
        <f t="shared" ref="N1337:N1400" si="34">O1337</f>
        <v>0</v>
      </c>
      <c r="O1337" s="108">
        <f>+'Weekly OPIS Data'!F1197</f>
        <v>0</v>
      </c>
      <c r="P1337" s="108"/>
      <c r="Q1337" s="108"/>
    </row>
    <row r="1338" spans="2:17" x14ac:dyDescent="0.2">
      <c r="B1338" s="35">
        <v>47316</v>
      </c>
      <c r="C1338" s="108">
        <f t="shared" si="33"/>
        <v>0</v>
      </c>
      <c r="D1338" s="108">
        <f>+'Weekly OPIS Data'!D1198</f>
        <v>0</v>
      </c>
      <c r="N1338" s="108">
        <f t="shared" si="34"/>
        <v>0</v>
      </c>
      <c r="O1338" s="108">
        <f>+'Weekly OPIS Data'!F1198</f>
        <v>0</v>
      </c>
      <c r="P1338" s="108"/>
      <c r="Q1338" s="108"/>
    </row>
    <row r="1339" spans="2:17" x14ac:dyDescent="0.2">
      <c r="B1339" s="35">
        <v>47323</v>
      </c>
      <c r="C1339" s="108">
        <f t="shared" si="33"/>
        <v>0</v>
      </c>
      <c r="D1339" s="108">
        <f>+'Weekly OPIS Data'!D1199</f>
        <v>0</v>
      </c>
      <c r="N1339" s="108">
        <f t="shared" si="34"/>
        <v>0</v>
      </c>
      <c r="O1339" s="108">
        <f>+'Weekly OPIS Data'!F1199</f>
        <v>0</v>
      </c>
      <c r="P1339" s="108"/>
      <c r="Q1339" s="108"/>
    </row>
    <row r="1340" spans="2:17" x14ac:dyDescent="0.2">
      <c r="B1340" s="35">
        <v>47330</v>
      </c>
      <c r="C1340" s="108">
        <f t="shared" si="33"/>
        <v>0</v>
      </c>
      <c r="D1340" s="108">
        <f>+'Weekly OPIS Data'!D1200</f>
        <v>0</v>
      </c>
      <c r="N1340" s="108">
        <f t="shared" si="34"/>
        <v>0</v>
      </c>
      <c r="O1340" s="108">
        <f>+'Weekly OPIS Data'!F1200</f>
        <v>0</v>
      </c>
      <c r="P1340" s="108"/>
      <c r="Q1340" s="108"/>
    </row>
    <row r="1341" spans="2:17" x14ac:dyDescent="0.2">
      <c r="B1341" s="35">
        <v>47337</v>
      </c>
      <c r="C1341" s="108">
        <f t="shared" si="33"/>
        <v>0</v>
      </c>
      <c r="D1341" s="108">
        <f>+'Weekly OPIS Data'!D1201</f>
        <v>0</v>
      </c>
      <c r="N1341" s="108">
        <f t="shared" si="34"/>
        <v>0</v>
      </c>
      <c r="O1341" s="108">
        <f>+'Weekly OPIS Data'!F1201</f>
        <v>0</v>
      </c>
      <c r="P1341" s="108"/>
      <c r="Q1341" s="108"/>
    </row>
    <row r="1342" spans="2:17" x14ac:dyDescent="0.2">
      <c r="B1342" s="35">
        <v>47344</v>
      </c>
      <c r="C1342" s="108">
        <f t="shared" si="33"/>
        <v>0</v>
      </c>
      <c r="D1342" s="108">
        <f>+'Weekly OPIS Data'!D1202</f>
        <v>0</v>
      </c>
      <c r="N1342" s="108">
        <f t="shared" si="34"/>
        <v>0</v>
      </c>
      <c r="O1342" s="108">
        <f>+'Weekly OPIS Data'!F1202</f>
        <v>0</v>
      </c>
      <c r="P1342" s="108"/>
      <c r="Q1342" s="108"/>
    </row>
    <row r="1343" spans="2:17" x14ac:dyDescent="0.2">
      <c r="B1343" s="35">
        <v>47351</v>
      </c>
      <c r="C1343" s="108">
        <f t="shared" si="33"/>
        <v>0</v>
      </c>
      <c r="D1343" s="108">
        <f>+'Weekly OPIS Data'!D1203</f>
        <v>0</v>
      </c>
      <c r="N1343" s="108">
        <f t="shared" si="34"/>
        <v>0</v>
      </c>
      <c r="O1343" s="108">
        <f>+'Weekly OPIS Data'!F1203</f>
        <v>0</v>
      </c>
      <c r="P1343" s="108"/>
      <c r="Q1343" s="108"/>
    </row>
    <row r="1344" spans="2:17" x14ac:dyDescent="0.2">
      <c r="B1344" s="35">
        <v>47358</v>
      </c>
      <c r="C1344" s="108">
        <f t="shared" si="33"/>
        <v>0</v>
      </c>
      <c r="D1344" s="108">
        <f>+'Weekly OPIS Data'!D1204</f>
        <v>0</v>
      </c>
      <c r="N1344" s="108">
        <f t="shared" si="34"/>
        <v>0</v>
      </c>
      <c r="O1344" s="108">
        <f>+'Weekly OPIS Data'!F1204</f>
        <v>0</v>
      </c>
      <c r="P1344" s="108"/>
      <c r="Q1344" s="108"/>
    </row>
    <row r="1345" spans="2:17" x14ac:dyDescent="0.2">
      <c r="B1345" s="35">
        <v>47365</v>
      </c>
      <c r="C1345" s="108">
        <f t="shared" si="33"/>
        <v>0</v>
      </c>
      <c r="D1345" s="108">
        <f>+'Weekly OPIS Data'!D1205</f>
        <v>0</v>
      </c>
      <c r="N1345" s="108">
        <f t="shared" si="34"/>
        <v>0</v>
      </c>
      <c r="O1345" s="108">
        <f>+'Weekly OPIS Data'!F1205</f>
        <v>0</v>
      </c>
      <c r="P1345" s="108"/>
      <c r="Q1345" s="108"/>
    </row>
    <row r="1346" spans="2:17" x14ac:dyDescent="0.2">
      <c r="B1346" s="35">
        <v>47372</v>
      </c>
      <c r="C1346" s="108">
        <f t="shared" si="33"/>
        <v>0</v>
      </c>
      <c r="D1346" s="108">
        <f>+'Weekly OPIS Data'!D1206</f>
        <v>0</v>
      </c>
      <c r="N1346" s="108">
        <f t="shared" si="34"/>
        <v>0</v>
      </c>
      <c r="O1346" s="108">
        <f>+'Weekly OPIS Data'!F1206</f>
        <v>0</v>
      </c>
      <c r="P1346" s="108"/>
      <c r="Q1346" s="108"/>
    </row>
    <row r="1347" spans="2:17" x14ac:dyDescent="0.2">
      <c r="B1347" s="35">
        <v>47379</v>
      </c>
      <c r="C1347" s="108">
        <f t="shared" si="33"/>
        <v>0</v>
      </c>
      <c r="D1347" s="108">
        <f>+'Weekly OPIS Data'!D1207</f>
        <v>0</v>
      </c>
      <c r="N1347" s="108">
        <f t="shared" si="34"/>
        <v>0</v>
      </c>
      <c r="O1347" s="108">
        <f>+'Weekly OPIS Data'!F1207</f>
        <v>0</v>
      </c>
      <c r="P1347" s="108"/>
      <c r="Q1347" s="108"/>
    </row>
    <row r="1348" spans="2:17" x14ac:dyDescent="0.2">
      <c r="B1348" s="35">
        <v>47386</v>
      </c>
      <c r="C1348" s="108">
        <f t="shared" si="33"/>
        <v>0</v>
      </c>
      <c r="D1348" s="108">
        <f>+'Weekly OPIS Data'!D1208</f>
        <v>0</v>
      </c>
      <c r="N1348" s="108">
        <f t="shared" si="34"/>
        <v>0</v>
      </c>
      <c r="O1348" s="108">
        <f>+'Weekly OPIS Data'!F1208</f>
        <v>0</v>
      </c>
      <c r="P1348" s="108"/>
      <c r="Q1348" s="108"/>
    </row>
    <row r="1349" spans="2:17" x14ac:dyDescent="0.2">
      <c r="B1349" s="35">
        <v>47393</v>
      </c>
      <c r="C1349" s="108">
        <f t="shared" si="33"/>
        <v>0</v>
      </c>
      <c r="D1349" s="108">
        <f>+'Weekly OPIS Data'!D1209</f>
        <v>0</v>
      </c>
      <c r="N1349" s="108">
        <f t="shared" si="34"/>
        <v>0</v>
      </c>
      <c r="O1349" s="108">
        <f>+'Weekly OPIS Data'!F1209</f>
        <v>0</v>
      </c>
      <c r="P1349" s="108"/>
      <c r="Q1349" s="108"/>
    </row>
    <row r="1350" spans="2:17" x14ac:dyDescent="0.2">
      <c r="B1350" s="35">
        <v>47400</v>
      </c>
      <c r="C1350" s="108">
        <f t="shared" si="33"/>
        <v>0</v>
      </c>
      <c r="D1350" s="108">
        <f>+'Weekly OPIS Data'!D1210</f>
        <v>0</v>
      </c>
      <c r="N1350" s="108">
        <f t="shared" si="34"/>
        <v>0</v>
      </c>
      <c r="O1350" s="108">
        <f>+'Weekly OPIS Data'!F1210</f>
        <v>0</v>
      </c>
      <c r="P1350" s="108"/>
      <c r="Q1350" s="108"/>
    </row>
    <row r="1351" spans="2:17" x14ac:dyDescent="0.2">
      <c r="B1351" s="35">
        <v>47407</v>
      </c>
      <c r="C1351" s="108">
        <f t="shared" si="33"/>
        <v>0</v>
      </c>
      <c r="D1351" s="108">
        <f>+'Weekly OPIS Data'!D1211</f>
        <v>0</v>
      </c>
      <c r="N1351" s="108">
        <f t="shared" si="34"/>
        <v>0</v>
      </c>
      <c r="O1351" s="108">
        <f>+'Weekly OPIS Data'!F1211</f>
        <v>0</v>
      </c>
      <c r="P1351" s="108"/>
      <c r="Q1351" s="108"/>
    </row>
    <row r="1352" spans="2:17" x14ac:dyDescent="0.2">
      <c r="B1352" s="35">
        <v>47414</v>
      </c>
      <c r="C1352" s="108">
        <f t="shared" si="33"/>
        <v>0</v>
      </c>
      <c r="D1352" s="108">
        <f>+'Weekly OPIS Data'!D1212</f>
        <v>0</v>
      </c>
      <c r="N1352" s="108">
        <f t="shared" si="34"/>
        <v>0</v>
      </c>
      <c r="O1352" s="108">
        <f>+'Weekly OPIS Data'!F1212</f>
        <v>0</v>
      </c>
      <c r="P1352" s="108"/>
      <c r="Q1352" s="108"/>
    </row>
    <row r="1353" spans="2:17" x14ac:dyDescent="0.2">
      <c r="B1353" s="35">
        <v>47421</v>
      </c>
      <c r="C1353" s="108">
        <f t="shared" si="33"/>
        <v>0</v>
      </c>
      <c r="D1353" s="108">
        <f>+'Weekly OPIS Data'!D1213</f>
        <v>0</v>
      </c>
      <c r="N1353" s="108">
        <f t="shared" si="34"/>
        <v>0</v>
      </c>
      <c r="O1353" s="108">
        <f>+'Weekly OPIS Data'!F1213</f>
        <v>0</v>
      </c>
      <c r="P1353" s="108"/>
      <c r="Q1353" s="108"/>
    </row>
    <row r="1354" spans="2:17" x14ac:dyDescent="0.2">
      <c r="B1354" s="35">
        <v>47428</v>
      </c>
      <c r="C1354" s="108">
        <f t="shared" si="33"/>
        <v>0</v>
      </c>
      <c r="D1354" s="108">
        <f>+'Weekly OPIS Data'!D1214</f>
        <v>0</v>
      </c>
      <c r="N1354" s="108">
        <f t="shared" si="34"/>
        <v>0</v>
      </c>
      <c r="O1354" s="108">
        <f>+'Weekly OPIS Data'!F1214</f>
        <v>0</v>
      </c>
      <c r="P1354" s="108"/>
      <c r="Q1354" s="108"/>
    </row>
    <row r="1355" spans="2:17" x14ac:dyDescent="0.2">
      <c r="B1355" s="35">
        <v>47435</v>
      </c>
      <c r="C1355" s="108">
        <f t="shared" si="33"/>
        <v>0</v>
      </c>
      <c r="D1355" s="108">
        <f>+'Weekly OPIS Data'!D1215</f>
        <v>0</v>
      </c>
      <c r="N1355" s="108">
        <f t="shared" si="34"/>
        <v>0</v>
      </c>
      <c r="O1355" s="108">
        <f>+'Weekly OPIS Data'!F1215</f>
        <v>0</v>
      </c>
      <c r="P1355" s="108"/>
      <c r="Q1355" s="108"/>
    </row>
    <row r="1356" spans="2:17" x14ac:dyDescent="0.2">
      <c r="B1356" s="35">
        <v>47442</v>
      </c>
      <c r="C1356" s="108">
        <f t="shared" si="33"/>
        <v>0</v>
      </c>
      <c r="D1356" s="108">
        <f>+'Weekly OPIS Data'!D1216</f>
        <v>0</v>
      </c>
      <c r="N1356" s="108">
        <f t="shared" si="34"/>
        <v>0</v>
      </c>
      <c r="O1356" s="108">
        <f>+'Weekly OPIS Data'!F1216</f>
        <v>0</v>
      </c>
      <c r="P1356" s="108"/>
      <c r="Q1356" s="108"/>
    </row>
    <row r="1357" spans="2:17" x14ac:dyDescent="0.2">
      <c r="B1357" s="35">
        <v>47449</v>
      </c>
      <c r="C1357" s="108">
        <f t="shared" si="33"/>
        <v>0</v>
      </c>
      <c r="D1357" s="108">
        <f>+'Weekly OPIS Data'!D1217</f>
        <v>0</v>
      </c>
      <c r="N1357" s="108">
        <f t="shared" si="34"/>
        <v>0</v>
      </c>
      <c r="O1357" s="108">
        <f>+'Weekly OPIS Data'!F1217</f>
        <v>0</v>
      </c>
      <c r="P1357" s="108"/>
      <c r="Q1357" s="108"/>
    </row>
    <row r="1358" spans="2:17" x14ac:dyDescent="0.2">
      <c r="B1358" s="35">
        <v>47456</v>
      </c>
      <c r="C1358" s="108">
        <f t="shared" si="33"/>
        <v>0</v>
      </c>
      <c r="D1358" s="108">
        <f>+'Weekly OPIS Data'!D1218</f>
        <v>0</v>
      </c>
      <c r="N1358" s="108">
        <f t="shared" si="34"/>
        <v>0</v>
      </c>
      <c r="O1358" s="108">
        <f>+'Weekly OPIS Data'!F1218</f>
        <v>0</v>
      </c>
      <c r="P1358" s="108"/>
      <c r="Q1358" s="108"/>
    </row>
    <row r="1359" spans="2:17" x14ac:dyDescent="0.2">
      <c r="B1359" s="35">
        <v>47463</v>
      </c>
      <c r="C1359" s="108">
        <f t="shared" si="33"/>
        <v>0</v>
      </c>
      <c r="D1359" s="108">
        <f>+'Weekly OPIS Data'!D1219</f>
        <v>0</v>
      </c>
      <c r="N1359" s="108">
        <f t="shared" si="34"/>
        <v>0</v>
      </c>
      <c r="O1359" s="108">
        <f>+'Weekly OPIS Data'!F1219</f>
        <v>0</v>
      </c>
      <c r="P1359" s="108"/>
      <c r="Q1359" s="108"/>
    </row>
    <row r="1360" spans="2:17" x14ac:dyDescent="0.2">
      <c r="B1360" s="35">
        <v>47470</v>
      </c>
      <c r="C1360" s="108">
        <f t="shared" si="33"/>
        <v>0</v>
      </c>
      <c r="D1360" s="108">
        <f>+'Weekly OPIS Data'!D1220</f>
        <v>0</v>
      </c>
      <c r="N1360" s="108">
        <f t="shared" si="34"/>
        <v>0</v>
      </c>
      <c r="O1360" s="108">
        <f>+'Weekly OPIS Data'!F1220</f>
        <v>0</v>
      </c>
      <c r="P1360" s="108"/>
      <c r="Q1360" s="108"/>
    </row>
    <row r="1361" spans="2:17" x14ac:dyDescent="0.2">
      <c r="B1361" s="35">
        <v>47477</v>
      </c>
      <c r="C1361" s="108">
        <f t="shared" si="33"/>
        <v>0</v>
      </c>
      <c r="D1361" s="108">
        <f>+'Weekly OPIS Data'!D1221</f>
        <v>0</v>
      </c>
      <c r="N1361" s="108">
        <f t="shared" si="34"/>
        <v>0</v>
      </c>
      <c r="O1361" s="108">
        <f>+'Weekly OPIS Data'!F1221</f>
        <v>0</v>
      </c>
      <c r="P1361" s="108"/>
      <c r="Q1361" s="108"/>
    </row>
    <row r="1362" spans="2:17" x14ac:dyDescent="0.2">
      <c r="B1362" s="35">
        <v>47484</v>
      </c>
      <c r="C1362" s="108">
        <f t="shared" si="33"/>
        <v>0</v>
      </c>
      <c r="D1362" s="108">
        <f>+'Weekly OPIS Data'!D1222</f>
        <v>0</v>
      </c>
      <c r="N1362" s="108">
        <f t="shared" si="34"/>
        <v>0</v>
      </c>
      <c r="O1362" s="108">
        <f>+'Weekly OPIS Data'!F1222</f>
        <v>0</v>
      </c>
      <c r="P1362" s="108"/>
      <c r="Q1362" s="108"/>
    </row>
    <row r="1363" spans="2:17" x14ac:dyDescent="0.2">
      <c r="B1363" s="35">
        <v>47491</v>
      </c>
      <c r="C1363" s="108">
        <f t="shared" si="33"/>
        <v>0</v>
      </c>
      <c r="D1363" s="108">
        <f>+'Weekly OPIS Data'!D1223</f>
        <v>0</v>
      </c>
      <c r="N1363" s="108">
        <f t="shared" si="34"/>
        <v>0</v>
      </c>
      <c r="O1363" s="108">
        <f>+'Weekly OPIS Data'!F1223</f>
        <v>0</v>
      </c>
      <c r="P1363" s="108"/>
      <c r="Q1363" s="108"/>
    </row>
    <row r="1364" spans="2:17" x14ac:dyDescent="0.2">
      <c r="B1364" s="35">
        <v>47498</v>
      </c>
      <c r="C1364" s="108">
        <f t="shared" si="33"/>
        <v>0</v>
      </c>
      <c r="D1364" s="108">
        <f>+'Weekly OPIS Data'!D1224</f>
        <v>0</v>
      </c>
      <c r="N1364" s="108">
        <f t="shared" si="34"/>
        <v>0</v>
      </c>
      <c r="O1364" s="108">
        <f>+'Weekly OPIS Data'!F1224</f>
        <v>0</v>
      </c>
      <c r="P1364" s="108"/>
      <c r="Q1364" s="108"/>
    </row>
    <row r="1365" spans="2:17" x14ac:dyDescent="0.2">
      <c r="B1365" s="35">
        <v>47505</v>
      </c>
      <c r="C1365" s="108">
        <f t="shared" si="33"/>
        <v>0</v>
      </c>
      <c r="D1365" s="108">
        <f>+'Weekly OPIS Data'!D1225</f>
        <v>0</v>
      </c>
      <c r="N1365" s="108">
        <f t="shared" si="34"/>
        <v>0</v>
      </c>
      <c r="O1365" s="108">
        <f>+'Weekly OPIS Data'!F1225</f>
        <v>0</v>
      </c>
      <c r="P1365" s="108"/>
      <c r="Q1365" s="108"/>
    </row>
    <row r="1366" spans="2:17" x14ac:dyDescent="0.2">
      <c r="B1366" s="35">
        <v>47512</v>
      </c>
      <c r="C1366" s="108">
        <f t="shared" si="33"/>
        <v>0</v>
      </c>
      <c r="D1366" s="108">
        <f>+'Weekly OPIS Data'!D1226</f>
        <v>0</v>
      </c>
      <c r="N1366" s="108">
        <f t="shared" si="34"/>
        <v>0</v>
      </c>
      <c r="O1366" s="108">
        <f>+'Weekly OPIS Data'!F1226</f>
        <v>0</v>
      </c>
      <c r="P1366" s="108"/>
      <c r="Q1366" s="108"/>
    </row>
    <row r="1367" spans="2:17" x14ac:dyDescent="0.2">
      <c r="B1367" s="35">
        <v>47519</v>
      </c>
      <c r="C1367" s="108">
        <f t="shared" si="33"/>
        <v>0</v>
      </c>
      <c r="D1367" s="108">
        <f>+'Weekly OPIS Data'!D1227</f>
        <v>0</v>
      </c>
      <c r="N1367" s="108">
        <f t="shared" si="34"/>
        <v>0</v>
      </c>
      <c r="O1367" s="108">
        <f>+'Weekly OPIS Data'!F1227</f>
        <v>0</v>
      </c>
      <c r="P1367" s="108"/>
      <c r="Q1367" s="108"/>
    </row>
    <row r="1368" spans="2:17" x14ac:dyDescent="0.2">
      <c r="B1368" s="35">
        <v>47526</v>
      </c>
      <c r="C1368" s="108">
        <f t="shared" si="33"/>
        <v>0</v>
      </c>
      <c r="D1368" s="108">
        <f>+'Weekly OPIS Data'!D1228</f>
        <v>0</v>
      </c>
      <c r="N1368" s="108">
        <f t="shared" si="34"/>
        <v>0</v>
      </c>
      <c r="O1368" s="108">
        <f>+'Weekly OPIS Data'!F1228</f>
        <v>0</v>
      </c>
      <c r="P1368" s="108"/>
      <c r="Q1368" s="108"/>
    </row>
    <row r="1369" spans="2:17" x14ac:dyDescent="0.2">
      <c r="B1369" s="35">
        <v>47533</v>
      </c>
      <c r="C1369" s="108">
        <f t="shared" si="33"/>
        <v>0</v>
      </c>
      <c r="D1369" s="108">
        <f>+'Weekly OPIS Data'!D1229</f>
        <v>0</v>
      </c>
      <c r="N1369" s="108">
        <f t="shared" si="34"/>
        <v>0</v>
      </c>
      <c r="O1369" s="108">
        <f>+'Weekly OPIS Data'!F1229</f>
        <v>0</v>
      </c>
      <c r="P1369" s="108"/>
      <c r="Q1369" s="108"/>
    </row>
    <row r="1370" spans="2:17" x14ac:dyDescent="0.2">
      <c r="B1370" s="35">
        <v>47540</v>
      </c>
      <c r="C1370" s="108">
        <f t="shared" si="33"/>
        <v>0</v>
      </c>
      <c r="D1370" s="108">
        <f>+'Weekly OPIS Data'!D1230</f>
        <v>0</v>
      </c>
      <c r="N1370" s="108">
        <f t="shared" si="34"/>
        <v>0</v>
      </c>
      <c r="O1370" s="108">
        <f>+'Weekly OPIS Data'!F1230</f>
        <v>0</v>
      </c>
      <c r="P1370" s="108"/>
      <c r="Q1370" s="108"/>
    </row>
    <row r="1371" spans="2:17" x14ac:dyDescent="0.2">
      <c r="B1371" s="35">
        <v>47547</v>
      </c>
      <c r="C1371" s="108">
        <f t="shared" si="33"/>
        <v>0</v>
      </c>
      <c r="D1371" s="108">
        <f>+'Weekly OPIS Data'!D1231</f>
        <v>0</v>
      </c>
      <c r="N1371" s="108">
        <f t="shared" si="34"/>
        <v>0</v>
      </c>
      <c r="O1371" s="108">
        <f>+'Weekly OPIS Data'!F1231</f>
        <v>0</v>
      </c>
      <c r="P1371" s="108"/>
      <c r="Q1371" s="108"/>
    </row>
    <row r="1372" spans="2:17" x14ac:dyDescent="0.2">
      <c r="B1372" s="35">
        <v>47554</v>
      </c>
      <c r="C1372" s="108">
        <f t="shared" si="33"/>
        <v>0</v>
      </c>
      <c r="D1372" s="108">
        <f>+'Weekly OPIS Data'!D1232</f>
        <v>0</v>
      </c>
      <c r="N1372" s="108">
        <f t="shared" si="34"/>
        <v>0</v>
      </c>
      <c r="O1372" s="108">
        <f>+'Weekly OPIS Data'!F1232</f>
        <v>0</v>
      </c>
      <c r="P1372" s="108"/>
      <c r="Q1372" s="108"/>
    </row>
    <row r="1373" spans="2:17" x14ac:dyDescent="0.2">
      <c r="B1373" s="35">
        <v>47561</v>
      </c>
      <c r="C1373" s="108">
        <f t="shared" si="33"/>
        <v>0</v>
      </c>
      <c r="D1373" s="108">
        <f>+'Weekly OPIS Data'!D1233</f>
        <v>0</v>
      </c>
      <c r="N1373" s="108">
        <f t="shared" si="34"/>
        <v>0</v>
      </c>
      <c r="O1373" s="108">
        <f>+'Weekly OPIS Data'!F1233</f>
        <v>0</v>
      </c>
      <c r="P1373" s="108"/>
      <c r="Q1373" s="108"/>
    </row>
    <row r="1374" spans="2:17" x14ac:dyDescent="0.2">
      <c r="B1374" s="35">
        <v>47568</v>
      </c>
      <c r="C1374" s="108">
        <f t="shared" si="33"/>
        <v>0</v>
      </c>
      <c r="D1374" s="108">
        <f>+'Weekly OPIS Data'!D1234</f>
        <v>0</v>
      </c>
      <c r="N1374" s="108">
        <f t="shared" si="34"/>
        <v>0</v>
      </c>
      <c r="O1374" s="108">
        <f>+'Weekly OPIS Data'!F1234</f>
        <v>0</v>
      </c>
      <c r="P1374" s="108"/>
      <c r="Q1374" s="108"/>
    </row>
    <row r="1375" spans="2:17" x14ac:dyDescent="0.2">
      <c r="B1375" s="35">
        <v>47575</v>
      </c>
      <c r="C1375" s="108">
        <f t="shared" si="33"/>
        <v>0</v>
      </c>
      <c r="D1375" s="108">
        <f>+'Weekly OPIS Data'!D1235</f>
        <v>0</v>
      </c>
      <c r="N1375" s="108">
        <f t="shared" si="34"/>
        <v>0</v>
      </c>
      <c r="O1375" s="108">
        <f>+'Weekly OPIS Data'!F1235</f>
        <v>0</v>
      </c>
      <c r="P1375" s="108"/>
      <c r="Q1375" s="108"/>
    </row>
    <row r="1376" spans="2:17" x14ac:dyDescent="0.2">
      <c r="B1376" s="35">
        <v>47582</v>
      </c>
      <c r="C1376" s="108">
        <f t="shared" si="33"/>
        <v>0</v>
      </c>
      <c r="D1376" s="108">
        <f>+'Weekly OPIS Data'!D1236</f>
        <v>0</v>
      </c>
      <c r="N1376" s="108">
        <f t="shared" si="34"/>
        <v>0</v>
      </c>
      <c r="O1376" s="108">
        <f>+'Weekly OPIS Data'!F1236</f>
        <v>0</v>
      </c>
      <c r="P1376" s="108"/>
      <c r="Q1376" s="108"/>
    </row>
    <row r="1377" spans="2:17" x14ac:dyDescent="0.2">
      <c r="B1377" s="35">
        <v>47589</v>
      </c>
      <c r="C1377" s="108">
        <f t="shared" si="33"/>
        <v>0</v>
      </c>
      <c r="D1377" s="108">
        <f>+'Weekly OPIS Data'!D1237</f>
        <v>0</v>
      </c>
      <c r="N1377" s="108">
        <f t="shared" si="34"/>
        <v>0</v>
      </c>
      <c r="O1377" s="108">
        <f>+'Weekly OPIS Data'!F1237</f>
        <v>0</v>
      </c>
      <c r="P1377" s="108"/>
      <c r="Q1377" s="108"/>
    </row>
    <row r="1378" spans="2:17" x14ac:dyDescent="0.2">
      <c r="B1378" s="35">
        <v>47596</v>
      </c>
      <c r="C1378" s="108">
        <f t="shared" si="33"/>
        <v>0</v>
      </c>
      <c r="D1378" s="108">
        <f>+'Weekly OPIS Data'!D1238</f>
        <v>0</v>
      </c>
      <c r="N1378" s="108">
        <f t="shared" si="34"/>
        <v>0</v>
      </c>
      <c r="O1378" s="108">
        <f>+'Weekly OPIS Data'!F1238</f>
        <v>0</v>
      </c>
      <c r="P1378" s="108"/>
      <c r="Q1378" s="108"/>
    </row>
    <row r="1379" spans="2:17" x14ac:dyDescent="0.2">
      <c r="B1379" s="35">
        <v>47603</v>
      </c>
      <c r="C1379" s="108">
        <f t="shared" si="33"/>
        <v>0</v>
      </c>
      <c r="D1379" s="108">
        <f>+'Weekly OPIS Data'!D1239</f>
        <v>0</v>
      </c>
      <c r="N1379" s="108">
        <f t="shared" si="34"/>
        <v>0</v>
      </c>
      <c r="O1379" s="108">
        <f>+'Weekly OPIS Data'!F1239</f>
        <v>0</v>
      </c>
      <c r="P1379" s="108"/>
      <c r="Q1379" s="108"/>
    </row>
    <row r="1380" spans="2:17" x14ac:dyDescent="0.2">
      <c r="B1380" s="35">
        <v>47610</v>
      </c>
      <c r="C1380" s="108">
        <f t="shared" si="33"/>
        <v>0</v>
      </c>
      <c r="D1380" s="108">
        <f>+'Weekly OPIS Data'!D1240</f>
        <v>0</v>
      </c>
      <c r="N1380" s="108">
        <f t="shared" si="34"/>
        <v>0</v>
      </c>
      <c r="O1380" s="108">
        <f>+'Weekly OPIS Data'!F1240</f>
        <v>0</v>
      </c>
      <c r="P1380" s="108"/>
      <c r="Q1380" s="108"/>
    </row>
    <row r="1381" spans="2:17" x14ac:dyDescent="0.2">
      <c r="B1381" s="35">
        <v>47617</v>
      </c>
      <c r="C1381" s="108">
        <f t="shared" si="33"/>
        <v>0</v>
      </c>
      <c r="D1381" s="108">
        <f>+'Weekly OPIS Data'!D1241</f>
        <v>0</v>
      </c>
      <c r="N1381" s="108">
        <f t="shared" si="34"/>
        <v>0</v>
      </c>
      <c r="O1381" s="108">
        <f>+'Weekly OPIS Data'!F1241</f>
        <v>0</v>
      </c>
      <c r="P1381" s="108"/>
      <c r="Q1381" s="108"/>
    </row>
    <row r="1382" spans="2:17" x14ac:dyDescent="0.2">
      <c r="B1382" s="35">
        <v>47624</v>
      </c>
      <c r="C1382" s="108">
        <f t="shared" si="33"/>
        <v>0</v>
      </c>
      <c r="D1382" s="108">
        <f>+'Weekly OPIS Data'!D1242</f>
        <v>0</v>
      </c>
      <c r="N1382" s="108">
        <f t="shared" si="34"/>
        <v>0</v>
      </c>
      <c r="O1382" s="108">
        <f>+'Weekly OPIS Data'!F1242</f>
        <v>0</v>
      </c>
      <c r="P1382" s="108"/>
      <c r="Q1382" s="108"/>
    </row>
    <row r="1383" spans="2:17" x14ac:dyDescent="0.2">
      <c r="B1383" s="35">
        <v>47631</v>
      </c>
      <c r="C1383" s="108">
        <f t="shared" si="33"/>
        <v>0</v>
      </c>
      <c r="D1383" s="108">
        <f>+'Weekly OPIS Data'!D1243</f>
        <v>0</v>
      </c>
      <c r="N1383" s="108">
        <f t="shared" si="34"/>
        <v>0</v>
      </c>
      <c r="O1383" s="108">
        <f>+'Weekly OPIS Data'!F1243</f>
        <v>0</v>
      </c>
      <c r="P1383" s="108"/>
      <c r="Q1383" s="108"/>
    </row>
    <row r="1384" spans="2:17" x14ac:dyDescent="0.2">
      <c r="B1384" s="35">
        <v>47638</v>
      </c>
      <c r="C1384" s="108">
        <f t="shared" si="33"/>
        <v>0</v>
      </c>
      <c r="D1384" s="108">
        <f>+'Weekly OPIS Data'!D1244</f>
        <v>0</v>
      </c>
      <c r="N1384" s="108">
        <f t="shared" si="34"/>
        <v>0</v>
      </c>
      <c r="O1384" s="108">
        <f>+'Weekly OPIS Data'!F1244</f>
        <v>0</v>
      </c>
      <c r="P1384" s="108"/>
      <c r="Q1384" s="108"/>
    </row>
    <row r="1385" spans="2:17" x14ac:dyDescent="0.2">
      <c r="B1385" s="35">
        <v>47645</v>
      </c>
      <c r="C1385" s="108">
        <f t="shared" si="33"/>
        <v>0</v>
      </c>
      <c r="D1385" s="108">
        <f>+'Weekly OPIS Data'!D1245</f>
        <v>0</v>
      </c>
      <c r="N1385" s="108">
        <f t="shared" si="34"/>
        <v>0</v>
      </c>
      <c r="O1385" s="108">
        <f>+'Weekly OPIS Data'!F1245</f>
        <v>0</v>
      </c>
      <c r="P1385" s="108"/>
      <c r="Q1385" s="108"/>
    </row>
    <row r="1386" spans="2:17" x14ac:dyDescent="0.2">
      <c r="B1386" s="35">
        <v>47652</v>
      </c>
      <c r="C1386" s="108">
        <f t="shared" si="33"/>
        <v>0</v>
      </c>
      <c r="D1386" s="108">
        <f>+'Weekly OPIS Data'!D1246</f>
        <v>0</v>
      </c>
      <c r="N1386" s="108">
        <f t="shared" si="34"/>
        <v>0</v>
      </c>
      <c r="O1386" s="108">
        <f>+'Weekly OPIS Data'!F1246</f>
        <v>0</v>
      </c>
      <c r="P1386" s="108"/>
      <c r="Q1386" s="108"/>
    </row>
    <row r="1387" spans="2:17" x14ac:dyDescent="0.2">
      <c r="B1387" s="35">
        <v>47659</v>
      </c>
      <c r="C1387" s="108">
        <f t="shared" si="33"/>
        <v>0</v>
      </c>
      <c r="D1387" s="108">
        <f>+'Weekly OPIS Data'!D1247</f>
        <v>0</v>
      </c>
      <c r="N1387" s="108">
        <f t="shared" si="34"/>
        <v>0</v>
      </c>
      <c r="O1387" s="108">
        <f>+'Weekly OPIS Data'!F1247</f>
        <v>0</v>
      </c>
      <c r="P1387" s="108"/>
      <c r="Q1387" s="108"/>
    </row>
    <row r="1388" spans="2:17" x14ac:dyDescent="0.2">
      <c r="B1388" s="35">
        <v>47666</v>
      </c>
      <c r="C1388" s="108">
        <f t="shared" si="33"/>
        <v>0</v>
      </c>
      <c r="D1388" s="108">
        <f>+'Weekly OPIS Data'!D1248</f>
        <v>0</v>
      </c>
      <c r="N1388" s="108">
        <f t="shared" si="34"/>
        <v>0</v>
      </c>
      <c r="O1388" s="108">
        <f>+'Weekly OPIS Data'!F1248</f>
        <v>0</v>
      </c>
      <c r="P1388" s="108"/>
      <c r="Q1388" s="108"/>
    </row>
    <row r="1389" spans="2:17" x14ac:dyDescent="0.2">
      <c r="B1389" s="35">
        <v>47673</v>
      </c>
      <c r="C1389" s="108">
        <f t="shared" si="33"/>
        <v>0</v>
      </c>
      <c r="D1389" s="108">
        <f>+'Weekly OPIS Data'!D1249</f>
        <v>0</v>
      </c>
      <c r="N1389" s="108">
        <f t="shared" si="34"/>
        <v>0</v>
      </c>
      <c r="O1389" s="108">
        <f>+'Weekly OPIS Data'!F1249</f>
        <v>0</v>
      </c>
      <c r="P1389" s="108"/>
      <c r="Q1389" s="108"/>
    </row>
    <row r="1390" spans="2:17" x14ac:dyDescent="0.2">
      <c r="B1390" s="35">
        <v>47680</v>
      </c>
      <c r="C1390" s="108">
        <f t="shared" si="33"/>
        <v>0</v>
      </c>
      <c r="D1390" s="108">
        <f>+'Weekly OPIS Data'!D1250</f>
        <v>0</v>
      </c>
      <c r="N1390" s="108">
        <f t="shared" si="34"/>
        <v>0</v>
      </c>
      <c r="O1390" s="108">
        <f>+'Weekly OPIS Data'!F1250</f>
        <v>0</v>
      </c>
      <c r="P1390" s="108"/>
      <c r="Q1390" s="108"/>
    </row>
    <row r="1391" spans="2:17" x14ac:dyDescent="0.2">
      <c r="B1391" s="35">
        <v>47687</v>
      </c>
      <c r="C1391" s="108">
        <f t="shared" si="33"/>
        <v>0</v>
      </c>
      <c r="D1391" s="108">
        <f>+'Weekly OPIS Data'!D1251</f>
        <v>0</v>
      </c>
      <c r="N1391" s="108">
        <f t="shared" si="34"/>
        <v>0</v>
      </c>
      <c r="O1391" s="108">
        <f>+'Weekly OPIS Data'!F1251</f>
        <v>0</v>
      </c>
      <c r="P1391" s="108"/>
      <c r="Q1391" s="108"/>
    </row>
    <row r="1392" spans="2:17" x14ac:dyDescent="0.2">
      <c r="B1392" s="35">
        <v>47694</v>
      </c>
      <c r="C1392" s="108">
        <f t="shared" si="33"/>
        <v>0</v>
      </c>
      <c r="D1392" s="108">
        <f>+'Weekly OPIS Data'!D1252</f>
        <v>0</v>
      </c>
      <c r="N1392" s="108">
        <f t="shared" si="34"/>
        <v>0</v>
      </c>
      <c r="O1392" s="108">
        <f>+'Weekly OPIS Data'!F1252</f>
        <v>0</v>
      </c>
      <c r="P1392" s="108"/>
      <c r="Q1392" s="108"/>
    </row>
    <row r="1393" spans="2:17" x14ac:dyDescent="0.2">
      <c r="B1393" s="35">
        <v>47701</v>
      </c>
      <c r="C1393" s="108">
        <f t="shared" si="33"/>
        <v>0</v>
      </c>
      <c r="D1393" s="108">
        <f>+'Weekly OPIS Data'!D1253</f>
        <v>0</v>
      </c>
      <c r="N1393" s="108">
        <f t="shared" si="34"/>
        <v>0</v>
      </c>
      <c r="O1393" s="108">
        <f>+'Weekly OPIS Data'!F1253</f>
        <v>0</v>
      </c>
      <c r="P1393" s="108"/>
      <c r="Q1393" s="108"/>
    </row>
    <row r="1394" spans="2:17" x14ac:dyDescent="0.2">
      <c r="B1394" s="35">
        <v>47708</v>
      </c>
      <c r="C1394" s="108">
        <f t="shared" si="33"/>
        <v>0</v>
      </c>
      <c r="D1394" s="108">
        <f>+'Weekly OPIS Data'!D1254</f>
        <v>0</v>
      </c>
      <c r="N1394" s="108">
        <f t="shared" si="34"/>
        <v>0</v>
      </c>
      <c r="O1394" s="108">
        <f>+'Weekly OPIS Data'!F1254</f>
        <v>0</v>
      </c>
      <c r="P1394" s="108"/>
      <c r="Q1394" s="108"/>
    </row>
    <row r="1395" spans="2:17" x14ac:dyDescent="0.2">
      <c r="B1395" s="35">
        <v>47715</v>
      </c>
      <c r="C1395" s="108">
        <f t="shared" si="33"/>
        <v>0</v>
      </c>
      <c r="D1395" s="108">
        <f>+'Weekly OPIS Data'!D1255</f>
        <v>0</v>
      </c>
      <c r="N1395" s="108">
        <f t="shared" si="34"/>
        <v>0</v>
      </c>
      <c r="O1395" s="108">
        <f>+'Weekly OPIS Data'!F1255</f>
        <v>0</v>
      </c>
      <c r="P1395" s="108"/>
      <c r="Q1395" s="108"/>
    </row>
    <row r="1396" spans="2:17" x14ac:dyDescent="0.2">
      <c r="B1396" s="35">
        <v>47722</v>
      </c>
      <c r="C1396" s="108">
        <f t="shared" si="33"/>
        <v>0</v>
      </c>
      <c r="D1396" s="108">
        <f>+'Weekly OPIS Data'!D1256</f>
        <v>0</v>
      </c>
      <c r="N1396" s="108">
        <f t="shared" si="34"/>
        <v>0</v>
      </c>
      <c r="O1396" s="108">
        <f>+'Weekly OPIS Data'!F1256</f>
        <v>0</v>
      </c>
      <c r="P1396" s="108"/>
      <c r="Q1396" s="108"/>
    </row>
    <row r="1397" spans="2:17" x14ac:dyDescent="0.2">
      <c r="B1397" s="35">
        <v>47729</v>
      </c>
      <c r="C1397" s="108">
        <f t="shared" si="33"/>
        <v>0</v>
      </c>
      <c r="D1397" s="108">
        <f>+'Weekly OPIS Data'!D1257</f>
        <v>0</v>
      </c>
      <c r="N1397" s="108">
        <f t="shared" si="34"/>
        <v>0</v>
      </c>
      <c r="O1397" s="108">
        <f>+'Weekly OPIS Data'!F1257</f>
        <v>0</v>
      </c>
      <c r="P1397" s="108"/>
      <c r="Q1397" s="108"/>
    </row>
    <row r="1398" spans="2:17" x14ac:dyDescent="0.2">
      <c r="B1398" s="35">
        <v>47736</v>
      </c>
      <c r="C1398" s="108">
        <f t="shared" si="33"/>
        <v>0</v>
      </c>
      <c r="D1398" s="108">
        <f>+'Weekly OPIS Data'!D1258</f>
        <v>0</v>
      </c>
      <c r="N1398" s="108">
        <f t="shared" si="34"/>
        <v>0</v>
      </c>
      <c r="O1398" s="108">
        <f>+'Weekly OPIS Data'!F1258</f>
        <v>0</v>
      </c>
      <c r="P1398" s="108"/>
      <c r="Q1398" s="108"/>
    </row>
    <row r="1399" spans="2:17" x14ac:dyDescent="0.2">
      <c r="B1399" s="35">
        <v>47743</v>
      </c>
      <c r="C1399" s="108">
        <f t="shared" si="33"/>
        <v>0</v>
      </c>
      <c r="D1399" s="108">
        <f>+'Weekly OPIS Data'!D1259</f>
        <v>0</v>
      </c>
      <c r="N1399" s="108">
        <f t="shared" si="34"/>
        <v>0</v>
      </c>
      <c r="O1399" s="108">
        <f>+'Weekly OPIS Data'!F1259</f>
        <v>0</v>
      </c>
      <c r="P1399" s="108"/>
      <c r="Q1399" s="108"/>
    </row>
    <row r="1400" spans="2:17" x14ac:dyDescent="0.2">
      <c r="B1400" s="35">
        <v>47750</v>
      </c>
      <c r="C1400" s="108">
        <f t="shared" si="33"/>
        <v>0</v>
      </c>
      <c r="D1400" s="108">
        <f>+'Weekly OPIS Data'!D1260</f>
        <v>0</v>
      </c>
      <c r="N1400" s="108">
        <f t="shared" si="34"/>
        <v>0</v>
      </c>
      <c r="O1400" s="108">
        <f>+'Weekly OPIS Data'!F1260</f>
        <v>0</v>
      </c>
      <c r="P1400" s="108"/>
      <c r="Q1400" s="108"/>
    </row>
    <row r="1401" spans="2:17" x14ac:dyDescent="0.2">
      <c r="B1401" s="35">
        <v>47757</v>
      </c>
      <c r="C1401" s="108">
        <f t="shared" ref="C1401:C1414" si="35">D1401</f>
        <v>0</v>
      </c>
      <c r="D1401" s="108">
        <f>+'Weekly OPIS Data'!D1261</f>
        <v>0</v>
      </c>
      <c r="N1401" s="108">
        <f t="shared" ref="N1401:N1414" si="36">O1401</f>
        <v>0</v>
      </c>
      <c r="O1401" s="108">
        <f>+'Weekly OPIS Data'!F1261</f>
        <v>0</v>
      </c>
      <c r="P1401" s="108"/>
      <c r="Q1401" s="108"/>
    </row>
    <row r="1402" spans="2:17" x14ac:dyDescent="0.2">
      <c r="B1402" s="35">
        <v>47764</v>
      </c>
      <c r="C1402" s="108">
        <f t="shared" si="35"/>
        <v>0</v>
      </c>
      <c r="D1402" s="108">
        <f>+'Weekly OPIS Data'!D1262</f>
        <v>0</v>
      </c>
      <c r="N1402" s="108">
        <f t="shared" si="36"/>
        <v>0</v>
      </c>
      <c r="O1402" s="108">
        <f>+'Weekly OPIS Data'!F1262</f>
        <v>0</v>
      </c>
      <c r="P1402" s="108"/>
      <c r="Q1402" s="108"/>
    </row>
    <row r="1403" spans="2:17" x14ac:dyDescent="0.2">
      <c r="B1403" s="35">
        <v>47771</v>
      </c>
      <c r="C1403" s="108">
        <f t="shared" si="35"/>
        <v>0</v>
      </c>
      <c r="D1403" s="108">
        <f>+'Weekly OPIS Data'!D1263</f>
        <v>0</v>
      </c>
      <c r="N1403" s="108">
        <f t="shared" si="36"/>
        <v>0</v>
      </c>
      <c r="O1403" s="108">
        <f>+'Weekly OPIS Data'!F1263</f>
        <v>0</v>
      </c>
      <c r="P1403" s="108"/>
      <c r="Q1403" s="108"/>
    </row>
    <row r="1404" spans="2:17" x14ac:dyDescent="0.2">
      <c r="B1404" s="35">
        <v>47778</v>
      </c>
      <c r="C1404" s="108">
        <f t="shared" si="35"/>
        <v>0</v>
      </c>
      <c r="D1404" s="108">
        <f>+'Weekly OPIS Data'!D1264</f>
        <v>0</v>
      </c>
      <c r="N1404" s="108">
        <f t="shared" si="36"/>
        <v>0</v>
      </c>
      <c r="O1404" s="108">
        <f>+'Weekly OPIS Data'!F1264</f>
        <v>0</v>
      </c>
      <c r="P1404" s="108"/>
      <c r="Q1404" s="108"/>
    </row>
    <row r="1405" spans="2:17" x14ac:dyDescent="0.2">
      <c r="B1405" s="35">
        <v>47785</v>
      </c>
      <c r="C1405" s="108">
        <f t="shared" si="35"/>
        <v>0</v>
      </c>
      <c r="D1405" s="108">
        <f>+'Weekly OPIS Data'!D1265</f>
        <v>0</v>
      </c>
      <c r="N1405" s="108">
        <f t="shared" si="36"/>
        <v>0</v>
      </c>
      <c r="O1405" s="108">
        <f>+'Weekly OPIS Data'!F1265</f>
        <v>0</v>
      </c>
      <c r="P1405" s="108"/>
      <c r="Q1405" s="108"/>
    </row>
    <row r="1406" spans="2:17" x14ac:dyDescent="0.2">
      <c r="B1406" s="35">
        <v>47792</v>
      </c>
      <c r="C1406" s="108">
        <f t="shared" si="35"/>
        <v>0</v>
      </c>
      <c r="D1406" s="108">
        <f>+'Weekly OPIS Data'!D1266</f>
        <v>0</v>
      </c>
      <c r="N1406" s="108">
        <f t="shared" si="36"/>
        <v>0</v>
      </c>
      <c r="O1406" s="108">
        <f>+'Weekly OPIS Data'!F1266</f>
        <v>0</v>
      </c>
      <c r="P1406" s="108"/>
      <c r="Q1406" s="108"/>
    </row>
    <row r="1407" spans="2:17" x14ac:dyDescent="0.2">
      <c r="B1407" s="35">
        <v>47799</v>
      </c>
      <c r="C1407" s="108">
        <f t="shared" si="35"/>
        <v>0</v>
      </c>
      <c r="D1407" s="108">
        <f>+'Weekly OPIS Data'!D1267</f>
        <v>0</v>
      </c>
      <c r="N1407" s="108">
        <f t="shared" si="36"/>
        <v>0</v>
      </c>
      <c r="O1407" s="108">
        <f>+'Weekly OPIS Data'!F1267</f>
        <v>0</v>
      </c>
      <c r="P1407" s="108"/>
      <c r="Q1407" s="108"/>
    </row>
    <row r="1408" spans="2:17" x14ac:dyDescent="0.2">
      <c r="B1408" s="35">
        <v>47806</v>
      </c>
      <c r="C1408" s="108">
        <f t="shared" si="35"/>
        <v>0</v>
      </c>
      <c r="D1408" s="108">
        <f>+'Weekly OPIS Data'!D1268</f>
        <v>0</v>
      </c>
      <c r="N1408" s="108">
        <f t="shared" si="36"/>
        <v>0</v>
      </c>
      <c r="O1408" s="108">
        <f>+'Weekly OPIS Data'!F1268</f>
        <v>0</v>
      </c>
      <c r="P1408" s="108"/>
      <c r="Q1408" s="108"/>
    </row>
    <row r="1409" spans="2:17" x14ac:dyDescent="0.2">
      <c r="B1409" s="35">
        <v>47813</v>
      </c>
      <c r="C1409" s="108">
        <f t="shared" si="35"/>
        <v>0</v>
      </c>
      <c r="D1409" s="108">
        <f>+'Weekly OPIS Data'!D1269</f>
        <v>0</v>
      </c>
      <c r="N1409" s="108">
        <f t="shared" si="36"/>
        <v>0</v>
      </c>
      <c r="O1409" s="108">
        <f>+'Weekly OPIS Data'!F1269</f>
        <v>0</v>
      </c>
      <c r="P1409" s="108"/>
      <c r="Q1409" s="108"/>
    </row>
    <row r="1410" spans="2:17" x14ac:dyDescent="0.2">
      <c r="B1410" s="35">
        <v>47820</v>
      </c>
      <c r="C1410" s="108">
        <f t="shared" si="35"/>
        <v>0</v>
      </c>
      <c r="D1410" s="108">
        <f>+'Weekly OPIS Data'!D1270</f>
        <v>0</v>
      </c>
      <c r="N1410" s="108">
        <f t="shared" si="36"/>
        <v>0</v>
      </c>
      <c r="O1410" s="108">
        <f>+'Weekly OPIS Data'!F1270</f>
        <v>0</v>
      </c>
      <c r="P1410" s="108"/>
      <c r="Q1410" s="108"/>
    </row>
    <row r="1411" spans="2:17" x14ac:dyDescent="0.2">
      <c r="B1411" s="35">
        <v>47827</v>
      </c>
      <c r="C1411" s="108">
        <f t="shared" si="35"/>
        <v>0</v>
      </c>
      <c r="D1411" s="108">
        <f>+'Weekly OPIS Data'!D1271</f>
        <v>0</v>
      </c>
      <c r="N1411" s="108">
        <f t="shared" si="36"/>
        <v>0</v>
      </c>
      <c r="O1411" s="108">
        <f>+'Weekly OPIS Data'!F1271</f>
        <v>0</v>
      </c>
      <c r="P1411" s="108"/>
      <c r="Q1411" s="108"/>
    </row>
    <row r="1412" spans="2:17" x14ac:dyDescent="0.2">
      <c r="B1412" s="35">
        <v>47834</v>
      </c>
      <c r="C1412" s="108">
        <f t="shared" si="35"/>
        <v>0</v>
      </c>
      <c r="D1412" s="108">
        <f>+'Weekly OPIS Data'!D1272</f>
        <v>0</v>
      </c>
      <c r="N1412" s="108">
        <f t="shared" si="36"/>
        <v>0</v>
      </c>
      <c r="O1412" s="108">
        <f>+'Weekly OPIS Data'!F1272</f>
        <v>0</v>
      </c>
      <c r="P1412" s="108"/>
      <c r="Q1412" s="108"/>
    </row>
    <row r="1413" spans="2:17" x14ac:dyDescent="0.2">
      <c r="B1413" s="35">
        <v>47841</v>
      </c>
      <c r="C1413" s="108">
        <f t="shared" si="35"/>
        <v>0</v>
      </c>
      <c r="D1413" s="108">
        <f>+'Weekly OPIS Data'!D1273</f>
        <v>0</v>
      </c>
      <c r="N1413" s="108">
        <f t="shared" si="36"/>
        <v>0</v>
      </c>
      <c r="O1413" s="108">
        <f>+'Weekly OPIS Data'!F1273</f>
        <v>0</v>
      </c>
      <c r="P1413" s="108"/>
      <c r="Q1413" s="108"/>
    </row>
    <row r="1414" spans="2:17" x14ac:dyDescent="0.2">
      <c r="B1414" s="35">
        <v>47848</v>
      </c>
      <c r="C1414" s="108">
        <f t="shared" si="35"/>
        <v>0</v>
      </c>
      <c r="D1414" s="108">
        <f>+'Weekly OPIS Data'!D1274</f>
        <v>0</v>
      </c>
      <c r="N1414" s="108">
        <f t="shared" si="36"/>
        <v>0</v>
      </c>
      <c r="O1414" s="108">
        <f>+'Weekly OPIS Data'!F1274</f>
        <v>0</v>
      </c>
      <c r="P1414" s="108"/>
      <c r="Q1414" s="108"/>
    </row>
  </sheetData>
  <protectedRanges>
    <protectedRange password="C6D0" sqref="A1:IV65536" name="OPIS Data Summary" securityDescriptor="O:WDG:WDD:(A;;CC;;;S-1-5-21-1844237615-1844823847-839522115-15657)"/>
  </protectedRanges>
  <mergeCells count="2">
    <mergeCell ref="C3:F3"/>
    <mergeCell ref="N3:Q3"/>
  </mergeCells>
  <phoneticPr fontId="2" type="noConversion"/>
  <printOptions horizontalCentered="1" verticalCentered="1"/>
  <pageMargins left="0.75" right="0.75" top="1" bottom="1" header="0.5" footer="0.5"/>
  <pageSetup scale="10" orientation="portrait" r:id="rId1"/>
  <headerFooter alignWithMargins="0">
    <oddFooter>&amp;L&amp;D  &amp;T&amp;C&amp;A&amp;R&amp;F</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AG1274"/>
  <sheetViews>
    <sheetView topLeftCell="A10" zoomScale="90" zoomScaleNormal="90" workbookViewId="0">
      <pane xSplit="2" ySplit="2" topLeftCell="C790" activePane="bottomRight" state="frozen"/>
      <selection pane="topRight" activeCell="C10" sqref="C10"/>
      <selection pane="bottomLeft" activeCell="A12" sqref="A12"/>
      <selection pane="bottomRight" activeCell="D544" sqref="D544"/>
    </sheetView>
  </sheetViews>
  <sheetFormatPr defaultColWidth="9.42578125" defaultRowHeight="12.75" x14ac:dyDescent="0.2"/>
  <cols>
    <col min="1" max="1" width="3.42578125" style="5" customWidth="1"/>
    <col min="2" max="2" width="12.5703125" style="5" customWidth="1"/>
    <col min="3" max="3" width="4.5703125" style="5" customWidth="1"/>
    <col min="4" max="4" width="10.5703125" style="6" bestFit="1" customWidth="1"/>
    <col min="5" max="5" width="11.5703125" style="6" bestFit="1" customWidth="1"/>
    <col min="6" max="6" width="9.42578125" style="6"/>
    <col min="7" max="7" width="9.42578125" style="6" customWidth="1"/>
    <col min="8" max="8" width="10.42578125" style="6" customWidth="1"/>
    <col min="9" max="9" width="9.5703125" style="6" customWidth="1"/>
    <col min="10" max="10" width="9.42578125" style="5" customWidth="1"/>
    <col min="11" max="11" width="11.5703125" style="5" customWidth="1"/>
    <col min="12" max="12" width="4.42578125" style="5" customWidth="1"/>
    <col min="13" max="13" width="8.42578125" style="5" customWidth="1"/>
    <col min="14" max="14" width="5.5703125" style="5" customWidth="1"/>
    <col min="15" max="15" width="8.5703125" style="5" customWidth="1"/>
    <col min="16" max="16" width="4.5703125" style="5" customWidth="1"/>
    <col min="17" max="17" width="9" style="5" bestFit="1" customWidth="1"/>
    <col min="18" max="18" width="8.42578125" style="5" customWidth="1"/>
    <col min="19" max="19" width="8.5703125" style="5" customWidth="1"/>
    <col min="20" max="20" width="5" style="5" customWidth="1"/>
    <col min="21" max="21" width="8.5703125" style="5" customWidth="1"/>
    <col min="22" max="22" width="6.42578125" style="5" customWidth="1"/>
    <col min="23" max="23" width="8.42578125" style="5" bestFit="1" customWidth="1"/>
    <col min="24" max="24" width="5.42578125" style="5" customWidth="1"/>
    <col min="25" max="25" width="5.5703125" style="5" customWidth="1"/>
    <col min="26" max="26" width="9.42578125" style="5" customWidth="1"/>
    <col min="27" max="27" width="12.42578125" style="5" bestFit="1" customWidth="1"/>
    <col min="28" max="28" width="9.42578125" style="5" bestFit="1" customWidth="1"/>
    <col min="29" max="29" width="11.28515625" style="5" customWidth="1"/>
    <col min="30" max="30" width="9.42578125" style="5"/>
    <col min="31" max="31" width="11.5703125" style="5" bestFit="1" customWidth="1"/>
    <col min="32" max="32" width="9.42578125" style="5" bestFit="1" customWidth="1"/>
    <col min="33" max="33" width="8.5703125" style="5" bestFit="1" customWidth="1"/>
    <col min="34" max="16384" width="9.42578125" style="5"/>
  </cols>
  <sheetData>
    <row r="1" spans="2:33" x14ac:dyDescent="0.2">
      <c r="Y1" s="7"/>
      <c r="Z1" s="260" t="s">
        <v>81</v>
      </c>
      <c r="AA1" s="260"/>
      <c r="AB1" s="260"/>
      <c r="AC1" s="260"/>
      <c r="AD1" s="260"/>
    </row>
    <row r="2" spans="2:33" x14ac:dyDescent="0.2">
      <c r="B2" s="5" t="s">
        <v>82</v>
      </c>
      <c r="Z2" s="215"/>
      <c r="AA2" s="215"/>
      <c r="AB2" s="215"/>
      <c r="AC2" s="215"/>
      <c r="AD2" s="215"/>
    </row>
    <row r="3" spans="2:33" x14ac:dyDescent="0.2">
      <c r="B3" s="5" t="s">
        <v>81</v>
      </c>
      <c r="Z3" s="260" t="s">
        <v>83</v>
      </c>
      <c r="AA3" s="260"/>
      <c r="AB3" s="260"/>
      <c r="AC3" s="260"/>
      <c r="AD3" s="260"/>
    </row>
    <row r="5" spans="2:33" x14ac:dyDescent="0.2">
      <c r="B5" s="5" t="s">
        <v>83</v>
      </c>
    </row>
    <row r="6" spans="2:33" x14ac:dyDescent="0.2">
      <c r="B6" s="5" t="s">
        <v>84</v>
      </c>
    </row>
    <row r="7" spans="2:33" x14ac:dyDescent="0.2">
      <c r="V7" s="7"/>
      <c r="W7" s="8"/>
    </row>
    <row r="8" spans="2:33" x14ac:dyDescent="0.2">
      <c r="S8" s="9"/>
      <c r="T8" s="10"/>
      <c r="U8" s="10"/>
      <c r="V8" s="10"/>
      <c r="W8" s="10"/>
    </row>
    <row r="9" spans="2:33" x14ac:dyDescent="0.2">
      <c r="K9" s="7"/>
      <c r="M9" s="10"/>
      <c r="N9" s="10"/>
      <c r="O9" s="10"/>
      <c r="P9" s="10"/>
      <c r="Q9" s="10"/>
      <c r="R9" s="10"/>
      <c r="S9" s="10"/>
      <c r="T9" s="10"/>
      <c r="U9" s="10"/>
      <c r="V9" s="10"/>
    </row>
    <row r="10" spans="2:33" x14ac:dyDescent="0.2">
      <c r="D10" s="252" t="s">
        <v>85</v>
      </c>
      <c r="E10" s="252"/>
      <c r="F10" s="252"/>
      <c r="G10" s="253" t="s">
        <v>86</v>
      </c>
      <c r="H10" s="252"/>
      <c r="I10" s="252"/>
      <c r="K10" s="11"/>
      <c r="L10" s="11"/>
      <c r="M10" s="254" t="s">
        <v>87</v>
      </c>
      <c r="N10" s="254"/>
      <c r="O10" s="254"/>
      <c r="P10" s="254"/>
      <c r="Q10" s="254"/>
      <c r="R10" s="255"/>
      <c r="S10" s="258" t="s">
        <v>88</v>
      </c>
      <c r="T10" s="259"/>
      <c r="U10" s="259"/>
      <c r="V10" s="259"/>
      <c r="W10" s="259"/>
      <c r="X10" s="10"/>
      <c r="Y10" s="10"/>
    </row>
    <row r="11" spans="2:33" x14ac:dyDescent="0.2">
      <c r="B11" s="12" t="s">
        <v>72</v>
      </c>
      <c r="D11" s="13" t="s">
        <v>89</v>
      </c>
      <c r="E11" s="13" t="s">
        <v>90</v>
      </c>
      <c r="F11" s="13" t="s">
        <v>91</v>
      </c>
      <c r="G11" s="14" t="s">
        <v>89</v>
      </c>
      <c r="H11" s="13" t="s">
        <v>90</v>
      </c>
      <c r="I11" s="13" t="s">
        <v>91</v>
      </c>
      <c r="K11" s="11" t="s">
        <v>72</v>
      </c>
      <c r="L11" s="11"/>
      <c r="M11" s="15" t="s">
        <v>89</v>
      </c>
      <c r="N11" s="11"/>
      <c r="O11" s="214" t="s">
        <v>90</v>
      </c>
      <c r="P11" s="11"/>
      <c r="Q11" s="15" t="s">
        <v>91</v>
      </c>
      <c r="R11" s="11"/>
      <c r="S11" s="16" t="s">
        <v>89</v>
      </c>
      <c r="T11" s="11"/>
      <c r="U11" s="11" t="s">
        <v>90</v>
      </c>
      <c r="V11" s="11"/>
      <c r="W11" s="11" t="s">
        <v>91</v>
      </c>
    </row>
    <row r="12" spans="2:33" x14ac:dyDescent="0.2">
      <c r="B12" s="12"/>
      <c r="G12" s="17"/>
      <c r="L12" s="256" t="s">
        <v>92</v>
      </c>
      <c r="M12" s="256"/>
      <c r="N12" s="256"/>
      <c r="P12" s="256" t="s">
        <v>93</v>
      </c>
      <c r="Q12" s="256"/>
      <c r="R12" s="257"/>
      <c r="S12" s="18"/>
    </row>
    <row r="13" spans="2:33" x14ac:dyDescent="0.2">
      <c r="B13" s="12"/>
      <c r="M13" s="7"/>
      <c r="Q13" s="7"/>
    </row>
    <row r="14" spans="2:33" x14ac:dyDescent="0.2">
      <c r="B14" s="12">
        <v>39028</v>
      </c>
      <c r="D14" s="6">
        <v>2.0396000000000001</v>
      </c>
      <c r="E14" s="6">
        <v>2.1221000000000001</v>
      </c>
      <c r="F14" s="6">
        <v>2.1236999999999999</v>
      </c>
      <c r="G14" s="6">
        <v>1.8378000000000001</v>
      </c>
      <c r="H14" s="6">
        <v>1.8029999999999999</v>
      </c>
      <c r="I14" s="6">
        <v>1.7470000000000001</v>
      </c>
      <c r="K14" s="12">
        <v>39028</v>
      </c>
      <c r="M14" s="19">
        <f t="shared" ref="M14:M47" si="0">D14*$AA$16+$AA$22</f>
        <v>2.646822682352941</v>
      </c>
      <c r="O14" s="20">
        <f t="shared" ref="O14:O47" si="1">E14*$AB$16+$AB$22</f>
        <v>2.6870789999999998</v>
      </c>
      <c r="Q14" s="19">
        <f t="shared" ref="Q14:Q47" si="2">F14*$AC$16+$AC$22</f>
        <v>2.7675773235294114</v>
      </c>
      <c r="S14" s="20">
        <f t="shared" ref="S14:S47" si="3">G14*$AE$16+$AE$22</f>
        <v>2.3806515823529413</v>
      </c>
      <c r="U14" s="20">
        <f t="shared" ref="U14:U47" si="4">H14*$AF$16+$AF$22</f>
        <v>2.3111699999999997</v>
      </c>
      <c r="W14" s="20">
        <f t="shared" ref="W14:W47" si="5">I14*$AG$16+$AG$22</f>
        <v>2.3289938235294114</v>
      </c>
      <c r="AA14" s="251" t="s">
        <v>94</v>
      </c>
      <c r="AB14" s="251"/>
      <c r="AC14" s="251"/>
      <c r="AE14" s="251" t="s">
        <v>95</v>
      </c>
      <c r="AF14" s="251"/>
      <c r="AG14" s="251"/>
    </row>
    <row r="15" spans="2:33" x14ac:dyDescent="0.2">
      <c r="B15" s="12">
        <v>39035</v>
      </c>
      <c r="D15" s="6">
        <v>2.1393</v>
      </c>
      <c r="E15" s="6">
        <v>2.2498</v>
      </c>
      <c r="F15" s="6">
        <v>2.2494000000000001</v>
      </c>
      <c r="G15" s="6">
        <v>1.9616</v>
      </c>
      <c r="H15" s="6">
        <v>1.9339999999999999</v>
      </c>
      <c r="I15" s="6">
        <v>1.8431999999999999</v>
      </c>
      <c r="K15" s="12">
        <v>39035</v>
      </c>
      <c r="M15" s="19">
        <f t="shared" si="0"/>
        <v>2.7473202823529412</v>
      </c>
      <c r="O15" s="20">
        <f t="shared" si="1"/>
        <v>2.8135019999999997</v>
      </c>
      <c r="Q15" s="19">
        <f t="shared" si="2"/>
        <v>2.8939058235294115</v>
      </c>
      <c r="S15" s="20">
        <f t="shared" si="3"/>
        <v>2.5052562823529412</v>
      </c>
      <c r="U15" s="20">
        <f t="shared" si="4"/>
        <v>2.4408599999999998</v>
      </c>
      <c r="W15" s="20">
        <f t="shared" si="5"/>
        <v>2.4256748235294117</v>
      </c>
      <c r="AA15" s="21" t="s">
        <v>96</v>
      </c>
      <c r="AB15" s="21" t="s">
        <v>97</v>
      </c>
      <c r="AC15" s="21" t="s">
        <v>98</v>
      </c>
      <c r="AE15" s="21" t="s">
        <v>99</v>
      </c>
      <c r="AF15" s="21" t="s">
        <v>97</v>
      </c>
      <c r="AG15" s="21" t="s">
        <v>98</v>
      </c>
    </row>
    <row r="16" spans="2:33" x14ac:dyDescent="0.2">
      <c r="B16" s="12">
        <v>39042</v>
      </c>
      <c r="D16" s="6">
        <v>2.2044999999999999</v>
      </c>
      <c r="E16" s="6">
        <v>2.3296000000000001</v>
      </c>
      <c r="F16" s="6">
        <v>2.3132999999999999</v>
      </c>
      <c r="G16" s="6">
        <v>1.9224000000000001</v>
      </c>
      <c r="H16" s="6">
        <v>1.9275</v>
      </c>
      <c r="I16" s="6">
        <v>1.8258000000000001</v>
      </c>
      <c r="K16" s="12">
        <v>39042</v>
      </c>
      <c r="M16" s="19">
        <f t="shared" si="0"/>
        <v>2.8130418823529411</v>
      </c>
      <c r="O16" s="20">
        <f t="shared" si="1"/>
        <v>2.8925039999999997</v>
      </c>
      <c r="Q16" s="19">
        <f t="shared" si="2"/>
        <v>2.9581253235294116</v>
      </c>
      <c r="S16" s="20">
        <f t="shared" si="3"/>
        <v>2.4658014823529411</v>
      </c>
      <c r="U16" s="20">
        <f t="shared" si="4"/>
        <v>2.4344250000000001</v>
      </c>
      <c r="W16" s="20">
        <f t="shared" si="5"/>
        <v>2.4081878235294116</v>
      </c>
      <c r="Z16" s="5" t="s">
        <v>100</v>
      </c>
      <c r="AA16" s="8">
        <v>1.008</v>
      </c>
      <c r="AB16" s="8">
        <v>0.99</v>
      </c>
      <c r="AC16" s="8">
        <v>1.0049999999999999</v>
      </c>
      <c r="AD16" s="6"/>
      <c r="AE16" s="8">
        <v>1.0065</v>
      </c>
      <c r="AF16" s="8">
        <v>0.99</v>
      </c>
      <c r="AG16" s="8">
        <v>1.0049999999999999</v>
      </c>
    </row>
    <row r="17" spans="2:33" x14ac:dyDescent="0.2">
      <c r="B17" s="12">
        <v>39049</v>
      </c>
      <c r="D17" s="6">
        <v>2.2223999999999999</v>
      </c>
      <c r="E17" s="6">
        <v>2.3153999999999999</v>
      </c>
      <c r="F17" s="6">
        <v>2.3342000000000001</v>
      </c>
      <c r="G17" s="6">
        <v>1.9479</v>
      </c>
      <c r="H17" s="6">
        <v>1.9489000000000001</v>
      </c>
      <c r="I17" s="6">
        <v>1.8446</v>
      </c>
      <c r="K17" s="12">
        <v>39049</v>
      </c>
      <c r="M17" s="19">
        <f t="shared" si="0"/>
        <v>2.8310850823529412</v>
      </c>
      <c r="O17" s="20">
        <f t="shared" si="1"/>
        <v>2.8784460000000003</v>
      </c>
      <c r="Q17" s="19">
        <f t="shared" si="2"/>
        <v>2.9791298235294117</v>
      </c>
      <c r="S17" s="20">
        <f t="shared" si="3"/>
        <v>2.491467232352941</v>
      </c>
      <c r="U17" s="20">
        <f t="shared" si="4"/>
        <v>2.4556110000000002</v>
      </c>
      <c r="W17" s="20">
        <f t="shared" si="5"/>
        <v>2.4270818235294116</v>
      </c>
      <c r="AA17" s="7"/>
      <c r="AD17" s="22"/>
      <c r="AE17" s="7"/>
    </row>
    <row r="18" spans="2:33" x14ac:dyDescent="0.2">
      <c r="B18" s="12">
        <v>39056</v>
      </c>
      <c r="D18" s="6">
        <v>2.2945000000000002</v>
      </c>
      <c r="E18" s="6">
        <v>2.3656000000000001</v>
      </c>
      <c r="F18" s="6">
        <v>2.3632</v>
      </c>
      <c r="G18" s="6">
        <v>1.9997</v>
      </c>
      <c r="H18" s="6">
        <v>1.9985999999999999</v>
      </c>
      <c r="I18" s="6">
        <v>1.8821000000000001</v>
      </c>
      <c r="K18" s="12">
        <v>39056</v>
      </c>
      <c r="M18" s="19">
        <f t="shared" si="0"/>
        <v>2.9037618823529412</v>
      </c>
      <c r="O18" s="20">
        <f t="shared" si="1"/>
        <v>2.9281440000000005</v>
      </c>
      <c r="Q18" s="19">
        <f t="shared" si="2"/>
        <v>3.0082748235294114</v>
      </c>
      <c r="S18" s="20">
        <f t="shared" si="3"/>
        <v>2.5436039323529411</v>
      </c>
      <c r="U18" s="20">
        <f t="shared" si="4"/>
        <v>2.5048139999999997</v>
      </c>
      <c r="W18" s="20">
        <f t="shared" si="5"/>
        <v>2.4647693235294117</v>
      </c>
      <c r="Z18" s="5" t="s">
        <v>101</v>
      </c>
      <c r="AA18" s="23">
        <f>40/8500</f>
        <v>4.7058823529411761E-3</v>
      </c>
      <c r="AB18" s="23">
        <v>0</v>
      </c>
      <c r="AC18" s="23">
        <f>400/8500</f>
        <v>4.7058823529411764E-2</v>
      </c>
      <c r="AD18" s="4"/>
      <c r="AE18" s="24">
        <f>AA18</f>
        <v>4.7058823529411761E-3</v>
      </c>
      <c r="AF18" s="24">
        <f>AB18</f>
        <v>0</v>
      </c>
      <c r="AG18" s="24">
        <f>AC18</f>
        <v>4.7058823529411764E-2</v>
      </c>
    </row>
    <row r="19" spans="2:33" x14ac:dyDescent="0.2">
      <c r="B19" s="12">
        <v>39063</v>
      </c>
      <c r="D19" s="6">
        <v>2.2118000000000002</v>
      </c>
      <c r="E19" s="6">
        <v>2.2446000000000002</v>
      </c>
      <c r="F19" s="6">
        <v>2.3311000000000002</v>
      </c>
      <c r="G19" s="6">
        <v>1.9939</v>
      </c>
      <c r="H19" s="6">
        <v>2.0022000000000002</v>
      </c>
      <c r="I19" s="6">
        <v>1.8471</v>
      </c>
      <c r="K19" s="12">
        <v>39063</v>
      </c>
      <c r="M19" s="19">
        <f t="shared" si="0"/>
        <v>2.8204002823529413</v>
      </c>
      <c r="O19" s="20">
        <f t="shared" si="1"/>
        <v>2.8083540000000005</v>
      </c>
      <c r="Q19" s="19">
        <f t="shared" si="2"/>
        <v>2.9760143235294119</v>
      </c>
      <c r="S19" s="20">
        <f t="shared" si="3"/>
        <v>2.5377662323529409</v>
      </c>
      <c r="U19" s="20">
        <f t="shared" si="4"/>
        <v>2.5083780000000004</v>
      </c>
      <c r="W19" s="20">
        <f t="shared" si="5"/>
        <v>2.4295943235294115</v>
      </c>
      <c r="Z19" s="215" t="s">
        <v>102</v>
      </c>
      <c r="AA19" s="23">
        <v>0.24399999999999999</v>
      </c>
      <c r="AB19" s="23">
        <f t="shared" ref="AB19:AC21" si="6">AA19</f>
        <v>0.24399999999999999</v>
      </c>
      <c r="AC19" s="24">
        <f t="shared" si="6"/>
        <v>0.24399999999999999</v>
      </c>
      <c r="AE19" s="24">
        <v>0.184</v>
      </c>
      <c r="AF19" s="23">
        <f>AE19</f>
        <v>0.184</v>
      </c>
      <c r="AG19" s="23">
        <f>AE19</f>
        <v>0.184</v>
      </c>
    </row>
    <row r="20" spans="2:33" x14ac:dyDescent="0.2">
      <c r="B20" s="12">
        <v>39070</v>
      </c>
      <c r="D20" s="6">
        <v>2.1964000000000001</v>
      </c>
      <c r="E20" s="6">
        <v>2.1735000000000002</v>
      </c>
      <c r="F20" s="6">
        <v>2.3258000000000001</v>
      </c>
      <c r="G20" s="6">
        <v>2.0508999999999999</v>
      </c>
      <c r="H20" s="6">
        <v>2.0663</v>
      </c>
      <c r="I20" s="6">
        <v>1.8671</v>
      </c>
      <c r="K20" s="12">
        <v>39070</v>
      </c>
      <c r="M20" s="19">
        <f t="shared" si="0"/>
        <v>2.8048770823529412</v>
      </c>
      <c r="O20" s="20">
        <f t="shared" si="1"/>
        <v>2.737965</v>
      </c>
      <c r="Q20" s="19">
        <f t="shared" si="2"/>
        <v>2.9706878235294116</v>
      </c>
      <c r="S20" s="20">
        <f t="shared" si="3"/>
        <v>2.5951367323529411</v>
      </c>
      <c r="U20" s="20">
        <f t="shared" si="4"/>
        <v>2.5718370000000004</v>
      </c>
      <c r="W20" s="20">
        <f t="shared" si="5"/>
        <v>2.4496943235294113</v>
      </c>
      <c r="Z20" s="5" t="s">
        <v>103</v>
      </c>
      <c r="AA20" s="25">
        <v>0.34</v>
      </c>
      <c r="AB20" s="25">
        <f t="shared" si="6"/>
        <v>0.34</v>
      </c>
      <c r="AC20" s="26">
        <f t="shared" si="6"/>
        <v>0.34</v>
      </c>
      <c r="AE20" s="26">
        <f>AA20</f>
        <v>0.34</v>
      </c>
      <c r="AF20" s="26">
        <f>AA20</f>
        <v>0.34</v>
      </c>
      <c r="AG20" s="26">
        <f>AA20</f>
        <v>0.34</v>
      </c>
    </row>
    <row r="21" spans="2:33" x14ac:dyDescent="0.2">
      <c r="B21" s="12">
        <v>39077</v>
      </c>
      <c r="D21" s="6">
        <v>2.1465999999999998</v>
      </c>
      <c r="E21" s="6">
        <v>2.1433</v>
      </c>
      <c r="F21" s="6">
        <v>2.3003999999999998</v>
      </c>
      <c r="G21" s="6">
        <v>2.0811000000000002</v>
      </c>
      <c r="H21" s="6">
        <v>2.0992999999999999</v>
      </c>
      <c r="I21" s="6">
        <v>1.8541000000000001</v>
      </c>
      <c r="K21" s="12">
        <v>39077</v>
      </c>
      <c r="M21" s="19">
        <f t="shared" si="0"/>
        <v>2.754678682352941</v>
      </c>
      <c r="O21" s="20">
        <f t="shared" si="1"/>
        <v>2.7080669999999998</v>
      </c>
      <c r="Q21" s="19">
        <f t="shared" si="2"/>
        <v>2.9451608235294113</v>
      </c>
      <c r="S21" s="20">
        <f t="shared" si="3"/>
        <v>2.6255330323529411</v>
      </c>
      <c r="U21" s="20">
        <f t="shared" si="4"/>
        <v>2.6045069999999999</v>
      </c>
      <c r="W21" s="20">
        <f t="shared" si="5"/>
        <v>2.4366293235294116</v>
      </c>
      <c r="Z21" s="5" t="s">
        <v>104</v>
      </c>
      <c r="AA21" s="27">
        <f>0.001+0.0012</f>
        <v>2.1999999999999997E-3</v>
      </c>
      <c r="AB21" s="27">
        <f t="shared" si="6"/>
        <v>2.1999999999999997E-3</v>
      </c>
      <c r="AC21" s="27">
        <f t="shared" si="6"/>
        <v>2.1999999999999997E-3</v>
      </c>
      <c r="AD21" s="7"/>
      <c r="AE21" s="27">
        <f>AA21</f>
        <v>2.1999999999999997E-3</v>
      </c>
      <c r="AF21" s="27">
        <f>AB21</f>
        <v>2.1999999999999997E-3</v>
      </c>
      <c r="AG21" s="27">
        <f>AC21</f>
        <v>2.1999999999999997E-3</v>
      </c>
    </row>
    <row r="22" spans="2:33" x14ac:dyDescent="0.2">
      <c r="B22" s="12">
        <v>39084</v>
      </c>
      <c r="D22" s="6">
        <v>2.0350999999999999</v>
      </c>
      <c r="E22" s="6">
        <v>2.0607000000000002</v>
      </c>
      <c r="F22" s="6">
        <v>2.2578999999999998</v>
      </c>
      <c r="G22" s="6">
        <v>2.0966999999999998</v>
      </c>
      <c r="H22" s="6">
        <v>2.0966999999999998</v>
      </c>
      <c r="I22" s="6">
        <v>1.7936000000000001</v>
      </c>
      <c r="K22" s="12">
        <f t="shared" ref="K22:K42" si="7">B22</f>
        <v>39084</v>
      </c>
      <c r="M22" s="19">
        <f t="shared" si="0"/>
        <v>2.6422866823529412</v>
      </c>
      <c r="O22" s="20">
        <f t="shared" si="1"/>
        <v>2.6262930000000004</v>
      </c>
      <c r="Q22" s="19">
        <f t="shared" si="2"/>
        <v>2.9024483235294114</v>
      </c>
      <c r="S22" s="20">
        <f t="shared" si="3"/>
        <v>2.6412344323529409</v>
      </c>
      <c r="U22" s="20">
        <f t="shared" si="4"/>
        <v>2.6019329999999998</v>
      </c>
      <c r="W22" s="20">
        <f t="shared" si="5"/>
        <v>2.3758268235294118</v>
      </c>
      <c r="AA22" s="10">
        <f>SUM(AA18:AA21)</f>
        <v>0.59090588235294117</v>
      </c>
      <c r="AB22" s="10">
        <f>SUM(AB18:AB21)</f>
        <v>0.58620000000000005</v>
      </c>
      <c r="AC22" s="10">
        <f>SUM(AC18:AC21)</f>
        <v>0.63325882352941176</v>
      </c>
      <c r="AE22" s="10">
        <f>SUM(AE18:AE21)</f>
        <v>0.53090588235294112</v>
      </c>
      <c r="AF22" s="10">
        <f>SUM(AF18:AF21)</f>
        <v>0.5262</v>
      </c>
      <c r="AG22" s="10">
        <f>SUM(AG18:AG21)</f>
        <v>0.57325882352941182</v>
      </c>
    </row>
    <row r="23" spans="2:33" x14ac:dyDescent="0.2">
      <c r="B23" s="12">
        <v>39091</v>
      </c>
      <c r="D23" s="6">
        <v>1.8982000000000001</v>
      </c>
      <c r="E23" s="6">
        <v>1.9187000000000001</v>
      </c>
      <c r="F23" s="6">
        <v>2.1065999999999998</v>
      </c>
      <c r="G23" s="6">
        <v>1.96</v>
      </c>
      <c r="H23" s="6">
        <v>1.9472</v>
      </c>
      <c r="I23" s="6">
        <v>1.6796</v>
      </c>
      <c r="K23" s="12">
        <f t="shared" si="7"/>
        <v>39091</v>
      </c>
      <c r="M23" s="19">
        <f t="shared" si="0"/>
        <v>2.504291482352941</v>
      </c>
      <c r="O23" s="20">
        <f t="shared" si="1"/>
        <v>2.4857130000000001</v>
      </c>
      <c r="Q23" s="19">
        <f t="shared" si="2"/>
        <v>2.7503918235294114</v>
      </c>
      <c r="S23" s="20">
        <f t="shared" si="3"/>
        <v>2.5036458823529411</v>
      </c>
      <c r="U23" s="20">
        <f t="shared" si="4"/>
        <v>2.4539280000000003</v>
      </c>
      <c r="W23" s="20">
        <f t="shared" si="5"/>
        <v>2.2612568235294117</v>
      </c>
    </row>
    <row r="24" spans="2:33" x14ac:dyDescent="0.2">
      <c r="B24" s="12">
        <v>39098</v>
      </c>
      <c r="D24" s="6">
        <v>1.7692000000000001</v>
      </c>
      <c r="E24" s="6">
        <v>1.7898000000000001</v>
      </c>
      <c r="F24" s="6">
        <v>1.9491000000000001</v>
      </c>
      <c r="G24" s="6">
        <v>1.8433999999999999</v>
      </c>
      <c r="H24" s="6">
        <v>1.8216000000000001</v>
      </c>
      <c r="I24" s="6">
        <v>1.6195999999999999</v>
      </c>
      <c r="K24" s="12">
        <f t="shared" si="7"/>
        <v>39098</v>
      </c>
      <c r="M24" s="19">
        <f t="shared" si="0"/>
        <v>2.374259482352941</v>
      </c>
      <c r="O24" s="20">
        <f t="shared" si="1"/>
        <v>2.3581020000000001</v>
      </c>
      <c r="Q24" s="19">
        <f t="shared" si="2"/>
        <v>2.5921043235294117</v>
      </c>
      <c r="S24" s="20">
        <f t="shared" si="3"/>
        <v>2.386287982352941</v>
      </c>
      <c r="U24" s="20">
        <f t="shared" si="4"/>
        <v>2.3295840000000001</v>
      </c>
      <c r="W24" s="20">
        <f t="shared" si="5"/>
        <v>2.2009568235294115</v>
      </c>
    </row>
    <row r="25" spans="2:33" x14ac:dyDescent="0.2">
      <c r="B25" s="12">
        <v>39105</v>
      </c>
      <c r="D25" s="6">
        <v>1.6798999999999999</v>
      </c>
      <c r="E25" s="6">
        <v>1.6766000000000001</v>
      </c>
      <c r="F25" s="6">
        <v>1.8008999999999999</v>
      </c>
      <c r="G25" s="6">
        <v>1.631</v>
      </c>
      <c r="H25" s="6">
        <v>1.6142000000000001</v>
      </c>
      <c r="I25" s="6">
        <v>1.5287999999999999</v>
      </c>
      <c r="K25" s="12">
        <f t="shared" si="7"/>
        <v>39105</v>
      </c>
      <c r="M25" s="19">
        <f t="shared" si="0"/>
        <v>2.2842450823529412</v>
      </c>
      <c r="O25" s="20">
        <f t="shared" si="1"/>
        <v>2.2460339999999999</v>
      </c>
      <c r="Q25" s="19">
        <f t="shared" si="2"/>
        <v>2.4431633235294115</v>
      </c>
      <c r="S25" s="20">
        <f t="shared" si="3"/>
        <v>2.1725073823529408</v>
      </c>
      <c r="U25" s="20">
        <f t="shared" si="4"/>
        <v>2.1242580000000002</v>
      </c>
      <c r="W25" s="20">
        <f t="shared" si="5"/>
        <v>2.1097028235294113</v>
      </c>
    </row>
    <row r="26" spans="2:33" x14ac:dyDescent="0.2">
      <c r="B26" s="12">
        <v>39112</v>
      </c>
      <c r="D26" s="6">
        <v>1.7115</v>
      </c>
      <c r="E26" s="6">
        <v>1.7107000000000001</v>
      </c>
      <c r="F26" s="6">
        <v>1.7601</v>
      </c>
      <c r="G26" s="6">
        <v>1.6426000000000001</v>
      </c>
      <c r="H26" s="6">
        <v>1.6152</v>
      </c>
      <c r="I26" s="6">
        <v>1.5348999999999999</v>
      </c>
      <c r="K26" s="12">
        <f t="shared" si="7"/>
        <v>39112</v>
      </c>
      <c r="M26" s="19">
        <f t="shared" si="0"/>
        <v>2.316097882352941</v>
      </c>
      <c r="O26" s="20">
        <f t="shared" si="1"/>
        <v>2.2797930000000002</v>
      </c>
      <c r="Q26" s="19">
        <f t="shared" si="2"/>
        <v>2.4021593235294114</v>
      </c>
      <c r="S26" s="20">
        <f t="shared" si="3"/>
        <v>2.1841827823529414</v>
      </c>
      <c r="U26" s="20">
        <f t="shared" si="4"/>
        <v>2.125248</v>
      </c>
      <c r="W26" s="20">
        <f t="shared" si="5"/>
        <v>2.1158333235294116</v>
      </c>
    </row>
    <row r="27" spans="2:33" x14ac:dyDescent="0.2">
      <c r="B27" s="12">
        <v>39119</v>
      </c>
      <c r="D27" s="6">
        <v>1.9958</v>
      </c>
      <c r="E27" s="6">
        <v>2.0049999999999999</v>
      </c>
      <c r="F27" s="6">
        <v>1.9412</v>
      </c>
      <c r="G27" s="6">
        <v>1.7282999999999999</v>
      </c>
      <c r="H27" s="6">
        <v>1.7170000000000001</v>
      </c>
      <c r="I27" s="6">
        <v>1.5590999999999999</v>
      </c>
      <c r="K27" s="12">
        <f t="shared" si="7"/>
        <v>39119</v>
      </c>
      <c r="M27" s="19">
        <f t="shared" si="0"/>
        <v>2.6026722823529411</v>
      </c>
      <c r="O27" s="20">
        <f t="shared" si="1"/>
        <v>2.5711499999999998</v>
      </c>
      <c r="Q27" s="19">
        <f t="shared" si="2"/>
        <v>2.5841648235294117</v>
      </c>
      <c r="S27" s="20">
        <f t="shared" si="3"/>
        <v>2.2704398323529409</v>
      </c>
      <c r="U27" s="20">
        <f t="shared" si="4"/>
        <v>2.2260300000000002</v>
      </c>
      <c r="W27" s="20">
        <f t="shared" si="5"/>
        <v>2.1401543235294116</v>
      </c>
    </row>
    <row r="28" spans="2:33" x14ac:dyDescent="0.2">
      <c r="B28" s="12">
        <v>39126</v>
      </c>
      <c r="D28" s="6">
        <v>2.02</v>
      </c>
      <c r="E28" s="6">
        <v>2.0133999999999999</v>
      </c>
      <c r="F28" s="6">
        <v>2.0546000000000002</v>
      </c>
      <c r="G28" s="6">
        <v>1.8110999999999999</v>
      </c>
      <c r="H28" s="6">
        <v>1.8105</v>
      </c>
      <c r="I28" s="6">
        <v>1.623</v>
      </c>
      <c r="K28" s="12">
        <f t="shared" si="7"/>
        <v>39126</v>
      </c>
      <c r="M28" s="19">
        <f t="shared" si="0"/>
        <v>2.6270658823529414</v>
      </c>
      <c r="O28" s="20">
        <f t="shared" si="1"/>
        <v>2.579466</v>
      </c>
      <c r="Q28" s="19">
        <f t="shared" si="2"/>
        <v>2.6981318235294118</v>
      </c>
      <c r="S28" s="20">
        <f t="shared" si="3"/>
        <v>2.3537780323529409</v>
      </c>
      <c r="U28" s="20">
        <f t="shared" si="4"/>
        <v>2.3185950000000002</v>
      </c>
      <c r="W28" s="20">
        <f t="shared" si="5"/>
        <v>2.2043738235294117</v>
      </c>
    </row>
    <row r="29" spans="2:33" x14ac:dyDescent="0.2">
      <c r="B29" s="12">
        <v>39133</v>
      </c>
      <c r="D29" s="6">
        <v>1.9251</v>
      </c>
      <c r="E29" s="6">
        <v>1.9077999999999999</v>
      </c>
      <c r="F29" s="6">
        <v>1.9823</v>
      </c>
      <c r="G29" s="6">
        <v>1.8655999999999999</v>
      </c>
      <c r="H29" s="6">
        <v>1.8751</v>
      </c>
      <c r="I29" s="6">
        <v>1.6858</v>
      </c>
      <c r="K29" s="12">
        <f t="shared" si="7"/>
        <v>39133</v>
      </c>
      <c r="M29" s="19">
        <f t="shared" si="0"/>
        <v>2.5314066823529413</v>
      </c>
      <c r="O29" s="20">
        <f t="shared" si="1"/>
        <v>2.4749220000000003</v>
      </c>
      <c r="Q29" s="19">
        <f t="shared" si="2"/>
        <v>2.6254703235294117</v>
      </c>
      <c r="S29" s="20">
        <f t="shared" si="3"/>
        <v>2.4086322823529409</v>
      </c>
      <c r="U29" s="20">
        <f t="shared" si="4"/>
        <v>2.382549</v>
      </c>
      <c r="W29" s="20">
        <f t="shared" si="5"/>
        <v>2.2674878235294118</v>
      </c>
    </row>
    <row r="30" spans="2:33" x14ac:dyDescent="0.2">
      <c r="B30" s="12">
        <v>39140</v>
      </c>
      <c r="D30" s="6">
        <v>1.9473</v>
      </c>
      <c r="E30" s="6">
        <v>1.9520999999999999</v>
      </c>
      <c r="F30" s="6">
        <v>2.0152000000000001</v>
      </c>
      <c r="G30" s="6">
        <v>1.954</v>
      </c>
      <c r="H30" s="6">
        <v>1.9713000000000001</v>
      </c>
      <c r="I30" s="6">
        <v>1.772</v>
      </c>
      <c r="K30" s="12">
        <f t="shared" si="7"/>
        <v>39140</v>
      </c>
      <c r="M30" s="19">
        <f t="shared" si="0"/>
        <v>2.5537842823529413</v>
      </c>
      <c r="O30" s="20">
        <f t="shared" si="1"/>
        <v>2.5187789999999999</v>
      </c>
      <c r="Q30" s="19">
        <f t="shared" si="2"/>
        <v>2.6585348235294117</v>
      </c>
      <c r="S30" s="20">
        <f t="shared" si="3"/>
        <v>2.4976068823529411</v>
      </c>
      <c r="U30" s="20">
        <f t="shared" si="4"/>
        <v>2.4777870000000002</v>
      </c>
      <c r="W30" s="20">
        <f t="shared" si="5"/>
        <v>2.3541188235294115</v>
      </c>
    </row>
    <row r="31" spans="2:33" x14ac:dyDescent="0.2">
      <c r="B31" s="12">
        <v>39147</v>
      </c>
      <c r="D31" s="6">
        <v>1.9637</v>
      </c>
      <c r="E31" s="6">
        <v>1.9735</v>
      </c>
      <c r="F31" s="6">
        <v>2.0396999999999998</v>
      </c>
      <c r="G31" s="6">
        <v>2.0148000000000001</v>
      </c>
      <c r="H31" s="6">
        <v>2.0615000000000001</v>
      </c>
      <c r="I31" s="6">
        <v>1.8351</v>
      </c>
      <c r="K31" s="12">
        <f t="shared" si="7"/>
        <v>39147</v>
      </c>
      <c r="M31" s="19">
        <f t="shared" si="0"/>
        <v>2.5703154823529415</v>
      </c>
      <c r="O31" s="20">
        <f t="shared" si="1"/>
        <v>2.539965</v>
      </c>
      <c r="Q31" s="19">
        <f t="shared" si="2"/>
        <v>2.6831573235294117</v>
      </c>
      <c r="S31" s="20">
        <f t="shared" si="3"/>
        <v>2.5588020823529414</v>
      </c>
      <c r="U31" s="20">
        <f t="shared" si="4"/>
        <v>2.5670850000000005</v>
      </c>
      <c r="W31" s="20">
        <f t="shared" si="5"/>
        <v>2.4175343235294116</v>
      </c>
    </row>
    <row r="32" spans="2:33" x14ac:dyDescent="0.2">
      <c r="B32" s="12">
        <v>39154</v>
      </c>
      <c r="D32" s="6">
        <v>1.9753000000000001</v>
      </c>
      <c r="E32" s="6">
        <v>2.0038999999999998</v>
      </c>
      <c r="F32" s="6">
        <v>2.1255000000000002</v>
      </c>
      <c r="G32" s="6">
        <v>2.1368999999999998</v>
      </c>
      <c r="H32" s="6">
        <v>2.1778</v>
      </c>
      <c r="I32" s="6">
        <v>1.9615</v>
      </c>
      <c r="K32" s="12">
        <f t="shared" si="7"/>
        <v>39154</v>
      </c>
      <c r="M32" s="19">
        <f t="shared" si="0"/>
        <v>2.5820082823529411</v>
      </c>
      <c r="O32" s="20">
        <f t="shared" si="1"/>
        <v>2.5700609999999999</v>
      </c>
      <c r="Q32" s="19">
        <f t="shared" si="2"/>
        <v>2.7693863235294116</v>
      </c>
      <c r="S32" s="20">
        <f t="shared" si="3"/>
        <v>2.6816957323529409</v>
      </c>
      <c r="U32" s="20">
        <f t="shared" si="4"/>
        <v>2.6822220000000003</v>
      </c>
      <c r="W32" s="20">
        <f t="shared" si="5"/>
        <v>2.5445663235294118</v>
      </c>
    </row>
    <row r="33" spans="2:23" x14ac:dyDescent="0.2">
      <c r="B33" s="12">
        <v>39161</v>
      </c>
      <c r="D33" s="6">
        <v>1.9852000000000001</v>
      </c>
      <c r="E33" s="6">
        <v>2.0038999999999998</v>
      </c>
      <c r="F33" s="6">
        <v>2.1610999999999998</v>
      </c>
      <c r="G33" s="6">
        <v>2.1829999999999998</v>
      </c>
      <c r="H33" s="6">
        <v>2.2103999999999999</v>
      </c>
      <c r="I33" s="6">
        <v>2.1829999999999998</v>
      </c>
      <c r="K33" s="12">
        <f t="shared" si="7"/>
        <v>39161</v>
      </c>
      <c r="M33" s="19">
        <f t="shared" si="0"/>
        <v>2.5919874823529412</v>
      </c>
      <c r="O33" s="20">
        <f t="shared" si="1"/>
        <v>2.5700609999999999</v>
      </c>
      <c r="Q33" s="19">
        <f t="shared" si="2"/>
        <v>2.8051643235294113</v>
      </c>
      <c r="S33" s="20">
        <f t="shared" si="3"/>
        <v>2.728095382352941</v>
      </c>
      <c r="U33" s="20">
        <f t="shared" si="4"/>
        <v>2.7144959999999996</v>
      </c>
      <c r="W33" s="20">
        <f t="shared" si="5"/>
        <v>2.7671738235294114</v>
      </c>
    </row>
    <row r="34" spans="2:23" x14ac:dyDescent="0.2">
      <c r="B34" s="12">
        <v>39168</v>
      </c>
      <c r="D34" s="6">
        <v>2.0811000000000002</v>
      </c>
      <c r="E34" s="6">
        <v>2.0867</v>
      </c>
      <c r="F34" s="6">
        <v>2.2707000000000002</v>
      </c>
      <c r="G34" s="6">
        <v>2.2881</v>
      </c>
      <c r="H34" s="6">
        <v>2.2848000000000002</v>
      </c>
      <c r="I34" s="6">
        <v>2.1398999999999999</v>
      </c>
      <c r="K34" s="12">
        <f t="shared" si="7"/>
        <v>39168</v>
      </c>
      <c r="M34" s="19">
        <f t="shared" si="0"/>
        <v>2.6886546823529414</v>
      </c>
      <c r="O34" s="20">
        <f t="shared" si="1"/>
        <v>2.6520330000000003</v>
      </c>
      <c r="Q34" s="19">
        <f t="shared" si="2"/>
        <v>2.9153123235294118</v>
      </c>
      <c r="S34" s="20">
        <f t="shared" si="3"/>
        <v>2.8338785323529412</v>
      </c>
      <c r="U34" s="20">
        <f t="shared" si="4"/>
        <v>2.7881520000000002</v>
      </c>
      <c r="W34" s="20">
        <f t="shared" si="5"/>
        <v>2.7238583235294116</v>
      </c>
    </row>
    <row r="35" spans="2:23" x14ac:dyDescent="0.2">
      <c r="B35" s="12">
        <v>39175</v>
      </c>
      <c r="D35" s="6">
        <v>2.1657000000000002</v>
      </c>
      <c r="E35" s="6">
        <v>2.1667999999999998</v>
      </c>
      <c r="F35" s="6">
        <v>2.3439000000000001</v>
      </c>
      <c r="G35" s="6">
        <v>2.3231999999999999</v>
      </c>
      <c r="H35" s="6">
        <v>2.3195000000000001</v>
      </c>
      <c r="I35" s="6">
        <v>2.2018</v>
      </c>
      <c r="K35" s="12">
        <f t="shared" si="7"/>
        <v>39175</v>
      </c>
      <c r="M35" s="19">
        <f t="shared" si="0"/>
        <v>2.7739314823529413</v>
      </c>
      <c r="O35" s="20">
        <f t="shared" si="1"/>
        <v>2.7313320000000001</v>
      </c>
      <c r="Q35" s="19">
        <f t="shared" si="2"/>
        <v>2.9888783235294119</v>
      </c>
      <c r="S35" s="20">
        <f t="shared" si="3"/>
        <v>2.869206682352941</v>
      </c>
      <c r="U35" s="20">
        <f t="shared" si="4"/>
        <v>2.8225050000000005</v>
      </c>
      <c r="W35" s="20">
        <f t="shared" si="5"/>
        <v>2.7860678235294114</v>
      </c>
    </row>
    <row r="36" spans="2:23" x14ac:dyDescent="0.2">
      <c r="B36" s="12">
        <v>39182</v>
      </c>
      <c r="D36" s="6">
        <v>2.1316000000000002</v>
      </c>
      <c r="E36" s="6">
        <v>2.121</v>
      </c>
      <c r="F36" s="6">
        <v>2.3588</v>
      </c>
      <c r="G36" s="6">
        <v>2.3815</v>
      </c>
      <c r="H36" s="6">
        <v>2.3759999999999999</v>
      </c>
      <c r="I36" s="6">
        <v>2.2602000000000002</v>
      </c>
      <c r="K36" s="12">
        <f t="shared" si="7"/>
        <v>39182</v>
      </c>
      <c r="M36" s="19">
        <f t="shared" si="0"/>
        <v>2.7395586823529414</v>
      </c>
      <c r="O36" s="20">
        <f t="shared" si="1"/>
        <v>2.6859900000000003</v>
      </c>
      <c r="Q36" s="19">
        <f t="shared" si="2"/>
        <v>3.0038528235294115</v>
      </c>
      <c r="S36" s="20">
        <f t="shared" si="3"/>
        <v>2.927885632352941</v>
      </c>
      <c r="U36" s="20">
        <f t="shared" si="4"/>
        <v>2.8784399999999994</v>
      </c>
      <c r="W36" s="20">
        <f t="shared" si="5"/>
        <v>2.8447598235294116</v>
      </c>
    </row>
    <row r="37" spans="2:23" x14ac:dyDescent="0.2">
      <c r="B37" s="12">
        <v>39189</v>
      </c>
      <c r="C37" s="28"/>
      <c r="D37" s="6">
        <v>2.1854</v>
      </c>
      <c r="E37" s="6">
        <v>2.1928999999999998</v>
      </c>
      <c r="F37" s="6">
        <v>2.3763000000000001</v>
      </c>
      <c r="G37" s="6">
        <v>2.4731999999999998</v>
      </c>
      <c r="H37" s="6">
        <v>2.4554</v>
      </c>
      <c r="I37" s="6">
        <v>2.3420999999999998</v>
      </c>
      <c r="K37" s="12">
        <f t="shared" si="7"/>
        <v>39189</v>
      </c>
      <c r="M37" s="19">
        <f t="shared" si="0"/>
        <v>2.7937890823529412</v>
      </c>
      <c r="O37" s="20">
        <f t="shared" si="1"/>
        <v>2.7571709999999996</v>
      </c>
      <c r="Q37" s="19">
        <f t="shared" si="2"/>
        <v>3.0214403235294118</v>
      </c>
      <c r="S37" s="20">
        <f t="shared" si="3"/>
        <v>3.0201816823529408</v>
      </c>
      <c r="U37" s="20">
        <f t="shared" si="4"/>
        <v>2.9570460000000001</v>
      </c>
      <c r="W37" s="20">
        <f t="shared" si="5"/>
        <v>2.9270693235294116</v>
      </c>
    </row>
    <row r="38" spans="2:23" x14ac:dyDescent="0.2">
      <c r="B38" s="12">
        <v>39196</v>
      </c>
      <c r="D38" s="6">
        <v>2.2282999999999999</v>
      </c>
      <c r="E38" s="6">
        <v>2.23</v>
      </c>
      <c r="F38" s="6">
        <v>2.3460000000000001</v>
      </c>
      <c r="G38" s="6">
        <v>2.5642999999999998</v>
      </c>
      <c r="H38" s="6">
        <v>2.5676000000000001</v>
      </c>
      <c r="I38" s="6">
        <v>2.3738999999999999</v>
      </c>
      <c r="K38" s="12">
        <f t="shared" si="7"/>
        <v>39196</v>
      </c>
      <c r="M38" s="19">
        <f t="shared" si="0"/>
        <v>2.8370322823529412</v>
      </c>
      <c r="O38" s="20">
        <f t="shared" si="1"/>
        <v>2.7938999999999998</v>
      </c>
      <c r="Q38" s="19">
        <f t="shared" si="2"/>
        <v>2.9909888235294115</v>
      </c>
      <c r="S38" s="20">
        <f t="shared" si="3"/>
        <v>3.1118738323529409</v>
      </c>
      <c r="U38" s="20">
        <f t="shared" si="4"/>
        <v>3.0681240000000001</v>
      </c>
      <c r="W38" s="20">
        <f t="shared" si="5"/>
        <v>2.9590283235294113</v>
      </c>
    </row>
    <row r="39" spans="2:23" x14ac:dyDescent="0.2">
      <c r="B39" s="12">
        <v>39203</v>
      </c>
      <c r="D39" s="6">
        <v>2.1747999999999998</v>
      </c>
      <c r="E39" s="6">
        <v>2.1751</v>
      </c>
      <c r="F39" s="6">
        <v>2.2944</v>
      </c>
      <c r="G39" s="6">
        <v>2.665</v>
      </c>
      <c r="H39" s="6">
        <v>2.6890000000000001</v>
      </c>
      <c r="I39" s="6">
        <v>2.5024999999999999</v>
      </c>
      <c r="K39" s="12">
        <f t="shared" si="7"/>
        <v>39203</v>
      </c>
      <c r="M39" s="19">
        <f t="shared" si="0"/>
        <v>2.7831042823529408</v>
      </c>
      <c r="O39" s="20">
        <f t="shared" si="1"/>
        <v>2.7395490000000002</v>
      </c>
      <c r="Q39" s="19">
        <f t="shared" si="2"/>
        <v>2.9391308235294118</v>
      </c>
      <c r="S39" s="20">
        <f t="shared" si="3"/>
        <v>3.2132283823529408</v>
      </c>
      <c r="U39" s="20">
        <f t="shared" si="4"/>
        <v>3.1883100000000004</v>
      </c>
      <c r="W39" s="20">
        <f t="shared" si="5"/>
        <v>3.0882713235294115</v>
      </c>
    </row>
    <row r="40" spans="2:23" x14ac:dyDescent="0.2">
      <c r="B40" s="12">
        <v>39210</v>
      </c>
      <c r="D40" s="6">
        <v>2.1254</v>
      </c>
      <c r="E40" s="6">
        <v>2.1278000000000001</v>
      </c>
      <c r="F40" s="6">
        <v>2.2513999999999998</v>
      </c>
      <c r="G40" s="6">
        <v>2.6972</v>
      </c>
      <c r="H40" s="6">
        <v>2.7061000000000002</v>
      </c>
      <c r="I40" s="6">
        <v>2.5832000000000002</v>
      </c>
      <c r="K40" s="12">
        <f t="shared" si="7"/>
        <v>39210</v>
      </c>
      <c r="M40" s="19">
        <f t="shared" si="0"/>
        <v>2.7333090823529411</v>
      </c>
      <c r="O40" s="20">
        <f t="shared" si="1"/>
        <v>2.6927219999999998</v>
      </c>
      <c r="Q40" s="19">
        <f t="shared" si="2"/>
        <v>2.8959158235294113</v>
      </c>
      <c r="S40" s="20">
        <f t="shared" si="3"/>
        <v>3.2456376823529411</v>
      </c>
      <c r="U40" s="20">
        <f t="shared" si="4"/>
        <v>3.2052389999999997</v>
      </c>
      <c r="W40" s="20">
        <f t="shared" si="5"/>
        <v>3.1693748235294117</v>
      </c>
    </row>
    <row r="41" spans="2:23" x14ac:dyDescent="0.2">
      <c r="B41" s="12">
        <v>39217</v>
      </c>
      <c r="D41" s="6">
        <v>2.1594000000000002</v>
      </c>
      <c r="E41" s="6">
        <v>2.165</v>
      </c>
      <c r="F41" s="6">
        <v>2.2393000000000001</v>
      </c>
      <c r="G41" s="6">
        <v>2.7463000000000002</v>
      </c>
      <c r="H41" s="6">
        <v>2.7513000000000001</v>
      </c>
      <c r="I41" s="6">
        <v>2.6513</v>
      </c>
      <c r="K41" s="12">
        <f t="shared" si="7"/>
        <v>39217</v>
      </c>
      <c r="M41" s="19">
        <f t="shared" si="0"/>
        <v>2.7675810823529412</v>
      </c>
      <c r="O41" s="20">
        <f t="shared" si="1"/>
        <v>2.7295499999999997</v>
      </c>
      <c r="Q41" s="19">
        <f t="shared" si="2"/>
        <v>2.8837553235294116</v>
      </c>
      <c r="S41" s="20">
        <f t="shared" si="3"/>
        <v>3.295056832352941</v>
      </c>
      <c r="U41" s="20">
        <f t="shared" si="4"/>
        <v>3.249987</v>
      </c>
      <c r="W41" s="20">
        <f t="shared" si="5"/>
        <v>3.2378153235294116</v>
      </c>
    </row>
    <row r="42" spans="2:23" x14ac:dyDescent="0.2">
      <c r="B42" s="12">
        <v>39224</v>
      </c>
      <c r="D42" s="6">
        <v>2.2256</v>
      </c>
      <c r="E42" s="6">
        <v>2.2149999999999999</v>
      </c>
      <c r="F42" s="6">
        <v>2.2557</v>
      </c>
      <c r="G42" s="6">
        <v>2.6434000000000002</v>
      </c>
      <c r="H42" s="6">
        <v>2.6269999999999998</v>
      </c>
      <c r="I42" s="6">
        <v>2.6187999999999998</v>
      </c>
      <c r="K42" s="12">
        <f t="shared" si="7"/>
        <v>39224</v>
      </c>
      <c r="M42" s="19">
        <f t="shared" si="0"/>
        <v>2.8343106823529411</v>
      </c>
      <c r="O42" s="20">
        <f t="shared" si="1"/>
        <v>2.7790499999999998</v>
      </c>
      <c r="Q42" s="19">
        <f t="shared" si="2"/>
        <v>2.9002373235294119</v>
      </c>
      <c r="S42" s="20">
        <f t="shared" si="3"/>
        <v>3.1914879823529412</v>
      </c>
      <c r="U42" s="20">
        <f t="shared" si="4"/>
        <v>3.1269299999999998</v>
      </c>
      <c r="W42" s="20">
        <f t="shared" si="5"/>
        <v>3.2051528235294113</v>
      </c>
    </row>
    <row r="43" spans="2:23" x14ac:dyDescent="0.2">
      <c r="B43" s="12">
        <v>39231</v>
      </c>
      <c r="D43" s="6">
        <v>2.2218</v>
      </c>
      <c r="E43" s="6">
        <v>2.2157</v>
      </c>
      <c r="F43" s="6">
        <v>2.2442000000000002</v>
      </c>
      <c r="G43" s="6">
        <v>2.2176999999999998</v>
      </c>
      <c r="H43" s="6">
        <v>2.2121</v>
      </c>
      <c r="I43" s="6">
        <v>2.2431000000000001</v>
      </c>
      <c r="K43" s="12">
        <f t="shared" ref="K43:K106" si="8">+B43</f>
        <v>39231</v>
      </c>
      <c r="M43" s="19">
        <f t="shared" si="0"/>
        <v>2.8304802823529411</v>
      </c>
      <c r="O43" s="20">
        <f t="shared" si="1"/>
        <v>2.7797429999999999</v>
      </c>
      <c r="Q43" s="19">
        <f t="shared" si="2"/>
        <v>2.888679823529412</v>
      </c>
      <c r="S43" s="20">
        <f t="shared" si="3"/>
        <v>2.7630209323529407</v>
      </c>
      <c r="U43" s="20">
        <f t="shared" si="4"/>
        <v>2.7161790000000003</v>
      </c>
      <c r="W43" s="20">
        <f t="shared" si="5"/>
        <v>2.8275743235294115</v>
      </c>
    </row>
    <row r="44" spans="2:23" x14ac:dyDescent="0.2">
      <c r="B44" s="12">
        <v>39238</v>
      </c>
      <c r="D44" s="6">
        <v>2.2128999999999999</v>
      </c>
      <c r="E44" s="6">
        <v>2.2103999999999999</v>
      </c>
      <c r="F44" s="6">
        <v>2.2097000000000002</v>
      </c>
      <c r="G44" s="6">
        <v>2.4508999999999999</v>
      </c>
      <c r="H44" s="6">
        <v>2.4624999999999999</v>
      </c>
      <c r="I44" s="6">
        <v>2.5432999999999999</v>
      </c>
      <c r="K44" s="12">
        <f t="shared" si="8"/>
        <v>39238</v>
      </c>
      <c r="M44" s="19">
        <f t="shared" si="0"/>
        <v>2.8215090823529412</v>
      </c>
      <c r="O44" s="20">
        <f t="shared" si="1"/>
        <v>2.7744960000000001</v>
      </c>
      <c r="Q44" s="19">
        <f t="shared" si="2"/>
        <v>2.8540073235294119</v>
      </c>
      <c r="S44" s="20">
        <f t="shared" si="3"/>
        <v>2.9977367323529407</v>
      </c>
      <c r="U44" s="20">
        <f t="shared" si="4"/>
        <v>2.9640750000000002</v>
      </c>
      <c r="W44" s="20">
        <f t="shared" si="5"/>
        <v>3.1292753235294115</v>
      </c>
    </row>
    <row r="45" spans="2:23" x14ac:dyDescent="0.2">
      <c r="B45" s="12">
        <v>39245</v>
      </c>
      <c r="D45" s="6">
        <v>2.1368999999999998</v>
      </c>
      <c r="E45" s="6">
        <v>2.1309999999999998</v>
      </c>
      <c r="F45" s="6">
        <v>2.1909000000000001</v>
      </c>
      <c r="G45" s="6">
        <v>2.3228</v>
      </c>
      <c r="H45" s="6">
        <v>2.3264999999999998</v>
      </c>
      <c r="I45" s="6">
        <v>2.4698000000000002</v>
      </c>
      <c r="K45" s="12">
        <f t="shared" si="8"/>
        <v>39245</v>
      </c>
      <c r="M45" s="19">
        <f t="shared" si="0"/>
        <v>2.7449010823529409</v>
      </c>
      <c r="O45" s="20">
        <f t="shared" si="1"/>
        <v>2.6958899999999995</v>
      </c>
      <c r="Q45" s="19">
        <f t="shared" si="2"/>
        <v>2.8351133235294119</v>
      </c>
      <c r="S45" s="20">
        <f t="shared" si="3"/>
        <v>2.8688040823529408</v>
      </c>
      <c r="U45" s="20">
        <f t="shared" si="4"/>
        <v>2.8294350000000001</v>
      </c>
      <c r="W45" s="20">
        <f t="shared" si="5"/>
        <v>3.055407823529412</v>
      </c>
    </row>
    <row r="46" spans="2:23" x14ac:dyDescent="0.2">
      <c r="B46" s="12">
        <v>39252</v>
      </c>
      <c r="D46" s="6">
        <v>2.1640000000000001</v>
      </c>
      <c r="E46" s="6">
        <v>2.1473</v>
      </c>
      <c r="F46" s="6">
        <v>2.2086999999999999</v>
      </c>
      <c r="G46" s="6">
        <v>2.3576999999999999</v>
      </c>
      <c r="H46" s="6">
        <v>2.3620000000000001</v>
      </c>
      <c r="I46" s="6">
        <v>2.3791000000000002</v>
      </c>
      <c r="K46" s="12">
        <f t="shared" si="8"/>
        <v>39252</v>
      </c>
      <c r="M46" s="19">
        <f t="shared" si="0"/>
        <v>2.7722178823529413</v>
      </c>
      <c r="O46" s="20">
        <f t="shared" si="1"/>
        <v>2.712027</v>
      </c>
      <c r="Q46" s="19">
        <f t="shared" si="2"/>
        <v>2.8530023235294117</v>
      </c>
      <c r="S46" s="20">
        <f t="shared" si="3"/>
        <v>2.903930932352941</v>
      </c>
      <c r="U46" s="20">
        <f t="shared" si="4"/>
        <v>2.8645800000000001</v>
      </c>
      <c r="W46" s="20">
        <f t="shared" si="5"/>
        <v>2.9642543235294116</v>
      </c>
    </row>
    <row r="47" spans="2:23" x14ac:dyDescent="0.2">
      <c r="B47" s="12">
        <v>39259</v>
      </c>
      <c r="D47" s="6">
        <v>2.1162000000000001</v>
      </c>
      <c r="E47" s="6">
        <v>2.1069</v>
      </c>
      <c r="F47" s="6">
        <v>2.2109999999999999</v>
      </c>
      <c r="G47" s="6">
        <v>2.3069000000000002</v>
      </c>
      <c r="H47" s="6">
        <v>2.3439999999999999</v>
      </c>
      <c r="I47" s="6">
        <v>2.3193000000000001</v>
      </c>
      <c r="K47" s="12">
        <f t="shared" si="8"/>
        <v>39259</v>
      </c>
      <c r="M47" s="19">
        <f t="shared" si="0"/>
        <v>2.7240354823529414</v>
      </c>
      <c r="O47" s="20">
        <f t="shared" si="1"/>
        <v>2.6720309999999996</v>
      </c>
      <c r="Q47" s="19">
        <f t="shared" si="2"/>
        <v>2.8553138235294115</v>
      </c>
      <c r="S47" s="20">
        <f t="shared" si="3"/>
        <v>2.8528007323529412</v>
      </c>
      <c r="U47" s="20">
        <f t="shared" si="4"/>
        <v>2.8467599999999997</v>
      </c>
      <c r="W47" s="20">
        <f t="shared" si="5"/>
        <v>2.9041553235294115</v>
      </c>
    </row>
    <row r="48" spans="2:23" x14ac:dyDescent="0.2">
      <c r="B48" s="29" t="s">
        <v>105</v>
      </c>
      <c r="D48" s="6">
        <v>2.12</v>
      </c>
      <c r="E48" s="6">
        <v>2.1124000000000001</v>
      </c>
      <c r="F48" s="6">
        <v>2.2307000000000001</v>
      </c>
      <c r="G48" s="6">
        <v>2.3010999999999999</v>
      </c>
      <c r="H48" s="6">
        <v>2.306</v>
      </c>
      <c r="I48" s="6">
        <v>2.2864</v>
      </c>
      <c r="K48" s="29" t="str">
        <f t="shared" si="8"/>
        <v>7/03/2007</v>
      </c>
      <c r="M48" s="19">
        <f t="shared" ref="M48:M79" si="9">D48*$AA$54+$AA$60</f>
        <v>2.7478658823529414</v>
      </c>
      <c r="O48" s="20">
        <f t="shared" ref="O48:O79" si="10">E48*$AB$54+$AB$60</f>
        <v>2.697476</v>
      </c>
      <c r="Q48" s="19">
        <f t="shared" ref="Q48:Q79" si="11">F48*$AC$54+$AC$60</f>
        <v>2.8951123235294114</v>
      </c>
      <c r="S48" s="20">
        <f t="shared" ref="S48:S79" si="12">G48*$AE$54+$AE$60</f>
        <v>2.8669630323529409</v>
      </c>
      <c r="U48" s="20">
        <f t="shared" ref="U48:U79" si="13">H48*$AF$54+$AF$60</f>
        <v>2.8291399999999998</v>
      </c>
      <c r="W48" s="20">
        <f t="shared" ref="W48:W79" si="14">I48*$AG$54+$AG$60</f>
        <v>2.8910908235294115</v>
      </c>
    </row>
    <row r="49" spans="2:33" x14ac:dyDescent="0.2">
      <c r="B49" s="29">
        <v>39273</v>
      </c>
      <c r="D49" s="6">
        <v>2.1839</v>
      </c>
      <c r="E49" s="6">
        <v>2.1839</v>
      </c>
      <c r="F49" s="6">
        <v>2.2732999999999999</v>
      </c>
      <c r="G49" s="6">
        <v>2.3241000000000001</v>
      </c>
      <c r="H49" s="6">
        <v>2.3319000000000001</v>
      </c>
      <c r="I49" s="6">
        <v>2.3115999999999999</v>
      </c>
      <c r="K49" s="29">
        <f t="shared" si="8"/>
        <v>39273</v>
      </c>
      <c r="M49" s="19">
        <f t="shared" si="9"/>
        <v>2.8122770823529413</v>
      </c>
      <c r="O49" s="20">
        <f t="shared" si="10"/>
        <v>2.7682609999999999</v>
      </c>
      <c r="Q49" s="19">
        <f t="shared" si="11"/>
        <v>2.9379253235294112</v>
      </c>
      <c r="S49" s="20">
        <f t="shared" si="12"/>
        <v>2.8901125323529411</v>
      </c>
      <c r="U49" s="20">
        <f t="shared" si="13"/>
        <v>2.854781</v>
      </c>
      <c r="W49" s="20">
        <f t="shared" si="14"/>
        <v>2.9164168235294117</v>
      </c>
    </row>
    <row r="50" spans="2:33" x14ac:dyDescent="0.2">
      <c r="B50" s="29">
        <v>39279</v>
      </c>
      <c r="D50" s="6">
        <v>2.2808999999999999</v>
      </c>
      <c r="E50" s="6">
        <v>2.2902999999999998</v>
      </c>
      <c r="F50" s="6">
        <v>2.355</v>
      </c>
      <c r="G50" s="6">
        <v>2.2153</v>
      </c>
      <c r="H50" s="6">
        <v>2.2168999999999999</v>
      </c>
      <c r="I50" s="6">
        <v>2.2999000000000001</v>
      </c>
      <c r="K50" s="29">
        <f t="shared" si="8"/>
        <v>39279</v>
      </c>
      <c r="M50" s="19">
        <f t="shared" si="9"/>
        <v>2.9100530823529409</v>
      </c>
      <c r="O50" s="20">
        <f t="shared" si="10"/>
        <v>2.8735969999999997</v>
      </c>
      <c r="Q50" s="19">
        <f t="shared" si="11"/>
        <v>3.0200338235294115</v>
      </c>
      <c r="S50" s="20">
        <f t="shared" si="12"/>
        <v>2.7806053323529412</v>
      </c>
      <c r="U50" s="20">
        <f t="shared" si="13"/>
        <v>2.7409309999999998</v>
      </c>
      <c r="W50" s="20">
        <f t="shared" si="14"/>
        <v>2.9046583235294117</v>
      </c>
    </row>
    <row r="51" spans="2:33" x14ac:dyDescent="0.2">
      <c r="B51" s="29">
        <v>39287</v>
      </c>
      <c r="D51" s="6">
        <v>2.3536999999999999</v>
      </c>
      <c r="E51" s="6">
        <v>2.3593000000000002</v>
      </c>
      <c r="F51" s="6">
        <v>2.4605999999999999</v>
      </c>
      <c r="G51" s="6">
        <v>2.2208000000000001</v>
      </c>
      <c r="H51" s="6">
        <v>2.2069999999999999</v>
      </c>
      <c r="I51" s="6">
        <v>2.3182999999999998</v>
      </c>
      <c r="K51" s="29">
        <f t="shared" si="8"/>
        <v>39287</v>
      </c>
      <c r="M51" s="19">
        <f t="shared" si="9"/>
        <v>2.9834354823529412</v>
      </c>
      <c r="O51" s="20">
        <f t="shared" si="10"/>
        <v>2.941907</v>
      </c>
      <c r="Q51" s="19">
        <f t="shared" si="11"/>
        <v>3.1261618235294115</v>
      </c>
      <c r="S51" s="20">
        <f t="shared" si="12"/>
        <v>2.7861410823529411</v>
      </c>
      <c r="U51" s="20">
        <f t="shared" si="13"/>
        <v>2.7311300000000003</v>
      </c>
      <c r="W51" s="20">
        <f t="shared" si="14"/>
        <v>2.9231503235294114</v>
      </c>
    </row>
    <row r="52" spans="2:33" x14ac:dyDescent="0.2">
      <c r="B52" s="29">
        <v>39294</v>
      </c>
      <c r="D52" s="6">
        <v>2.3986999999999998</v>
      </c>
      <c r="E52" s="6">
        <v>2.3872</v>
      </c>
      <c r="F52" s="6">
        <v>2.4929000000000001</v>
      </c>
      <c r="G52" s="6">
        <v>2.1871999999999998</v>
      </c>
      <c r="H52" s="6">
        <v>2.1709999999999998</v>
      </c>
      <c r="I52" s="6">
        <v>2.2831000000000001</v>
      </c>
      <c r="K52" s="29">
        <f t="shared" si="8"/>
        <v>39294</v>
      </c>
      <c r="M52" s="19">
        <f t="shared" si="9"/>
        <v>3.0287954823529408</v>
      </c>
      <c r="O52" s="20">
        <f t="shared" si="10"/>
        <v>2.9695279999999999</v>
      </c>
      <c r="Q52" s="19">
        <f t="shared" si="11"/>
        <v>3.1586233235294117</v>
      </c>
      <c r="S52" s="20">
        <f t="shared" si="12"/>
        <v>2.7523226823529408</v>
      </c>
      <c r="U52" s="20">
        <f t="shared" si="13"/>
        <v>2.6954899999999995</v>
      </c>
      <c r="W52" s="20">
        <f t="shared" si="14"/>
        <v>2.8877743235294115</v>
      </c>
      <c r="AA52" s="251" t="s">
        <v>106</v>
      </c>
      <c r="AB52" s="251"/>
      <c r="AC52" s="251"/>
      <c r="AE52" s="251" t="s">
        <v>107</v>
      </c>
      <c r="AF52" s="251"/>
      <c r="AG52" s="251"/>
    </row>
    <row r="53" spans="2:33" x14ac:dyDescent="0.2">
      <c r="B53" s="29">
        <v>39301</v>
      </c>
      <c r="D53" s="6">
        <v>2.2945000000000002</v>
      </c>
      <c r="E53" s="6">
        <v>2.3172999999999999</v>
      </c>
      <c r="F53" s="6">
        <v>2.4138000000000002</v>
      </c>
      <c r="G53" s="6">
        <v>2.0470000000000002</v>
      </c>
      <c r="H53" s="6">
        <v>2.0669</v>
      </c>
      <c r="I53" s="6">
        <v>2.1894</v>
      </c>
      <c r="K53" s="29">
        <f t="shared" si="8"/>
        <v>39301</v>
      </c>
      <c r="M53" s="19">
        <f t="shared" si="9"/>
        <v>2.9237618823529412</v>
      </c>
      <c r="O53" s="20">
        <f t="shared" si="10"/>
        <v>2.9003269999999999</v>
      </c>
      <c r="Q53" s="19">
        <f t="shared" si="11"/>
        <v>3.0791278235294115</v>
      </c>
      <c r="S53" s="20">
        <f t="shared" si="12"/>
        <v>2.6112113823529413</v>
      </c>
      <c r="U53" s="20">
        <f t="shared" si="13"/>
        <v>2.5924310000000004</v>
      </c>
      <c r="W53" s="20">
        <f t="shared" si="14"/>
        <v>2.7936058235294117</v>
      </c>
      <c r="AA53" s="21" t="s">
        <v>96</v>
      </c>
      <c r="AB53" s="21" t="s">
        <v>97</v>
      </c>
      <c r="AC53" s="21" t="s">
        <v>98</v>
      </c>
      <c r="AE53" s="21" t="s">
        <v>99</v>
      </c>
      <c r="AF53" s="21" t="s">
        <v>97</v>
      </c>
      <c r="AG53" s="21" t="s">
        <v>98</v>
      </c>
    </row>
    <row r="54" spans="2:33" x14ac:dyDescent="0.2">
      <c r="B54" s="29">
        <v>39308</v>
      </c>
      <c r="D54" s="6">
        <v>2.1539000000000001</v>
      </c>
      <c r="E54" s="6">
        <v>2.1637</v>
      </c>
      <c r="F54" s="6">
        <v>2.3277000000000001</v>
      </c>
      <c r="G54" s="6">
        <v>2.0102000000000002</v>
      </c>
      <c r="H54" s="6">
        <v>2.0165000000000002</v>
      </c>
      <c r="I54" s="6">
        <v>2.1208999999999998</v>
      </c>
      <c r="K54" s="29">
        <f t="shared" si="8"/>
        <v>39308</v>
      </c>
      <c r="M54" s="19">
        <f t="shared" si="9"/>
        <v>2.7820370823529412</v>
      </c>
      <c r="O54" s="20">
        <f t="shared" si="10"/>
        <v>2.7482629999999997</v>
      </c>
      <c r="Q54" s="19">
        <f t="shared" si="11"/>
        <v>2.9925973235294112</v>
      </c>
      <c r="S54" s="20">
        <f t="shared" si="12"/>
        <v>2.5741721823529411</v>
      </c>
      <c r="U54" s="20">
        <f t="shared" si="13"/>
        <v>2.542535</v>
      </c>
      <c r="W54" s="20">
        <f t="shared" si="14"/>
        <v>2.7247633235294115</v>
      </c>
      <c r="Z54" s="5" t="s">
        <v>100</v>
      </c>
      <c r="AA54" s="8">
        <v>1.008</v>
      </c>
      <c r="AB54" s="8">
        <v>0.99</v>
      </c>
      <c r="AC54" s="8">
        <v>1.0049999999999999</v>
      </c>
      <c r="AD54" s="6"/>
      <c r="AE54" s="8">
        <v>1.0065</v>
      </c>
      <c r="AF54" s="8">
        <v>0.99</v>
      </c>
      <c r="AG54" s="8">
        <v>1.0049999999999999</v>
      </c>
    </row>
    <row r="55" spans="2:33" x14ac:dyDescent="0.2">
      <c r="B55" s="29">
        <v>39315</v>
      </c>
      <c r="D55" s="6">
        <v>2.2103000000000002</v>
      </c>
      <c r="E55" s="6">
        <v>2.2303000000000002</v>
      </c>
      <c r="F55" s="6">
        <v>2.2993000000000001</v>
      </c>
      <c r="G55" s="6">
        <v>2.0451000000000001</v>
      </c>
      <c r="H55" s="6">
        <v>2.0630000000000002</v>
      </c>
      <c r="I55" s="6">
        <v>2.1017999999999999</v>
      </c>
      <c r="K55" s="29">
        <f t="shared" si="8"/>
        <v>39315</v>
      </c>
      <c r="M55" s="19">
        <f t="shared" si="9"/>
        <v>2.8388882823529413</v>
      </c>
      <c r="O55" s="20">
        <f t="shared" si="10"/>
        <v>2.8141970000000001</v>
      </c>
      <c r="Q55" s="19">
        <f t="shared" si="11"/>
        <v>2.9640553235294114</v>
      </c>
      <c r="S55" s="20">
        <f t="shared" si="12"/>
        <v>2.6092990323529412</v>
      </c>
      <c r="U55" s="20">
        <f t="shared" si="13"/>
        <v>2.5885699999999998</v>
      </c>
      <c r="W55" s="20">
        <f t="shared" si="14"/>
        <v>2.7055678235294116</v>
      </c>
      <c r="AA55" s="7"/>
      <c r="AD55" s="22"/>
      <c r="AE55" s="7"/>
    </row>
    <row r="56" spans="2:33" x14ac:dyDescent="0.2">
      <c r="B56" s="29">
        <v>39322</v>
      </c>
      <c r="D56" s="6">
        <v>2.2216999999999998</v>
      </c>
      <c r="E56" s="6">
        <v>2.2286999999999999</v>
      </c>
      <c r="F56" s="6">
        <v>2.3344</v>
      </c>
      <c r="G56" s="6">
        <v>2.0996000000000001</v>
      </c>
      <c r="H56" s="6">
        <v>2.0975000000000001</v>
      </c>
      <c r="I56" s="6">
        <v>2.1480000000000001</v>
      </c>
      <c r="K56" s="29">
        <f t="shared" si="8"/>
        <v>39322</v>
      </c>
      <c r="M56" s="19">
        <f t="shared" si="9"/>
        <v>2.8503794823529409</v>
      </c>
      <c r="O56" s="20">
        <f t="shared" si="10"/>
        <v>2.8126129999999998</v>
      </c>
      <c r="Q56" s="19">
        <f t="shared" si="11"/>
        <v>2.9993308235294114</v>
      </c>
      <c r="S56" s="20">
        <f t="shared" si="12"/>
        <v>2.6641532823529412</v>
      </c>
      <c r="U56" s="20">
        <f t="shared" si="13"/>
        <v>2.622725</v>
      </c>
      <c r="W56" s="20">
        <f t="shared" si="14"/>
        <v>2.7519988235294117</v>
      </c>
      <c r="Z56" s="5" t="s">
        <v>101</v>
      </c>
      <c r="AA56" s="23">
        <f>40/8500</f>
        <v>4.7058823529411761E-3</v>
      </c>
      <c r="AB56" s="23">
        <v>0</v>
      </c>
      <c r="AC56" s="23">
        <f>400/8500</f>
        <v>4.7058823529411764E-2</v>
      </c>
      <c r="AD56" s="4"/>
      <c r="AE56" s="24">
        <f>AA56</f>
        <v>4.7058823529411761E-3</v>
      </c>
      <c r="AF56" s="24">
        <f>AB56</f>
        <v>0</v>
      </c>
      <c r="AG56" s="24">
        <f>AC56</f>
        <v>4.7058823529411764E-2</v>
      </c>
    </row>
    <row r="57" spans="2:33" x14ac:dyDescent="0.2">
      <c r="B57" s="29" t="s">
        <v>108</v>
      </c>
      <c r="D57" s="6">
        <v>2.2433000000000001</v>
      </c>
      <c r="E57" s="6">
        <v>2.2557</v>
      </c>
      <c r="F57" s="6">
        <v>2.3515000000000001</v>
      </c>
      <c r="G57" s="6">
        <v>2.1295999999999999</v>
      </c>
      <c r="H57" s="6">
        <v>2.1240000000000001</v>
      </c>
      <c r="I57" s="6">
        <v>2.2023999999999999</v>
      </c>
      <c r="K57" s="29" t="str">
        <f t="shared" si="8"/>
        <v>9/04/2007</v>
      </c>
      <c r="M57" s="19">
        <f t="shared" si="9"/>
        <v>2.8721522823529413</v>
      </c>
      <c r="O57" s="20">
        <f t="shared" si="10"/>
        <v>2.839343</v>
      </c>
      <c r="Q57" s="19">
        <f t="shared" si="11"/>
        <v>3.0165163235294115</v>
      </c>
      <c r="S57" s="20">
        <f t="shared" si="12"/>
        <v>2.6943482823529408</v>
      </c>
      <c r="U57" s="20">
        <f t="shared" si="13"/>
        <v>2.6489599999999998</v>
      </c>
      <c r="W57" s="20">
        <f t="shared" si="14"/>
        <v>2.8066708235294113</v>
      </c>
      <c r="Z57" s="215" t="s">
        <v>102</v>
      </c>
      <c r="AA57" s="23">
        <v>0.24399999999999999</v>
      </c>
      <c r="AB57" s="23">
        <f t="shared" ref="AB57:AC59" si="15">AA57</f>
        <v>0.24399999999999999</v>
      </c>
      <c r="AC57" s="24">
        <f t="shared" si="15"/>
        <v>0.24399999999999999</v>
      </c>
      <c r="AE57" s="23">
        <v>0.184</v>
      </c>
      <c r="AF57" s="23">
        <f>AE57</f>
        <v>0.184</v>
      </c>
      <c r="AG57" s="24">
        <f>AE57</f>
        <v>0.184</v>
      </c>
    </row>
    <row r="58" spans="2:33" x14ac:dyDescent="0.2">
      <c r="B58" s="29">
        <v>39336</v>
      </c>
      <c r="D58" s="6">
        <v>2.2170000000000001</v>
      </c>
      <c r="E58" s="6">
        <v>2.2301000000000002</v>
      </c>
      <c r="F58" s="6">
        <v>2.3338999999999999</v>
      </c>
      <c r="G58" s="6">
        <v>2.1819000000000002</v>
      </c>
      <c r="H58" s="6">
        <v>2.161</v>
      </c>
      <c r="I58" s="6">
        <v>2.2383999999999999</v>
      </c>
      <c r="K58" s="29">
        <f t="shared" si="8"/>
        <v>39336</v>
      </c>
      <c r="M58" s="19">
        <f t="shared" si="9"/>
        <v>2.8456418823529415</v>
      </c>
      <c r="O58" s="20">
        <f t="shared" si="10"/>
        <v>2.8139989999999999</v>
      </c>
      <c r="Q58" s="19">
        <f t="shared" si="11"/>
        <v>2.9988283235294109</v>
      </c>
      <c r="S58" s="20">
        <f t="shared" si="12"/>
        <v>2.7469882323529413</v>
      </c>
      <c r="U58" s="20">
        <f t="shared" si="13"/>
        <v>2.6855900000000004</v>
      </c>
      <c r="W58" s="20">
        <f t="shared" si="14"/>
        <v>2.8428508235294117</v>
      </c>
      <c r="Z58" s="5" t="s">
        <v>103</v>
      </c>
      <c r="AA58" s="25">
        <v>0.36</v>
      </c>
      <c r="AB58" s="25">
        <f t="shared" si="15"/>
        <v>0.36</v>
      </c>
      <c r="AC58" s="26">
        <f t="shared" si="15"/>
        <v>0.36</v>
      </c>
      <c r="AE58" s="25">
        <f>AA58</f>
        <v>0.36</v>
      </c>
      <c r="AF58" s="25">
        <f>AA58</f>
        <v>0.36</v>
      </c>
      <c r="AG58" s="26">
        <f>AA58</f>
        <v>0.36</v>
      </c>
    </row>
    <row r="59" spans="2:33" x14ac:dyDescent="0.2">
      <c r="B59" s="29">
        <v>39343</v>
      </c>
      <c r="D59" s="6">
        <v>2.3247</v>
      </c>
      <c r="E59" s="6">
        <v>2.3216999999999999</v>
      </c>
      <c r="F59" s="6">
        <v>2.3975</v>
      </c>
      <c r="G59" s="6">
        <v>2.1414</v>
      </c>
      <c r="H59" s="6">
        <v>2.1568000000000001</v>
      </c>
      <c r="I59" s="6">
        <v>2.2458999999999998</v>
      </c>
      <c r="K59" s="29">
        <f t="shared" si="8"/>
        <v>39343</v>
      </c>
      <c r="M59" s="19">
        <f t="shared" si="9"/>
        <v>2.9542034823529413</v>
      </c>
      <c r="O59" s="20">
        <f t="shared" si="10"/>
        <v>2.9046829999999999</v>
      </c>
      <c r="Q59" s="19">
        <f t="shared" si="11"/>
        <v>3.062746323529411</v>
      </c>
      <c r="S59" s="20">
        <f t="shared" si="12"/>
        <v>2.706224982352941</v>
      </c>
      <c r="U59" s="20">
        <f t="shared" si="13"/>
        <v>2.681432</v>
      </c>
      <c r="W59" s="20">
        <f t="shared" si="14"/>
        <v>2.8503883235294114</v>
      </c>
      <c r="Z59" s="5" t="s">
        <v>104</v>
      </c>
      <c r="AA59" s="27">
        <f>0.001+0.0012</f>
        <v>2.1999999999999997E-3</v>
      </c>
      <c r="AB59" s="27">
        <f t="shared" si="15"/>
        <v>2.1999999999999997E-3</v>
      </c>
      <c r="AC59" s="27">
        <f t="shared" si="15"/>
        <v>2.1999999999999997E-3</v>
      </c>
      <c r="AD59" s="7"/>
      <c r="AE59" s="27">
        <f>AA59</f>
        <v>2.1999999999999997E-3</v>
      </c>
      <c r="AF59" s="27">
        <f>AB59</f>
        <v>2.1999999999999997E-3</v>
      </c>
      <c r="AG59" s="27">
        <f>AC59</f>
        <v>2.1999999999999997E-3</v>
      </c>
    </row>
    <row r="60" spans="2:33" x14ac:dyDescent="0.2">
      <c r="B60" s="29">
        <v>39350</v>
      </c>
      <c r="D60" s="6">
        <v>2.3668999999999998</v>
      </c>
      <c r="E60" s="6">
        <v>2.3603000000000001</v>
      </c>
      <c r="F60" s="6">
        <v>2.4540999999999999</v>
      </c>
      <c r="G60" s="6">
        <v>2.2014999999999998</v>
      </c>
      <c r="H60" s="6">
        <v>2.2181999999999999</v>
      </c>
      <c r="I60" s="6">
        <v>2.2955000000000001</v>
      </c>
      <c r="K60" s="29">
        <f t="shared" si="8"/>
        <v>39350</v>
      </c>
      <c r="M60" s="19">
        <f t="shared" si="9"/>
        <v>2.996741082352941</v>
      </c>
      <c r="O60" s="20">
        <f t="shared" si="10"/>
        <v>2.9428969999999999</v>
      </c>
      <c r="Q60" s="19">
        <f t="shared" si="11"/>
        <v>3.119629323529411</v>
      </c>
      <c r="S60" s="20">
        <f t="shared" si="12"/>
        <v>2.7667156323529407</v>
      </c>
      <c r="U60" s="20">
        <f t="shared" si="13"/>
        <v>2.7422180000000003</v>
      </c>
      <c r="W60" s="20">
        <f t="shared" si="14"/>
        <v>2.9002363235294117</v>
      </c>
      <c r="AA60" s="10">
        <f>SUM(AA56:AA59)</f>
        <v>0.61090588235294119</v>
      </c>
      <c r="AB60" s="10">
        <f>SUM(AB56:AB59)</f>
        <v>0.60619999999999996</v>
      </c>
      <c r="AC60" s="10">
        <f>SUM(AC56:AC59)</f>
        <v>0.65325882352941167</v>
      </c>
      <c r="AE60" s="10">
        <f>SUM(AE56:AE59)</f>
        <v>0.55090588235294113</v>
      </c>
      <c r="AF60" s="10">
        <f>SUM(AF56:AF59)</f>
        <v>0.54620000000000002</v>
      </c>
      <c r="AG60" s="10">
        <f>SUM(AG56:AG59)</f>
        <v>0.59325882352941173</v>
      </c>
    </row>
    <row r="61" spans="2:33" x14ac:dyDescent="0.2">
      <c r="B61" s="12">
        <v>39357</v>
      </c>
      <c r="D61" s="6">
        <v>2.4624999999999999</v>
      </c>
      <c r="E61" s="6">
        <v>2.4445999999999999</v>
      </c>
      <c r="F61" s="6">
        <v>2.5428999999999999</v>
      </c>
      <c r="G61" s="6">
        <v>2.1322000000000001</v>
      </c>
      <c r="H61" s="6">
        <v>2.1408</v>
      </c>
      <c r="I61" s="6">
        <v>2.2700999999999998</v>
      </c>
      <c r="K61" s="29">
        <f t="shared" si="8"/>
        <v>39357</v>
      </c>
      <c r="M61" s="19">
        <f t="shared" si="9"/>
        <v>3.0931058823529409</v>
      </c>
      <c r="O61" s="20">
        <f t="shared" si="10"/>
        <v>3.0263539999999995</v>
      </c>
      <c r="Q61" s="19">
        <f t="shared" si="11"/>
        <v>3.2088733235294109</v>
      </c>
      <c r="S61" s="20">
        <f t="shared" si="12"/>
        <v>2.6969651823529412</v>
      </c>
      <c r="U61" s="20">
        <f t="shared" si="13"/>
        <v>2.6655920000000002</v>
      </c>
      <c r="W61" s="20">
        <f t="shared" si="14"/>
        <v>2.8747093235294114</v>
      </c>
    </row>
    <row r="62" spans="2:33" x14ac:dyDescent="0.2">
      <c r="B62" s="12">
        <v>39364</v>
      </c>
      <c r="D62" s="6">
        <v>2.5865999999999998</v>
      </c>
      <c r="E62" s="6">
        <v>2.5882000000000001</v>
      </c>
      <c r="F62" s="6">
        <v>2.7166999999999999</v>
      </c>
      <c r="G62" s="6">
        <v>2.1511</v>
      </c>
      <c r="H62" s="6">
        <v>2.1503000000000001</v>
      </c>
      <c r="I62" s="6">
        <v>2.2570000000000001</v>
      </c>
      <c r="K62" s="29">
        <f t="shared" si="8"/>
        <v>39364</v>
      </c>
      <c r="M62" s="19">
        <f t="shared" si="9"/>
        <v>3.2181986823529409</v>
      </c>
      <c r="O62" s="20">
        <f t="shared" si="10"/>
        <v>3.1685179999999997</v>
      </c>
      <c r="Q62" s="19">
        <f t="shared" si="11"/>
        <v>3.3835423235294115</v>
      </c>
      <c r="S62" s="20">
        <f t="shared" si="12"/>
        <v>2.7159880323529411</v>
      </c>
      <c r="U62" s="20">
        <f t="shared" si="13"/>
        <v>2.6749970000000003</v>
      </c>
      <c r="W62" s="20">
        <f t="shared" si="14"/>
        <v>2.8615438235294115</v>
      </c>
    </row>
    <row r="63" spans="2:33" x14ac:dyDescent="0.2">
      <c r="B63" s="12">
        <v>39371</v>
      </c>
      <c r="D63" s="6">
        <v>2.7665000000000002</v>
      </c>
      <c r="E63" s="6">
        <v>2.8039000000000001</v>
      </c>
      <c r="F63" s="6">
        <v>2.8971</v>
      </c>
      <c r="G63" s="6">
        <v>2.3193999999999999</v>
      </c>
      <c r="H63" s="6">
        <v>2.3546</v>
      </c>
      <c r="I63" s="6">
        <v>2.3443999999999998</v>
      </c>
      <c r="K63" s="29">
        <f t="shared" si="8"/>
        <v>39371</v>
      </c>
      <c r="M63" s="19">
        <f t="shared" si="9"/>
        <v>3.3995378823529414</v>
      </c>
      <c r="O63" s="20">
        <f t="shared" si="10"/>
        <v>3.3820609999999998</v>
      </c>
      <c r="Q63" s="19">
        <f t="shared" si="11"/>
        <v>3.5648443235294112</v>
      </c>
      <c r="S63" s="20">
        <f t="shared" si="12"/>
        <v>2.885381982352941</v>
      </c>
      <c r="U63" s="20">
        <f t="shared" si="13"/>
        <v>2.8772539999999998</v>
      </c>
      <c r="W63" s="20">
        <f t="shared" si="14"/>
        <v>2.9493808235294114</v>
      </c>
    </row>
    <row r="64" spans="2:33" x14ac:dyDescent="0.2">
      <c r="B64" s="12">
        <v>39378</v>
      </c>
      <c r="D64" s="6">
        <v>2.7423999999999999</v>
      </c>
      <c r="E64" s="6">
        <v>2.7603</v>
      </c>
      <c r="F64" s="6">
        <v>2.9653</v>
      </c>
      <c r="G64" s="6">
        <v>2.3046000000000002</v>
      </c>
      <c r="H64" s="6">
        <v>2.3092999999999999</v>
      </c>
      <c r="I64" s="6">
        <v>2.3799000000000001</v>
      </c>
      <c r="K64" s="29">
        <f t="shared" si="8"/>
        <v>39378</v>
      </c>
      <c r="M64" s="19">
        <f t="shared" si="9"/>
        <v>3.375245082352941</v>
      </c>
      <c r="O64" s="20">
        <f t="shared" si="10"/>
        <v>3.3388969999999998</v>
      </c>
      <c r="Q64" s="19">
        <f t="shared" si="11"/>
        <v>3.6333853235294118</v>
      </c>
      <c r="S64" s="20">
        <f t="shared" si="12"/>
        <v>2.8704857823529411</v>
      </c>
      <c r="U64" s="20">
        <f t="shared" si="13"/>
        <v>2.8324069999999999</v>
      </c>
      <c r="W64" s="20">
        <f t="shared" si="14"/>
        <v>2.9850583235294117</v>
      </c>
    </row>
    <row r="65" spans="2:23" x14ac:dyDescent="0.2">
      <c r="B65" s="12">
        <v>39385</v>
      </c>
      <c r="D65" s="6">
        <v>2.8938999999999999</v>
      </c>
      <c r="E65" s="6">
        <v>2.9037000000000002</v>
      </c>
      <c r="F65" s="6">
        <v>3.0316999999999998</v>
      </c>
      <c r="G65" s="6">
        <v>2.4741</v>
      </c>
      <c r="H65" s="6">
        <v>2.4937</v>
      </c>
      <c r="I65" s="6">
        <v>2.4771000000000001</v>
      </c>
      <c r="J65" s="6"/>
      <c r="K65" s="29">
        <f t="shared" si="8"/>
        <v>39385</v>
      </c>
      <c r="M65" s="19">
        <f t="shared" si="9"/>
        <v>3.5279570823529411</v>
      </c>
      <c r="O65" s="20">
        <f t="shared" si="10"/>
        <v>3.4808629999999998</v>
      </c>
      <c r="Q65" s="19">
        <f t="shared" si="11"/>
        <v>3.7001173235294109</v>
      </c>
      <c r="S65" s="20">
        <f t="shared" si="12"/>
        <v>3.0410875323529409</v>
      </c>
      <c r="U65" s="20">
        <f t="shared" si="13"/>
        <v>3.0149629999999998</v>
      </c>
      <c r="W65" s="20">
        <f t="shared" si="14"/>
        <v>3.0827443235294116</v>
      </c>
    </row>
    <row r="66" spans="2:23" x14ac:dyDescent="0.2">
      <c r="B66" s="12">
        <v>39392</v>
      </c>
      <c r="D66" s="6">
        <v>2.8803999999999998</v>
      </c>
      <c r="E66" s="6">
        <v>2.8591000000000002</v>
      </c>
      <c r="F66" s="6">
        <v>3.0749</v>
      </c>
      <c r="G66" s="6">
        <v>2.4807999999999999</v>
      </c>
      <c r="H66" s="6">
        <v>2.4826999999999999</v>
      </c>
      <c r="I66" s="6">
        <v>2.5078999999999998</v>
      </c>
      <c r="J66" s="6"/>
      <c r="K66" s="29">
        <f t="shared" si="8"/>
        <v>39392</v>
      </c>
      <c r="M66" s="19">
        <f t="shared" si="9"/>
        <v>3.5143490823529411</v>
      </c>
      <c r="O66" s="20">
        <f t="shared" si="10"/>
        <v>3.436709</v>
      </c>
      <c r="Q66" s="19">
        <f t="shared" si="11"/>
        <v>3.7435333235294115</v>
      </c>
      <c r="S66" s="20">
        <f t="shared" si="12"/>
        <v>3.0478310823529409</v>
      </c>
      <c r="U66" s="20">
        <f t="shared" si="13"/>
        <v>3.004073</v>
      </c>
      <c r="W66" s="20">
        <f t="shared" si="14"/>
        <v>3.1136983235294116</v>
      </c>
    </row>
    <row r="67" spans="2:23" x14ac:dyDescent="0.2">
      <c r="B67" s="12">
        <v>39399</v>
      </c>
      <c r="D67" s="6">
        <v>2.8022</v>
      </c>
      <c r="E67" s="6">
        <v>2.7789000000000001</v>
      </c>
      <c r="F67" s="6">
        <v>3.0114999999999998</v>
      </c>
      <c r="G67" s="6">
        <v>2.5124</v>
      </c>
      <c r="H67" s="6">
        <v>2.5331999999999999</v>
      </c>
      <c r="I67" s="6">
        <v>2.5344000000000002</v>
      </c>
      <c r="J67" s="6"/>
      <c r="K67" s="29">
        <f t="shared" si="8"/>
        <v>39399</v>
      </c>
      <c r="M67" s="19">
        <f t="shared" si="9"/>
        <v>3.435523482352941</v>
      </c>
      <c r="O67" s="20">
        <f t="shared" si="10"/>
        <v>3.3573110000000002</v>
      </c>
      <c r="Q67" s="19">
        <f t="shared" si="11"/>
        <v>3.679816323529411</v>
      </c>
      <c r="S67" s="20">
        <f t="shared" si="12"/>
        <v>3.079636482352941</v>
      </c>
      <c r="U67" s="20">
        <f t="shared" si="13"/>
        <v>3.054068</v>
      </c>
      <c r="W67" s="20">
        <f t="shared" si="14"/>
        <v>3.1403308235294118</v>
      </c>
    </row>
    <row r="68" spans="2:23" x14ac:dyDescent="0.2">
      <c r="B68" s="12">
        <v>39406</v>
      </c>
      <c r="D68" s="6">
        <v>2.7858999999999998</v>
      </c>
      <c r="E68" s="6">
        <v>2.7618</v>
      </c>
      <c r="F68" s="6">
        <v>3.0084</v>
      </c>
      <c r="G68" s="6">
        <v>2.4845999999999999</v>
      </c>
      <c r="H68" s="6">
        <v>2.4823</v>
      </c>
      <c r="I68" s="6">
        <v>2.5186000000000002</v>
      </c>
      <c r="J68" s="6"/>
      <c r="K68" s="29">
        <f t="shared" si="8"/>
        <v>39406</v>
      </c>
      <c r="M68" s="19">
        <f t="shared" si="9"/>
        <v>3.4190930823529411</v>
      </c>
      <c r="O68" s="20">
        <f t="shared" si="10"/>
        <v>3.340382</v>
      </c>
      <c r="Q68" s="19">
        <f t="shared" si="11"/>
        <v>3.6767008235294112</v>
      </c>
      <c r="S68" s="20">
        <f t="shared" si="12"/>
        <v>3.0516557823529409</v>
      </c>
      <c r="U68" s="20">
        <f t="shared" si="13"/>
        <v>3.0036769999999997</v>
      </c>
      <c r="W68" s="20">
        <f t="shared" si="14"/>
        <v>3.1244518235294119</v>
      </c>
    </row>
    <row r="69" spans="2:23" x14ac:dyDescent="0.2">
      <c r="B69" s="12">
        <v>39413</v>
      </c>
      <c r="D69" s="6">
        <v>2.8174000000000001</v>
      </c>
      <c r="E69" s="6">
        <v>2.7898999999999998</v>
      </c>
      <c r="F69" s="6">
        <v>3.0070999999999999</v>
      </c>
      <c r="G69" s="6">
        <v>2.4661</v>
      </c>
      <c r="H69" s="6">
        <v>2.4765999999999999</v>
      </c>
      <c r="I69" s="6">
        <v>2.5230000000000001</v>
      </c>
      <c r="J69" s="6"/>
      <c r="K69" s="29">
        <f t="shared" si="8"/>
        <v>39413</v>
      </c>
      <c r="M69" s="19">
        <f t="shared" si="9"/>
        <v>3.4508450823529415</v>
      </c>
      <c r="O69" s="20">
        <f t="shared" si="10"/>
        <v>3.3682009999999996</v>
      </c>
      <c r="Q69" s="19">
        <f t="shared" si="11"/>
        <v>3.6753943235294111</v>
      </c>
      <c r="S69" s="20">
        <f t="shared" si="12"/>
        <v>3.0330355323529408</v>
      </c>
      <c r="U69" s="20">
        <f t="shared" si="13"/>
        <v>2.9980339999999996</v>
      </c>
      <c r="W69" s="20">
        <f t="shared" si="14"/>
        <v>3.1288738235294118</v>
      </c>
    </row>
    <row r="70" spans="2:23" x14ac:dyDescent="0.2">
      <c r="B70" s="12">
        <v>39420</v>
      </c>
      <c r="D70" s="6">
        <v>2.5337999999999998</v>
      </c>
      <c r="E70" s="6">
        <v>2.5045999999999999</v>
      </c>
      <c r="F70" s="6">
        <v>2.7061000000000002</v>
      </c>
      <c r="G70" s="6">
        <v>2.3313999999999999</v>
      </c>
      <c r="H70" s="6">
        <v>2.3325999999999998</v>
      </c>
      <c r="I70" s="6">
        <v>2.4125000000000001</v>
      </c>
      <c r="J70" s="6"/>
      <c r="K70" s="29">
        <f t="shared" si="8"/>
        <v>39420</v>
      </c>
      <c r="M70" s="19">
        <f t="shared" si="9"/>
        <v>3.1649762823529408</v>
      </c>
      <c r="O70" s="20">
        <f t="shared" si="10"/>
        <v>3.0857539999999997</v>
      </c>
      <c r="Q70" s="19">
        <f t="shared" si="11"/>
        <v>3.372889323529412</v>
      </c>
      <c r="S70" s="20">
        <f t="shared" si="12"/>
        <v>2.8974599823529408</v>
      </c>
      <c r="U70" s="20">
        <f t="shared" si="13"/>
        <v>2.8554740000000001</v>
      </c>
      <c r="W70" s="20">
        <f t="shared" si="14"/>
        <v>3.0178213235294118</v>
      </c>
    </row>
    <row r="71" spans="2:23" x14ac:dyDescent="0.2">
      <c r="B71" s="12">
        <v>39427</v>
      </c>
      <c r="D71" s="6">
        <v>2.4979</v>
      </c>
      <c r="E71" s="6">
        <v>2.4948000000000001</v>
      </c>
      <c r="F71" s="6">
        <v>2.6147</v>
      </c>
      <c r="G71" s="6">
        <v>2.3117999999999999</v>
      </c>
      <c r="H71" s="6">
        <v>2.3098999999999998</v>
      </c>
      <c r="I71" s="6">
        <v>2.3574000000000002</v>
      </c>
      <c r="J71" s="6"/>
      <c r="K71" s="29">
        <f t="shared" si="8"/>
        <v>39427</v>
      </c>
      <c r="M71" s="19">
        <f t="shared" si="9"/>
        <v>3.1287890823529412</v>
      </c>
      <c r="O71" s="20">
        <f t="shared" si="10"/>
        <v>3.0760519999999998</v>
      </c>
      <c r="Q71" s="19">
        <f t="shared" si="11"/>
        <v>3.281032323529411</v>
      </c>
      <c r="S71" s="20">
        <f t="shared" si="12"/>
        <v>2.8777325823529409</v>
      </c>
      <c r="U71" s="20">
        <f t="shared" si="13"/>
        <v>2.8330009999999994</v>
      </c>
      <c r="W71" s="20">
        <f t="shared" si="14"/>
        <v>2.9624458235294115</v>
      </c>
    </row>
    <row r="72" spans="2:23" x14ac:dyDescent="0.2">
      <c r="B72" s="12">
        <v>39434</v>
      </c>
      <c r="D72" s="6">
        <v>2.6173000000000002</v>
      </c>
      <c r="E72" s="6">
        <v>2.6099000000000001</v>
      </c>
      <c r="F72" s="6">
        <v>2.6684000000000001</v>
      </c>
      <c r="G72" s="6">
        <v>2.3656000000000001</v>
      </c>
      <c r="H72" s="6">
        <v>2.3490000000000002</v>
      </c>
      <c r="I72" s="6">
        <v>2.3325999999999998</v>
      </c>
      <c r="J72" s="6"/>
      <c r="K72" s="29">
        <f t="shared" si="8"/>
        <v>39434</v>
      </c>
      <c r="M72" s="19">
        <f t="shared" si="9"/>
        <v>3.2491442823529413</v>
      </c>
      <c r="O72" s="20">
        <f t="shared" si="10"/>
        <v>3.1900010000000001</v>
      </c>
      <c r="Q72" s="19">
        <f t="shared" si="11"/>
        <v>3.3350008235294117</v>
      </c>
      <c r="S72" s="20">
        <f t="shared" si="12"/>
        <v>2.9318822823529413</v>
      </c>
      <c r="U72" s="20">
        <f t="shared" si="13"/>
        <v>2.8717100000000002</v>
      </c>
      <c r="W72" s="20">
        <f t="shared" si="14"/>
        <v>2.9375218235294112</v>
      </c>
    </row>
    <row r="73" spans="2:23" x14ac:dyDescent="0.2">
      <c r="B73" s="12">
        <v>39441</v>
      </c>
      <c r="D73" s="6">
        <v>2.6120000000000001</v>
      </c>
      <c r="E73" s="6">
        <v>2.6080999999999999</v>
      </c>
      <c r="F73" s="6">
        <v>2.6932</v>
      </c>
      <c r="G73" s="6">
        <v>2.3773</v>
      </c>
      <c r="H73" s="6">
        <v>2.3835999999999999</v>
      </c>
      <c r="I73" s="6">
        <v>2.3262999999999998</v>
      </c>
      <c r="J73" s="6"/>
      <c r="K73" s="29">
        <f t="shared" si="8"/>
        <v>39441</v>
      </c>
      <c r="M73" s="19">
        <f t="shared" si="9"/>
        <v>3.2438018823529413</v>
      </c>
      <c r="O73" s="20">
        <f t="shared" si="10"/>
        <v>3.1882189999999997</v>
      </c>
      <c r="Q73" s="19">
        <f t="shared" si="11"/>
        <v>3.3599248235294112</v>
      </c>
      <c r="S73" s="20">
        <f t="shared" si="12"/>
        <v>2.9436583323529408</v>
      </c>
      <c r="U73" s="20">
        <f t="shared" si="13"/>
        <v>2.905964</v>
      </c>
      <c r="W73" s="20">
        <f t="shared" si="14"/>
        <v>2.9311903235294112</v>
      </c>
    </row>
    <row r="74" spans="2:23" x14ac:dyDescent="0.2">
      <c r="B74" s="12">
        <v>39448</v>
      </c>
      <c r="D74" s="6">
        <v>2.6341999999999999</v>
      </c>
      <c r="E74" s="6">
        <v>2.645</v>
      </c>
      <c r="F74" s="6">
        <v>2.7027000000000001</v>
      </c>
      <c r="G74" s="6">
        <v>2.4655</v>
      </c>
      <c r="H74" s="6">
        <v>2.48</v>
      </c>
      <c r="I74" s="6">
        <v>2.4016000000000002</v>
      </c>
      <c r="J74" s="6"/>
      <c r="K74" s="29">
        <f t="shared" si="8"/>
        <v>39448</v>
      </c>
      <c r="M74" s="19">
        <f t="shared" si="9"/>
        <v>3.2661794823529409</v>
      </c>
      <c r="O74" s="20">
        <f t="shared" si="10"/>
        <v>3.2247499999999998</v>
      </c>
      <c r="Q74" s="19">
        <f t="shared" si="11"/>
        <v>3.3694723235294113</v>
      </c>
      <c r="S74" s="20">
        <f t="shared" si="12"/>
        <v>3.032431632352941</v>
      </c>
      <c r="U74" s="20">
        <f t="shared" si="13"/>
        <v>3.0014000000000003</v>
      </c>
      <c r="W74" s="20">
        <f t="shared" si="14"/>
        <v>3.0068668235294118</v>
      </c>
    </row>
    <row r="75" spans="2:23" x14ac:dyDescent="0.2">
      <c r="B75" s="12">
        <v>39455</v>
      </c>
      <c r="D75" s="6">
        <v>2.5274000000000001</v>
      </c>
      <c r="E75" s="6">
        <v>2.5352000000000001</v>
      </c>
      <c r="F75" s="6">
        <v>2.6644999999999999</v>
      </c>
      <c r="G75" s="6">
        <v>2.4028</v>
      </c>
      <c r="H75" s="6">
        <v>2.3969</v>
      </c>
      <c r="I75" s="6">
        <v>2.3904000000000001</v>
      </c>
      <c r="J75" s="6"/>
      <c r="K75" s="29">
        <f t="shared" si="8"/>
        <v>39455</v>
      </c>
      <c r="M75" s="19">
        <f t="shared" si="9"/>
        <v>3.1585250823529414</v>
      </c>
      <c r="O75" s="20">
        <f t="shared" si="10"/>
        <v>3.1160480000000002</v>
      </c>
      <c r="Q75" s="19">
        <f t="shared" si="11"/>
        <v>3.3310813235294114</v>
      </c>
      <c r="S75" s="20">
        <f t="shared" si="12"/>
        <v>2.9693240823529412</v>
      </c>
      <c r="U75" s="20">
        <f t="shared" si="13"/>
        <v>2.9191310000000001</v>
      </c>
      <c r="W75" s="20">
        <f t="shared" si="14"/>
        <v>2.9956108235294119</v>
      </c>
    </row>
    <row r="76" spans="2:23" x14ac:dyDescent="0.2">
      <c r="B76" s="12">
        <v>39462</v>
      </c>
      <c r="D76" s="6">
        <v>2.4285000000000001</v>
      </c>
      <c r="E76" s="6">
        <v>2.4621</v>
      </c>
      <c r="F76" s="6">
        <v>2.5724</v>
      </c>
      <c r="G76" s="6">
        <v>2.2976999999999999</v>
      </c>
      <c r="H76" s="6">
        <v>2.3033999999999999</v>
      </c>
      <c r="I76" s="6">
        <v>2.3197999999999999</v>
      </c>
      <c r="J76" s="6"/>
      <c r="K76" s="29">
        <f t="shared" si="8"/>
        <v>39462</v>
      </c>
      <c r="M76" s="19">
        <f t="shared" si="9"/>
        <v>3.0588338823529413</v>
      </c>
      <c r="O76" s="20">
        <f t="shared" si="10"/>
        <v>3.0436789999999996</v>
      </c>
      <c r="Q76" s="19">
        <f t="shared" si="11"/>
        <v>3.2385208235294112</v>
      </c>
      <c r="S76" s="20">
        <f t="shared" si="12"/>
        <v>2.863540932352941</v>
      </c>
      <c r="U76" s="20">
        <f t="shared" si="13"/>
        <v>2.8265659999999997</v>
      </c>
      <c r="W76" s="20">
        <f t="shared" si="14"/>
        <v>2.9246578235294116</v>
      </c>
    </row>
    <row r="77" spans="2:23" x14ac:dyDescent="0.2">
      <c r="B77" s="12">
        <v>39469</v>
      </c>
      <c r="D77" s="6">
        <v>2.4138999999999999</v>
      </c>
      <c r="E77" s="6">
        <v>2.4245999999999999</v>
      </c>
      <c r="F77" s="6">
        <v>2.5609000000000002</v>
      </c>
      <c r="G77" s="6">
        <v>2.2511000000000001</v>
      </c>
      <c r="H77" s="6">
        <v>2.2429999999999999</v>
      </c>
      <c r="I77" s="6">
        <v>2.3083</v>
      </c>
      <c r="J77" s="6"/>
      <c r="K77" s="29">
        <f t="shared" si="8"/>
        <v>39469</v>
      </c>
      <c r="M77" s="19">
        <f t="shared" si="9"/>
        <v>3.0441170823529413</v>
      </c>
      <c r="O77" s="20">
        <f t="shared" si="10"/>
        <v>3.0065539999999995</v>
      </c>
      <c r="Q77" s="19">
        <f t="shared" si="11"/>
        <v>3.2269633235294117</v>
      </c>
      <c r="S77" s="20">
        <f t="shared" si="12"/>
        <v>2.816638032352941</v>
      </c>
      <c r="U77" s="20">
        <f t="shared" si="13"/>
        <v>2.7667700000000002</v>
      </c>
      <c r="W77" s="20">
        <f t="shared" si="14"/>
        <v>2.9131003235294117</v>
      </c>
    </row>
    <row r="78" spans="2:23" x14ac:dyDescent="0.2">
      <c r="B78" s="12">
        <v>39476</v>
      </c>
      <c r="D78" s="6">
        <v>2.5552000000000001</v>
      </c>
      <c r="E78" s="6">
        <v>2.5592999999999999</v>
      </c>
      <c r="F78" s="6">
        <v>2.5746000000000002</v>
      </c>
      <c r="G78" s="6">
        <v>2.2690999999999999</v>
      </c>
      <c r="H78" s="6">
        <v>2.2654000000000001</v>
      </c>
      <c r="I78" s="6">
        <v>2.2841999999999998</v>
      </c>
      <c r="J78" s="6"/>
      <c r="K78" s="29">
        <f t="shared" si="8"/>
        <v>39476</v>
      </c>
      <c r="M78" s="19">
        <f t="shared" si="9"/>
        <v>3.1865474823529412</v>
      </c>
      <c r="O78" s="20">
        <f t="shared" si="10"/>
        <v>3.1399069999999996</v>
      </c>
      <c r="Q78" s="19">
        <f t="shared" si="11"/>
        <v>3.240731823529412</v>
      </c>
      <c r="S78" s="20">
        <f t="shared" si="12"/>
        <v>2.8347550323529411</v>
      </c>
      <c r="U78" s="20">
        <f t="shared" si="13"/>
        <v>2.7889460000000001</v>
      </c>
      <c r="W78" s="20">
        <f t="shared" si="14"/>
        <v>2.8888798235294115</v>
      </c>
    </row>
    <row r="79" spans="2:23" x14ac:dyDescent="0.2">
      <c r="B79" s="12">
        <v>39483</v>
      </c>
      <c r="D79" s="6">
        <v>2.6114999999999999</v>
      </c>
      <c r="E79" s="6">
        <v>2.6183000000000001</v>
      </c>
      <c r="F79" s="6">
        <v>2.6341000000000001</v>
      </c>
      <c r="G79" s="6">
        <v>2.3410000000000002</v>
      </c>
      <c r="H79" s="6">
        <v>2.3464</v>
      </c>
      <c r="I79" s="6">
        <v>2.3599000000000001</v>
      </c>
      <c r="J79" s="6"/>
      <c r="K79" s="29">
        <f t="shared" si="8"/>
        <v>39483</v>
      </c>
      <c r="M79" s="19">
        <f t="shared" si="9"/>
        <v>3.243297882352941</v>
      </c>
      <c r="O79" s="20">
        <f t="shared" si="10"/>
        <v>3.1983169999999999</v>
      </c>
      <c r="Q79" s="19">
        <f t="shared" si="11"/>
        <v>3.3005293235294113</v>
      </c>
      <c r="S79" s="20">
        <f t="shared" si="12"/>
        <v>2.9071223823529411</v>
      </c>
      <c r="U79" s="20">
        <f t="shared" si="13"/>
        <v>2.8691360000000001</v>
      </c>
      <c r="W79" s="20">
        <f t="shared" si="14"/>
        <v>2.9649583235294119</v>
      </c>
    </row>
    <row r="80" spans="2:23" x14ac:dyDescent="0.2">
      <c r="B80" s="12">
        <v>39490</v>
      </c>
      <c r="D80" s="6">
        <v>2.7330999999999999</v>
      </c>
      <c r="E80" s="6">
        <v>2.7439</v>
      </c>
      <c r="F80" s="6">
        <v>2.7879</v>
      </c>
      <c r="G80" s="6">
        <v>2.3732000000000002</v>
      </c>
      <c r="H80" s="6">
        <v>2.3843000000000001</v>
      </c>
      <c r="I80" s="6">
        <v>2.3856000000000002</v>
      </c>
      <c r="J80" s="6"/>
      <c r="K80" s="29">
        <f t="shared" si="8"/>
        <v>39490</v>
      </c>
      <c r="M80" s="19">
        <f t="shared" ref="M80:M99" si="16">D80*$AA$54+$AA$60</f>
        <v>3.365870682352941</v>
      </c>
      <c r="O80" s="20">
        <f t="shared" ref="O80:O99" si="17">E80*$AB$54+$AB$60</f>
        <v>3.3226609999999996</v>
      </c>
      <c r="Q80" s="19">
        <f t="shared" ref="Q80:Q99" si="18">F80*$AC$54+$AC$60</f>
        <v>3.4550983235294117</v>
      </c>
      <c r="S80" s="20">
        <f t="shared" ref="S80:S99" si="19">G80*$AE$54+$AE$60</f>
        <v>2.9395316823529414</v>
      </c>
      <c r="U80" s="20">
        <f t="shared" ref="U80:U99" si="20">H80*$AF$54+$AF$60</f>
        <v>2.906657</v>
      </c>
      <c r="W80" s="20">
        <f t="shared" ref="W80:W99" si="21">I80*$AG$54+$AG$60</f>
        <v>2.9907868235294117</v>
      </c>
    </row>
    <row r="81" spans="2:23" x14ac:dyDescent="0.2">
      <c r="B81" s="12">
        <v>39497</v>
      </c>
      <c r="D81" s="6">
        <v>2.7667999999999999</v>
      </c>
      <c r="E81" s="6">
        <v>2.7898999999999998</v>
      </c>
      <c r="F81" s="6">
        <v>2.8429000000000002</v>
      </c>
      <c r="G81" s="6">
        <v>2.5293000000000001</v>
      </c>
      <c r="H81" s="6">
        <v>2.5525000000000002</v>
      </c>
      <c r="I81" s="6">
        <v>2.5055999999999998</v>
      </c>
      <c r="J81" s="6"/>
      <c r="K81" s="29">
        <f t="shared" si="8"/>
        <v>39497</v>
      </c>
      <c r="M81" s="19">
        <f t="shared" si="16"/>
        <v>3.3998402823529412</v>
      </c>
      <c r="O81" s="20">
        <f t="shared" si="17"/>
        <v>3.3682009999999996</v>
      </c>
      <c r="Q81" s="19">
        <f t="shared" si="18"/>
        <v>3.5103733235294117</v>
      </c>
      <c r="S81" s="20">
        <f t="shared" si="19"/>
        <v>3.096646332352941</v>
      </c>
      <c r="U81" s="20">
        <f t="shared" si="20"/>
        <v>3.073175</v>
      </c>
      <c r="W81" s="20">
        <f t="shared" si="21"/>
        <v>3.1113868235294113</v>
      </c>
    </row>
    <row r="82" spans="2:23" x14ac:dyDescent="0.2">
      <c r="B82" s="12">
        <v>39504</v>
      </c>
      <c r="D82" s="6">
        <v>2.9617</v>
      </c>
      <c r="E82" s="6">
        <v>2.9872000000000001</v>
      </c>
      <c r="F82" s="6">
        <v>3.0425</v>
      </c>
      <c r="G82" s="6">
        <v>2.6848999999999998</v>
      </c>
      <c r="H82" s="6">
        <v>2.7067000000000001</v>
      </c>
      <c r="I82" s="6">
        <v>2.5619000000000001</v>
      </c>
      <c r="J82" s="6"/>
      <c r="K82" s="29">
        <f t="shared" si="8"/>
        <v>39504</v>
      </c>
      <c r="M82" s="19">
        <f t="shared" si="16"/>
        <v>3.5962994823529413</v>
      </c>
      <c r="O82" s="20">
        <f t="shared" si="17"/>
        <v>3.5635279999999998</v>
      </c>
      <c r="Q82" s="19">
        <f t="shared" si="18"/>
        <v>3.7109713235294111</v>
      </c>
      <c r="S82" s="20">
        <f t="shared" si="19"/>
        <v>3.253257732352941</v>
      </c>
      <c r="U82" s="20">
        <f t="shared" si="20"/>
        <v>3.2258329999999997</v>
      </c>
      <c r="W82" s="20">
        <f t="shared" si="21"/>
        <v>3.1679683235294118</v>
      </c>
    </row>
    <row r="83" spans="2:23" x14ac:dyDescent="0.2">
      <c r="B83" s="12">
        <v>39511</v>
      </c>
      <c r="D83" s="6">
        <v>3.0642999999999998</v>
      </c>
      <c r="E83" s="6">
        <v>3.0878000000000001</v>
      </c>
      <c r="F83" s="6">
        <v>3.1707000000000001</v>
      </c>
      <c r="G83" s="6">
        <v>2.7635000000000001</v>
      </c>
      <c r="H83" s="6">
        <v>2.7808000000000002</v>
      </c>
      <c r="I83" s="6">
        <v>2.6269</v>
      </c>
      <c r="J83" s="6"/>
      <c r="K83" s="29">
        <f t="shared" si="8"/>
        <v>39511</v>
      </c>
      <c r="M83" s="19">
        <f t="shared" si="16"/>
        <v>3.6997202823529411</v>
      </c>
      <c r="O83" s="20">
        <f t="shared" si="17"/>
        <v>3.663122</v>
      </c>
      <c r="Q83" s="19">
        <f t="shared" si="18"/>
        <v>3.8398123235294115</v>
      </c>
      <c r="S83" s="20">
        <f t="shared" si="19"/>
        <v>3.3323686323529409</v>
      </c>
      <c r="U83" s="20">
        <f t="shared" si="20"/>
        <v>3.2991920000000006</v>
      </c>
      <c r="W83" s="20">
        <f t="shared" si="21"/>
        <v>3.2332933235294115</v>
      </c>
    </row>
    <row r="84" spans="2:23" x14ac:dyDescent="0.2">
      <c r="B84" s="12">
        <v>39518</v>
      </c>
      <c r="D84" s="6">
        <v>3.2103000000000002</v>
      </c>
      <c r="E84" s="6">
        <v>3.2305000000000001</v>
      </c>
      <c r="F84" s="6">
        <v>3.3102999999999998</v>
      </c>
      <c r="G84" s="6">
        <v>2.7915000000000001</v>
      </c>
      <c r="H84" s="6">
        <v>2.8008000000000002</v>
      </c>
      <c r="I84" s="6">
        <v>2.6642999999999999</v>
      </c>
      <c r="J84" s="6"/>
      <c r="K84" s="29">
        <f t="shared" si="8"/>
        <v>39518</v>
      </c>
      <c r="M84" s="19">
        <f t="shared" si="16"/>
        <v>3.8468882823529413</v>
      </c>
      <c r="O84" s="20">
        <f t="shared" si="17"/>
        <v>3.804395</v>
      </c>
      <c r="Q84" s="19">
        <f t="shared" si="18"/>
        <v>3.9801103235294111</v>
      </c>
      <c r="S84" s="20">
        <f t="shared" si="19"/>
        <v>3.360550632352941</v>
      </c>
      <c r="U84" s="20">
        <f t="shared" si="20"/>
        <v>3.3189920000000006</v>
      </c>
      <c r="W84" s="20">
        <f t="shared" si="21"/>
        <v>3.2708803235294113</v>
      </c>
    </row>
    <row r="85" spans="2:23" x14ac:dyDescent="0.2">
      <c r="B85" s="12">
        <v>39525</v>
      </c>
      <c r="D85" s="6">
        <v>3.2924000000000002</v>
      </c>
      <c r="E85" s="6">
        <v>3.2953000000000001</v>
      </c>
      <c r="F85" s="6">
        <v>3.4095</v>
      </c>
      <c r="G85" s="6">
        <v>2.6789999999999998</v>
      </c>
      <c r="H85" s="6">
        <v>2.6541000000000001</v>
      </c>
      <c r="I85" s="6">
        <v>2.5990000000000002</v>
      </c>
      <c r="J85" s="6"/>
      <c r="K85" s="29">
        <f t="shared" si="8"/>
        <v>39525</v>
      </c>
      <c r="M85" s="19">
        <f t="shared" si="16"/>
        <v>3.9296450823529416</v>
      </c>
      <c r="O85" s="20">
        <f t="shared" si="17"/>
        <v>3.868547</v>
      </c>
      <c r="Q85" s="19">
        <f t="shared" si="18"/>
        <v>4.0798063235294109</v>
      </c>
      <c r="S85" s="20">
        <f t="shared" si="19"/>
        <v>3.2473193823529409</v>
      </c>
      <c r="U85" s="20">
        <f t="shared" si="20"/>
        <v>3.1737590000000004</v>
      </c>
      <c r="W85" s="20">
        <f t="shared" si="21"/>
        <v>3.2052538235294117</v>
      </c>
    </row>
    <row r="86" spans="2:23" x14ac:dyDescent="0.2">
      <c r="B86" s="12">
        <v>39532</v>
      </c>
      <c r="D86" s="6">
        <v>3.2216999999999998</v>
      </c>
      <c r="E86" s="6">
        <v>3.2315</v>
      </c>
      <c r="F86" s="6">
        <v>3.3477999999999999</v>
      </c>
      <c r="G86" s="6">
        <v>2.6882000000000001</v>
      </c>
      <c r="H86" s="6">
        <v>2.6865000000000001</v>
      </c>
      <c r="I86" s="6">
        <v>2.6606000000000001</v>
      </c>
      <c r="J86" s="6"/>
      <c r="K86" s="29">
        <f t="shared" si="8"/>
        <v>39532</v>
      </c>
      <c r="M86" s="19">
        <f t="shared" si="16"/>
        <v>3.8583794823529409</v>
      </c>
      <c r="O86" s="20">
        <f t="shared" si="17"/>
        <v>3.8053849999999998</v>
      </c>
      <c r="Q86" s="19">
        <f t="shared" si="18"/>
        <v>4.0177978235294116</v>
      </c>
      <c r="S86" s="20">
        <f t="shared" si="19"/>
        <v>3.2565791823529411</v>
      </c>
      <c r="U86" s="20">
        <f t="shared" si="20"/>
        <v>3.2058350000000004</v>
      </c>
      <c r="W86" s="20">
        <f t="shared" si="21"/>
        <v>3.2671618235294115</v>
      </c>
    </row>
    <row r="87" spans="2:23" x14ac:dyDescent="0.2">
      <c r="B87" s="12">
        <v>39539</v>
      </c>
      <c r="D87" s="6">
        <v>3.2117</v>
      </c>
      <c r="E87" s="6">
        <v>3.2113999999999998</v>
      </c>
      <c r="F87" s="6">
        <v>3.3384999999999998</v>
      </c>
      <c r="G87" s="6">
        <v>2.6760000000000002</v>
      </c>
      <c r="H87" s="6">
        <v>2.6800999999999999</v>
      </c>
      <c r="I87" s="6">
        <v>2.6787999999999998</v>
      </c>
      <c r="J87" s="6"/>
      <c r="K87" s="29">
        <f t="shared" si="8"/>
        <v>39539</v>
      </c>
      <c r="M87" s="19">
        <f t="shared" si="16"/>
        <v>3.8482994823529411</v>
      </c>
      <c r="O87" s="20">
        <f t="shared" si="17"/>
        <v>3.7854859999999997</v>
      </c>
      <c r="Q87" s="19">
        <f t="shared" si="18"/>
        <v>4.0084513235294112</v>
      </c>
      <c r="S87" s="20">
        <f t="shared" si="19"/>
        <v>3.2442998823529412</v>
      </c>
      <c r="U87" s="20">
        <f t="shared" si="20"/>
        <v>3.1994990000000003</v>
      </c>
      <c r="W87" s="20">
        <f t="shared" si="21"/>
        <v>3.2854528235294116</v>
      </c>
    </row>
    <row r="88" spans="2:23" x14ac:dyDescent="0.2">
      <c r="B88" s="12">
        <v>39546</v>
      </c>
      <c r="D88" s="6">
        <v>3.3856000000000002</v>
      </c>
      <c r="E88" s="6">
        <v>3.4188000000000001</v>
      </c>
      <c r="F88" s="6">
        <v>3.456</v>
      </c>
      <c r="G88" s="6">
        <v>2.8233000000000001</v>
      </c>
      <c r="H88" s="6">
        <v>2.8426999999999998</v>
      </c>
      <c r="I88" s="6">
        <v>2.8066</v>
      </c>
      <c r="J88" s="6"/>
      <c r="K88" s="29">
        <f t="shared" si="8"/>
        <v>39546</v>
      </c>
      <c r="M88" s="19">
        <f t="shared" si="16"/>
        <v>4.0235906823529408</v>
      </c>
      <c r="O88" s="20">
        <f t="shared" si="17"/>
        <v>3.990812</v>
      </c>
      <c r="Q88" s="19">
        <f t="shared" si="18"/>
        <v>4.1265388235294109</v>
      </c>
      <c r="S88" s="20">
        <f t="shared" si="19"/>
        <v>3.3925573323529412</v>
      </c>
      <c r="U88" s="20">
        <f t="shared" si="20"/>
        <v>3.3604729999999998</v>
      </c>
      <c r="W88" s="20">
        <f t="shared" si="21"/>
        <v>3.4138918235294113</v>
      </c>
    </row>
    <row r="89" spans="2:23" x14ac:dyDescent="0.2">
      <c r="B89" s="12">
        <v>39553</v>
      </c>
      <c r="D89" s="6">
        <v>3.5531000000000001</v>
      </c>
      <c r="E89" s="6">
        <v>3.5615999999999999</v>
      </c>
      <c r="F89" s="6">
        <v>3.5817999999999999</v>
      </c>
      <c r="G89" s="6">
        <v>2.8906999999999998</v>
      </c>
      <c r="H89" s="6">
        <v>2.9108999999999998</v>
      </c>
      <c r="I89" s="6">
        <v>2.8776000000000002</v>
      </c>
      <c r="J89" s="6"/>
      <c r="K89" s="29">
        <f t="shared" si="8"/>
        <v>39553</v>
      </c>
      <c r="M89" s="19">
        <f t="shared" si="16"/>
        <v>4.1924306823529411</v>
      </c>
      <c r="O89" s="20">
        <f t="shared" si="17"/>
        <v>4.1321839999999996</v>
      </c>
      <c r="Q89" s="19">
        <f t="shared" si="18"/>
        <v>4.2529678235294108</v>
      </c>
      <c r="S89" s="20">
        <f t="shared" si="19"/>
        <v>3.4603954323529407</v>
      </c>
      <c r="U89" s="20">
        <f t="shared" si="20"/>
        <v>3.4279909999999996</v>
      </c>
      <c r="W89" s="20">
        <f t="shared" si="21"/>
        <v>3.4852468235294118</v>
      </c>
    </row>
    <row r="90" spans="2:23" x14ac:dyDescent="0.2">
      <c r="B90" s="12">
        <v>39560</v>
      </c>
      <c r="D90" s="6">
        <v>3.6454</v>
      </c>
      <c r="E90" s="6">
        <v>3.6524000000000001</v>
      </c>
      <c r="F90" s="6">
        <v>3.6427</v>
      </c>
      <c r="G90" s="6">
        <v>2.9722</v>
      </c>
      <c r="H90" s="6">
        <v>3.0085000000000002</v>
      </c>
      <c r="I90" s="6">
        <v>2.9255</v>
      </c>
      <c r="J90" s="6"/>
      <c r="K90" s="29">
        <f t="shared" si="8"/>
        <v>39560</v>
      </c>
      <c r="M90" s="19">
        <f t="shared" si="16"/>
        <v>4.2854690823529413</v>
      </c>
      <c r="O90" s="20">
        <f t="shared" si="17"/>
        <v>4.2220760000000004</v>
      </c>
      <c r="Q90" s="19">
        <f t="shared" si="18"/>
        <v>4.3141723235294114</v>
      </c>
      <c r="S90" s="20">
        <f t="shared" si="19"/>
        <v>3.5424251823529409</v>
      </c>
      <c r="U90" s="20">
        <f t="shared" si="20"/>
        <v>3.5246149999999998</v>
      </c>
      <c r="W90" s="20">
        <f t="shared" si="21"/>
        <v>3.5333863235294114</v>
      </c>
    </row>
    <row r="91" spans="2:23" x14ac:dyDescent="0.2">
      <c r="B91" s="12">
        <v>39567</v>
      </c>
      <c r="D91" s="6">
        <v>3.5849000000000002</v>
      </c>
      <c r="E91" s="6">
        <v>3.5825</v>
      </c>
      <c r="F91" s="6">
        <v>3.6307999999999998</v>
      </c>
      <c r="G91" s="6">
        <v>3.0402999999999998</v>
      </c>
      <c r="H91" s="6">
        <v>3.0485000000000002</v>
      </c>
      <c r="I91" s="6">
        <v>2.9413999999999998</v>
      </c>
      <c r="J91" s="6"/>
      <c r="K91" s="29">
        <f t="shared" si="8"/>
        <v>39567</v>
      </c>
      <c r="M91" s="19">
        <f t="shared" si="16"/>
        <v>4.2244850823529418</v>
      </c>
      <c r="O91" s="20">
        <f t="shared" si="17"/>
        <v>4.1528749999999999</v>
      </c>
      <c r="Q91" s="19">
        <f t="shared" si="18"/>
        <v>4.3022128235294108</v>
      </c>
      <c r="S91" s="20">
        <f t="shared" si="19"/>
        <v>3.6109678323529408</v>
      </c>
      <c r="U91" s="20">
        <f t="shared" si="20"/>
        <v>3.5642149999999999</v>
      </c>
      <c r="W91" s="20">
        <f t="shared" si="21"/>
        <v>3.5493658235294112</v>
      </c>
    </row>
    <row r="92" spans="2:23" x14ac:dyDescent="0.2">
      <c r="B92" s="12">
        <v>39574</v>
      </c>
      <c r="D92" s="6">
        <v>3.5960999999999999</v>
      </c>
      <c r="E92" s="6">
        <v>3.5661999999999998</v>
      </c>
      <c r="F92" s="6">
        <v>3.6322000000000001</v>
      </c>
      <c r="G92" s="6">
        <v>3.0381</v>
      </c>
      <c r="H92" s="6">
        <v>3.0476000000000001</v>
      </c>
      <c r="I92" s="6">
        <v>2.9571000000000001</v>
      </c>
      <c r="J92" s="6"/>
      <c r="K92" s="29">
        <f t="shared" si="8"/>
        <v>39574</v>
      </c>
      <c r="M92" s="19">
        <f t="shared" si="16"/>
        <v>4.2357746823529414</v>
      </c>
      <c r="O92" s="20">
        <f t="shared" si="17"/>
        <v>4.1367380000000002</v>
      </c>
      <c r="Q92" s="19">
        <f t="shared" si="18"/>
        <v>4.3036198235294112</v>
      </c>
      <c r="S92" s="20">
        <f t="shared" si="19"/>
        <v>3.6087535323529409</v>
      </c>
      <c r="U92" s="20">
        <f t="shared" si="20"/>
        <v>3.5633239999999997</v>
      </c>
      <c r="W92" s="20">
        <f t="shared" si="21"/>
        <v>3.5651443235294118</v>
      </c>
    </row>
    <row r="93" spans="2:23" x14ac:dyDescent="0.2">
      <c r="B93" s="12">
        <v>39581</v>
      </c>
      <c r="D93" s="6">
        <v>3.7713999999999999</v>
      </c>
      <c r="E93" s="6">
        <v>3.7307999999999999</v>
      </c>
      <c r="F93" s="6">
        <v>3.7930999999999999</v>
      </c>
      <c r="G93" s="6">
        <v>3.1185999999999998</v>
      </c>
      <c r="H93" s="6">
        <v>3.1505000000000001</v>
      </c>
      <c r="I93" s="6">
        <v>3.0255999999999998</v>
      </c>
      <c r="J93" s="6"/>
      <c r="K93" s="29">
        <f t="shared" si="8"/>
        <v>39581</v>
      </c>
      <c r="M93" s="19">
        <f t="shared" si="16"/>
        <v>4.4124770823529413</v>
      </c>
      <c r="O93" s="20">
        <f t="shared" si="17"/>
        <v>4.2996920000000003</v>
      </c>
      <c r="Q93" s="19">
        <f t="shared" si="18"/>
        <v>4.4653243235294111</v>
      </c>
      <c r="S93" s="20">
        <f t="shared" si="19"/>
        <v>3.6897767823529408</v>
      </c>
      <c r="U93" s="20">
        <f t="shared" si="20"/>
        <v>3.6651949999999998</v>
      </c>
      <c r="W93" s="20">
        <f t="shared" si="21"/>
        <v>3.6339868235294115</v>
      </c>
    </row>
    <row r="94" spans="2:23" x14ac:dyDescent="0.2">
      <c r="B94" s="12">
        <v>39588</v>
      </c>
      <c r="D94" s="6">
        <v>3.9091999999999998</v>
      </c>
      <c r="E94" s="6">
        <v>3.8875000000000002</v>
      </c>
      <c r="F94" s="6">
        <v>3.9165000000000001</v>
      </c>
      <c r="G94" s="6">
        <v>3.2256999999999998</v>
      </c>
      <c r="H94" s="6">
        <v>3.2410000000000001</v>
      </c>
      <c r="I94" s="6">
        <v>3.1044</v>
      </c>
      <c r="J94" s="6"/>
      <c r="K94" s="29">
        <f t="shared" si="8"/>
        <v>39588</v>
      </c>
      <c r="M94" s="19">
        <f t="shared" si="16"/>
        <v>4.5513794823529405</v>
      </c>
      <c r="O94" s="20">
        <f t="shared" si="17"/>
        <v>4.4548250000000005</v>
      </c>
      <c r="Q94" s="19">
        <f t="shared" si="18"/>
        <v>4.5893413235294114</v>
      </c>
      <c r="S94" s="20">
        <f t="shared" si="19"/>
        <v>3.7975729323529408</v>
      </c>
      <c r="U94" s="20">
        <f t="shared" si="20"/>
        <v>3.7547899999999998</v>
      </c>
      <c r="W94" s="20">
        <f t="shared" si="21"/>
        <v>3.7131808235294117</v>
      </c>
    </row>
    <row r="95" spans="2:23" x14ac:dyDescent="0.2">
      <c r="B95" s="12">
        <v>39595</v>
      </c>
      <c r="D95" s="6">
        <v>4.0613999999999999</v>
      </c>
      <c r="E95" s="6">
        <v>4.0484</v>
      </c>
      <c r="F95" s="6">
        <v>4.1113</v>
      </c>
      <c r="G95" s="6">
        <v>3.3822000000000001</v>
      </c>
      <c r="H95" s="6">
        <v>3.4024999999999999</v>
      </c>
      <c r="I95" s="6">
        <v>3.2786</v>
      </c>
      <c r="J95" s="6"/>
      <c r="K95" s="29">
        <f t="shared" si="8"/>
        <v>39595</v>
      </c>
      <c r="M95" s="19">
        <f t="shared" si="16"/>
        <v>4.7047970823529415</v>
      </c>
      <c r="O95" s="20">
        <f t="shared" si="17"/>
        <v>4.6141160000000001</v>
      </c>
      <c r="Q95" s="19">
        <f t="shared" si="18"/>
        <v>4.7851153235294115</v>
      </c>
      <c r="S95" s="20">
        <f t="shared" si="19"/>
        <v>3.955090182352941</v>
      </c>
      <c r="U95" s="20">
        <f t="shared" si="20"/>
        <v>3.9146749999999999</v>
      </c>
      <c r="W95" s="20">
        <f t="shared" si="21"/>
        <v>3.8882518235294112</v>
      </c>
    </row>
    <row r="96" spans="2:23" x14ac:dyDescent="0.2">
      <c r="B96" s="12">
        <v>39602</v>
      </c>
      <c r="D96" s="6">
        <v>3.8746</v>
      </c>
      <c r="E96" s="6">
        <v>3.8681999999999999</v>
      </c>
      <c r="F96" s="6">
        <v>3.9255</v>
      </c>
      <c r="G96" s="6">
        <v>3.5261</v>
      </c>
      <c r="H96" s="6">
        <v>3.5425</v>
      </c>
      <c r="I96" s="6">
        <v>3.3508</v>
      </c>
      <c r="J96" s="6"/>
      <c r="K96" s="29">
        <f t="shared" si="8"/>
        <v>39602</v>
      </c>
      <c r="M96" s="19">
        <f t="shared" si="16"/>
        <v>4.5165026823529413</v>
      </c>
      <c r="O96" s="20">
        <f t="shared" si="17"/>
        <v>4.4357179999999996</v>
      </c>
      <c r="Q96" s="19">
        <f t="shared" si="18"/>
        <v>4.5983863235294109</v>
      </c>
      <c r="S96" s="20">
        <f t="shared" si="19"/>
        <v>4.0999255323529411</v>
      </c>
      <c r="U96" s="20">
        <f t="shared" si="20"/>
        <v>4.0532750000000002</v>
      </c>
      <c r="W96" s="20">
        <f t="shared" si="21"/>
        <v>3.9608128235294116</v>
      </c>
    </row>
    <row r="97" spans="2:33" x14ac:dyDescent="0.2">
      <c r="B97" s="12">
        <v>39609</v>
      </c>
      <c r="D97" s="6">
        <v>3.9662000000000002</v>
      </c>
      <c r="E97" s="6">
        <v>3.952</v>
      </c>
      <c r="F97" s="6">
        <v>3.9518</v>
      </c>
      <c r="G97" s="6">
        <v>3.5579000000000001</v>
      </c>
      <c r="H97" s="6">
        <v>3.5851999999999999</v>
      </c>
      <c r="I97" s="6">
        <v>3.3273999999999999</v>
      </c>
      <c r="J97" s="6"/>
      <c r="K97" s="29">
        <f t="shared" si="8"/>
        <v>39609</v>
      </c>
      <c r="M97" s="19">
        <f t="shared" si="16"/>
        <v>4.6088354823529416</v>
      </c>
      <c r="O97" s="20">
        <f t="shared" si="17"/>
        <v>4.5186799999999998</v>
      </c>
      <c r="Q97" s="19">
        <f t="shared" si="18"/>
        <v>4.6248178235294111</v>
      </c>
      <c r="S97" s="20">
        <f t="shared" si="19"/>
        <v>4.1319322323529413</v>
      </c>
      <c r="U97" s="20">
        <f t="shared" si="20"/>
        <v>4.095548</v>
      </c>
      <c r="W97" s="20">
        <f t="shared" si="21"/>
        <v>3.9372958235294115</v>
      </c>
    </row>
    <row r="98" spans="2:33" x14ac:dyDescent="0.2">
      <c r="B98" s="12">
        <v>39616</v>
      </c>
      <c r="D98" s="6">
        <v>3.8765999999999998</v>
      </c>
      <c r="E98" s="6">
        <v>3.8532000000000002</v>
      </c>
      <c r="F98" s="6">
        <v>3.9043000000000001</v>
      </c>
      <c r="G98" s="6">
        <v>3.6377999999999999</v>
      </c>
      <c r="H98" s="6">
        <v>3.6699000000000002</v>
      </c>
      <c r="I98" s="6">
        <v>3.42</v>
      </c>
      <c r="J98" s="6"/>
      <c r="K98" s="29">
        <f t="shared" si="8"/>
        <v>39616</v>
      </c>
      <c r="M98" s="19">
        <f t="shared" si="16"/>
        <v>4.5185186823529406</v>
      </c>
      <c r="O98" s="20">
        <f t="shared" si="17"/>
        <v>4.4208680000000005</v>
      </c>
      <c r="Q98" s="19">
        <f t="shared" si="18"/>
        <v>4.5770803235294117</v>
      </c>
      <c r="S98" s="20">
        <f t="shared" si="19"/>
        <v>4.2123515823529409</v>
      </c>
      <c r="U98" s="20">
        <f t="shared" si="20"/>
        <v>4.1794010000000004</v>
      </c>
      <c r="W98" s="20">
        <f t="shared" si="21"/>
        <v>4.0303588235294114</v>
      </c>
    </row>
    <row r="99" spans="2:33" x14ac:dyDescent="0.2">
      <c r="B99" s="12">
        <v>39623</v>
      </c>
      <c r="D99" s="6">
        <v>3.8283</v>
      </c>
      <c r="E99" s="6">
        <v>3.8283</v>
      </c>
      <c r="F99" s="6">
        <v>3.8614999999999999</v>
      </c>
      <c r="G99" s="6">
        <v>3.6303999999999998</v>
      </c>
      <c r="H99" s="6">
        <v>3.6472000000000002</v>
      </c>
      <c r="I99" s="6">
        <v>3.4350000000000001</v>
      </c>
      <c r="J99" s="6"/>
      <c r="K99" s="29">
        <f t="shared" si="8"/>
        <v>39623</v>
      </c>
      <c r="M99" s="19">
        <f t="shared" si="16"/>
        <v>4.4698322823529413</v>
      </c>
      <c r="O99" s="20">
        <f t="shared" si="17"/>
        <v>4.396217</v>
      </c>
      <c r="Q99" s="19">
        <f t="shared" si="18"/>
        <v>4.5340663235294114</v>
      </c>
      <c r="S99" s="20">
        <f t="shared" si="19"/>
        <v>4.2049034823529414</v>
      </c>
      <c r="U99" s="20">
        <f t="shared" si="20"/>
        <v>4.1569280000000006</v>
      </c>
      <c r="W99" s="20">
        <f t="shared" si="21"/>
        <v>4.0454338235294109</v>
      </c>
    </row>
    <row r="100" spans="2:33" x14ac:dyDescent="0.2">
      <c r="B100" s="12">
        <v>39630</v>
      </c>
      <c r="D100" s="6">
        <v>3.919</v>
      </c>
      <c r="E100" s="6">
        <v>3.9171</v>
      </c>
      <c r="F100" s="6">
        <v>3.9586999999999999</v>
      </c>
      <c r="G100" s="6">
        <v>3.5878999999999999</v>
      </c>
      <c r="H100" s="6">
        <v>3.6221000000000001</v>
      </c>
      <c r="I100" s="6">
        <v>3.4849999999999999</v>
      </c>
      <c r="J100" s="6"/>
      <c r="K100" s="29">
        <f t="shared" si="8"/>
        <v>39630</v>
      </c>
      <c r="M100" s="19">
        <f t="shared" ref="M100:M131" si="22">D100*$AA$106+$AA$112</f>
        <v>4.576257882352941</v>
      </c>
      <c r="O100" s="20">
        <f t="shared" ref="O100:O131" si="23">E100*$AB$106+$AB$112</f>
        <v>4.4991289999999999</v>
      </c>
      <c r="Q100" s="19">
        <f t="shared" ref="Q100:Q131" si="24">F100*$AC$106+$AC$112</f>
        <v>4.6467523235294115</v>
      </c>
      <c r="S100" s="20">
        <f t="shared" ref="S100:S131" si="25">G100*$AE$106+$AE$112</f>
        <v>4.1771272323529409</v>
      </c>
      <c r="U100" s="20">
        <f t="shared" ref="U100:U131" si="26">H100*$AF$106+$AF$112</f>
        <v>4.1470789999999997</v>
      </c>
      <c r="W100" s="20">
        <f t="shared" ref="W100:W131" si="27">I100*$AG$106+$AG$112</f>
        <v>4.1106838235294116</v>
      </c>
    </row>
    <row r="101" spans="2:33" x14ac:dyDescent="0.2">
      <c r="B101" s="12">
        <v>39637</v>
      </c>
      <c r="D101" s="6">
        <v>4.0602</v>
      </c>
      <c r="E101" s="6">
        <v>4.0666000000000002</v>
      </c>
      <c r="F101" s="6">
        <v>4.1111000000000004</v>
      </c>
      <c r="G101" s="6">
        <v>3.552</v>
      </c>
      <c r="H101" s="6">
        <v>3.6008</v>
      </c>
      <c r="I101" s="6">
        <v>3.51</v>
      </c>
      <c r="J101" s="6"/>
      <c r="K101" s="29">
        <f t="shared" si="8"/>
        <v>39637</v>
      </c>
      <c r="M101" s="19">
        <f t="shared" si="22"/>
        <v>4.718587482352941</v>
      </c>
      <c r="O101" s="20">
        <f t="shared" si="23"/>
        <v>4.6471340000000003</v>
      </c>
      <c r="Q101" s="19">
        <f t="shared" si="24"/>
        <v>4.7999143235294115</v>
      </c>
      <c r="S101" s="20">
        <f t="shared" si="25"/>
        <v>4.1409938823529409</v>
      </c>
      <c r="U101" s="20">
        <f t="shared" si="26"/>
        <v>4.1259920000000001</v>
      </c>
      <c r="W101" s="20">
        <f t="shared" si="27"/>
        <v>4.1358088235294108</v>
      </c>
    </row>
    <row r="102" spans="2:33" x14ac:dyDescent="0.2">
      <c r="B102" s="12">
        <v>39644</v>
      </c>
      <c r="D102" s="6">
        <v>4.1649000000000003</v>
      </c>
      <c r="E102" s="6">
        <v>4.1954000000000002</v>
      </c>
      <c r="F102" s="6">
        <v>4.2460000000000004</v>
      </c>
      <c r="G102" s="6">
        <v>3.5941000000000001</v>
      </c>
      <c r="H102" s="6">
        <v>3.6040000000000001</v>
      </c>
      <c r="I102" s="6">
        <v>3.6150000000000002</v>
      </c>
      <c r="J102" s="6"/>
      <c r="K102" s="29">
        <f t="shared" si="8"/>
        <v>39644</v>
      </c>
      <c r="M102" s="19">
        <f t="shared" si="22"/>
        <v>4.8241250823529418</v>
      </c>
      <c r="O102" s="20">
        <f t="shared" si="23"/>
        <v>4.7746460000000006</v>
      </c>
      <c r="Q102" s="19">
        <f t="shared" si="24"/>
        <v>4.9354888235294112</v>
      </c>
      <c r="S102" s="20">
        <f t="shared" si="25"/>
        <v>4.1833675323529409</v>
      </c>
      <c r="U102" s="20">
        <f t="shared" si="26"/>
        <v>4.1291600000000006</v>
      </c>
      <c r="W102" s="20">
        <f t="shared" si="27"/>
        <v>4.2413338235294118</v>
      </c>
    </row>
    <row r="103" spans="2:33" x14ac:dyDescent="0.2">
      <c r="B103" s="12">
        <v>39651</v>
      </c>
      <c r="D103" s="6">
        <v>3.9100999999999999</v>
      </c>
      <c r="E103" s="6">
        <v>3.9140999999999999</v>
      </c>
      <c r="F103" s="6">
        <v>4.1212</v>
      </c>
      <c r="G103" s="6">
        <v>3.4175</v>
      </c>
      <c r="H103" s="6">
        <v>3.4096000000000002</v>
      </c>
      <c r="I103" s="6">
        <v>3.4537</v>
      </c>
      <c r="J103" s="6"/>
      <c r="K103" s="29">
        <f t="shared" si="8"/>
        <v>39651</v>
      </c>
      <c r="M103" s="19">
        <f t="shared" si="22"/>
        <v>4.5672866823529414</v>
      </c>
      <c r="O103" s="20">
        <f t="shared" si="23"/>
        <v>4.4961590000000005</v>
      </c>
      <c r="Q103" s="19">
        <f t="shared" si="24"/>
        <v>4.8100648235294114</v>
      </c>
      <c r="S103" s="20">
        <f t="shared" si="25"/>
        <v>4.0056196323529409</v>
      </c>
      <c r="U103" s="20">
        <f t="shared" si="26"/>
        <v>3.9367040000000002</v>
      </c>
      <c r="W103" s="20">
        <f t="shared" si="27"/>
        <v>4.0792273235294116</v>
      </c>
    </row>
    <row r="104" spans="2:33" x14ac:dyDescent="0.2">
      <c r="B104" s="12">
        <v>39658</v>
      </c>
      <c r="D104" s="6">
        <v>3.7682000000000002</v>
      </c>
      <c r="E104" s="6">
        <v>3.7692999999999999</v>
      </c>
      <c r="F104" s="6">
        <v>4.0102000000000002</v>
      </c>
      <c r="G104" s="6">
        <v>3.2904</v>
      </c>
      <c r="H104" s="6">
        <v>3.2622</v>
      </c>
      <c r="I104" s="6">
        <v>3.4053</v>
      </c>
      <c r="J104" s="6"/>
      <c r="K104" s="29">
        <f t="shared" si="8"/>
        <v>39658</v>
      </c>
      <c r="M104" s="19">
        <f t="shared" si="22"/>
        <v>4.4242514823529415</v>
      </c>
      <c r="O104" s="20">
        <f t="shared" si="23"/>
        <v>4.3528070000000003</v>
      </c>
      <c r="Q104" s="19">
        <f t="shared" si="24"/>
        <v>4.6985098235294114</v>
      </c>
      <c r="S104" s="20">
        <f t="shared" si="25"/>
        <v>3.877693482352941</v>
      </c>
      <c r="U104" s="20">
        <f t="shared" si="26"/>
        <v>3.790778</v>
      </c>
      <c r="W104" s="20">
        <f t="shared" si="27"/>
        <v>4.0305853235294116</v>
      </c>
      <c r="AA104" s="251" t="s">
        <v>109</v>
      </c>
      <c r="AB104" s="251"/>
      <c r="AC104" s="251"/>
      <c r="AE104" s="251" t="s">
        <v>110</v>
      </c>
      <c r="AF104" s="251"/>
      <c r="AG104" s="251"/>
    </row>
    <row r="105" spans="2:33" x14ac:dyDescent="0.2">
      <c r="B105" s="30">
        <v>39665</v>
      </c>
      <c r="D105" s="6">
        <v>3.5634999999999999</v>
      </c>
      <c r="E105" s="6">
        <v>3.5388999999999999</v>
      </c>
      <c r="F105" s="6">
        <v>3.8218000000000001</v>
      </c>
      <c r="G105" s="6">
        <v>3.2498999999999998</v>
      </c>
      <c r="H105" s="6">
        <v>3.2469999999999999</v>
      </c>
      <c r="I105" s="6">
        <v>3.3252999999999999</v>
      </c>
      <c r="J105" s="6"/>
      <c r="K105" s="29">
        <f t="shared" si="8"/>
        <v>39665</v>
      </c>
      <c r="M105" s="19">
        <f t="shared" si="22"/>
        <v>4.2179138823529412</v>
      </c>
      <c r="O105" s="20">
        <f t="shared" si="23"/>
        <v>4.1247109999999996</v>
      </c>
      <c r="Q105" s="19">
        <f t="shared" si="24"/>
        <v>4.5091678235294115</v>
      </c>
      <c r="S105" s="20">
        <f t="shared" si="25"/>
        <v>3.8369302323529411</v>
      </c>
      <c r="U105" s="20">
        <f t="shared" si="26"/>
        <v>3.7757299999999998</v>
      </c>
      <c r="W105" s="20">
        <f t="shared" si="27"/>
        <v>3.9501853235294115</v>
      </c>
      <c r="AA105" s="21" t="s">
        <v>96</v>
      </c>
      <c r="AB105" s="21" t="s">
        <v>97</v>
      </c>
      <c r="AC105" s="21" t="s">
        <v>98</v>
      </c>
      <c r="AE105" s="21" t="s">
        <v>99</v>
      </c>
      <c r="AF105" s="21" t="s">
        <v>97</v>
      </c>
      <c r="AG105" s="21" t="s">
        <v>98</v>
      </c>
    </row>
    <row r="106" spans="2:33" x14ac:dyDescent="0.2">
      <c r="B106" s="12">
        <v>39672</v>
      </c>
      <c r="D106" s="6">
        <v>3.3915999999999999</v>
      </c>
      <c r="E106" s="6">
        <v>3.3805999999999998</v>
      </c>
      <c r="F106" s="6">
        <v>3.6669999999999998</v>
      </c>
      <c r="G106" s="6">
        <v>3.1453000000000002</v>
      </c>
      <c r="H106" s="6">
        <v>3.1497999999999999</v>
      </c>
      <c r="I106" s="6">
        <v>3.2469999999999999</v>
      </c>
      <c r="J106" s="6"/>
      <c r="K106" s="29">
        <f t="shared" si="8"/>
        <v>39672</v>
      </c>
      <c r="M106" s="19">
        <f t="shared" si="22"/>
        <v>4.0446386823529412</v>
      </c>
      <c r="O106" s="20">
        <f t="shared" si="23"/>
        <v>3.9679939999999996</v>
      </c>
      <c r="Q106" s="19">
        <f t="shared" si="24"/>
        <v>4.3535938235294109</v>
      </c>
      <c r="S106" s="20">
        <f t="shared" si="25"/>
        <v>3.7316503323529413</v>
      </c>
      <c r="U106" s="20">
        <f t="shared" si="26"/>
        <v>3.6795019999999998</v>
      </c>
      <c r="W106" s="20">
        <f t="shared" si="27"/>
        <v>3.871493823529411</v>
      </c>
      <c r="Z106" s="5" t="s">
        <v>100</v>
      </c>
      <c r="AA106" s="8">
        <v>1.008</v>
      </c>
      <c r="AB106" s="8">
        <v>0.99</v>
      </c>
      <c r="AC106" s="8">
        <v>1.0049999999999999</v>
      </c>
      <c r="AD106" s="6"/>
      <c r="AE106" s="8">
        <v>1.0065</v>
      </c>
      <c r="AF106" s="8">
        <v>0.99</v>
      </c>
      <c r="AG106" s="8">
        <v>1.0049999999999999</v>
      </c>
    </row>
    <row r="107" spans="2:33" x14ac:dyDescent="0.2">
      <c r="B107" s="12">
        <v>39679</v>
      </c>
      <c r="D107" s="6">
        <v>3.3578000000000001</v>
      </c>
      <c r="E107" s="6">
        <v>3.3685</v>
      </c>
      <c r="F107" s="6">
        <v>3.5909</v>
      </c>
      <c r="G107" s="6">
        <v>3.0666000000000002</v>
      </c>
      <c r="H107" s="6">
        <v>3.1055000000000001</v>
      </c>
      <c r="I107" s="6">
        <v>3.1852999999999998</v>
      </c>
      <c r="J107" s="6"/>
      <c r="K107" s="29">
        <f t="shared" ref="K107:K170" si="28">+B107</f>
        <v>39679</v>
      </c>
      <c r="M107" s="19">
        <f t="shared" si="22"/>
        <v>4.0105682823529412</v>
      </c>
      <c r="O107" s="20">
        <f t="shared" si="23"/>
        <v>3.9560149999999998</v>
      </c>
      <c r="Q107" s="19">
        <f t="shared" si="24"/>
        <v>4.2771133235294112</v>
      </c>
      <c r="S107" s="20">
        <f t="shared" si="25"/>
        <v>3.6524387823529412</v>
      </c>
      <c r="U107" s="20">
        <f t="shared" si="26"/>
        <v>3.6356450000000002</v>
      </c>
      <c r="W107" s="20">
        <f t="shared" si="27"/>
        <v>3.8094853235294108</v>
      </c>
      <c r="AA107" s="7"/>
      <c r="AD107" s="22"/>
      <c r="AE107" s="7"/>
    </row>
    <row r="108" spans="2:33" x14ac:dyDescent="0.2">
      <c r="B108" s="12">
        <v>39686</v>
      </c>
      <c r="D108" s="6">
        <v>3.3858999999999999</v>
      </c>
      <c r="E108" s="6">
        <v>3.3902000000000001</v>
      </c>
      <c r="F108" s="6">
        <v>3.5606</v>
      </c>
      <c r="G108" s="6">
        <v>3.0284</v>
      </c>
      <c r="H108" s="6">
        <v>3.0933999999999999</v>
      </c>
      <c r="I108" s="6">
        <v>3.1652999999999998</v>
      </c>
      <c r="J108" s="6"/>
      <c r="K108" s="29">
        <f t="shared" si="28"/>
        <v>39686</v>
      </c>
      <c r="M108" s="19">
        <f t="shared" si="22"/>
        <v>4.0388930823529412</v>
      </c>
      <c r="O108" s="20">
        <f t="shared" si="23"/>
        <v>3.9774980000000002</v>
      </c>
      <c r="Q108" s="19">
        <f t="shared" si="24"/>
        <v>4.2466618235294114</v>
      </c>
      <c r="S108" s="20">
        <f t="shared" si="25"/>
        <v>3.613990482352941</v>
      </c>
      <c r="U108" s="20">
        <f t="shared" si="26"/>
        <v>3.6236659999999996</v>
      </c>
      <c r="W108" s="20">
        <f t="shared" si="27"/>
        <v>3.7893853235294115</v>
      </c>
      <c r="Z108" s="5" t="s">
        <v>101</v>
      </c>
      <c r="AA108" s="23">
        <f>40/8500</f>
        <v>4.7058823529411761E-3</v>
      </c>
      <c r="AB108" s="23">
        <v>0</v>
      </c>
      <c r="AC108" s="23">
        <f>400/8500</f>
        <v>4.7058823529411764E-2</v>
      </c>
      <c r="AD108" s="4"/>
      <c r="AE108" s="24">
        <f>AA108</f>
        <v>4.7058823529411761E-3</v>
      </c>
      <c r="AF108" s="24">
        <f>AB108</f>
        <v>0</v>
      </c>
      <c r="AG108" s="24">
        <f>AC108</f>
        <v>4.7058823529411764E-2</v>
      </c>
    </row>
    <row r="109" spans="2:33" x14ac:dyDescent="0.2">
      <c r="B109" s="12">
        <v>39693</v>
      </c>
      <c r="D109" s="6">
        <v>3.3938000000000001</v>
      </c>
      <c r="E109" s="6">
        <v>3.4075000000000002</v>
      </c>
      <c r="F109" s="6">
        <v>3.5847000000000002</v>
      </c>
      <c r="G109" s="6">
        <v>3.0827</v>
      </c>
      <c r="H109" s="6">
        <v>3.0968</v>
      </c>
      <c r="I109" s="6">
        <v>3.1286999999999998</v>
      </c>
      <c r="J109" s="6"/>
      <c r="K109" s="29">
        <f t="shared" si="28"/>
        <v>39693</v>
      </c>
      <c r="M109" s="19">
        <f t="shared" si="22"/>
        <v>4.046856282352941</v>
      </c>
      <c r="O109" s="20">
        <f t="shared" si="23"/>
        <v>3.9946250000000001</v>
      </c>
      <c r="Q109" s="19">
        <f t="shared" si="24"/>
        <v>4.2708823235294116</v>
      </c>
      <c r="S109" s="20">
        <f t="shared" si="25"/>
        <v>3.6686434323529409</v>
      </c>
      <c r="U109" s="20">
        <f t="shared" si="26"/>
        <v>3.6270319999999998</v>
      </c>
      <c r="W109" s="20">
        <f t="shared" si="27"/>
        <v>3.7526023235294108</v>
      </c>
      <c r="Z109" s="215" t="s">
        <v>102</v>
      </c>
      <c r="AA109" s="23">
        <v>0.24399999999999999</v>
      </c>
      <c r="AB109" s="23">
        <f t="shared" ref="AB109:AC111" si="29">AA109</f>
        <v>0.24399999999999999</v>
      </c>
      <c r="AC109" s="24">
        <f t="shared" si="29"/>
        <v>0.24399999999999999</v>
      </c>
      <c r="AE109" s="23">
        <v>0.184</v>
      </c>
      <c r="AF109" s="23">
        <f>AE109</f>
        <v>0.184</v>
      </c>
      <c r="AG109" s="24">
        <f>AE109</f>
        <v>0.184</v>
      </c>
    </row>
    <row r="110" spans="2:33" x14ac:dyDescent="0.2">
      <c r="B110" s="12">
        <v>39700</v>
      </c>
      <c r="D110" s="6">
        <v>3.1657000000000002</v>
      </c>
      <c r="E110" s="6">
        <v>3.1772999999999998</v>
      </c>
      <c r="F110" s="6">
        <v>3.3931</v>
      </c>
      <c r="G110" s="6">
        <v>3.0171999999999999</v>
      </c>
      <c r="H110" s="6">
        <v>3.0400999999999998</v>
      </c>
      <c r="I110" s="6">
        <v>3.0802999999999998</v>
      </c>
      <c r="J110" s="6"/>
      <c r="K110" s="29">
        <f t="shared" si="28"/>
        <v>39700</v>
      </c>
      <c r="M110" s="19">
        <f t="shared" si="22"/>
        <v>3.816931482352941</v>
      </c>
      <c r="O110" s="20">
        <f t="shared" si="23"/>
        <v>3.7667269999999999</v>
      </c>
      <c r="Q110" s="19">
        <f t="shared" si="24"/>
        <v>4.0783243235294115</v>
      </c>
      <c r="S110" s="20">
        <f t="shared" si="25"/>
        <v>3.602717682352941</v>
      </c>
      <c r="U110" s="20">
        <f t="shared" si="26"/>
        <v>3.5708989999999998</v>
      </c>
      <c r="W110" s="20">
        <f t="shared" si="27"/>
        <v>3.7039603235294116</v>
      </c>
      <c r="Z110" s="5" t="s">
        <v>103</v>
      </c>
      <c r="AA110" s="25">
        <v>0.375</v>
      </c>
      <c r="AB110" s="25">
        <f t="shared" si="29"/>
        <v>0.375</v>
      </c>
      <c r="AC110" s="26">
        <f t="shared" si="29"/>
        <v>0.375</v>
      </c>
      <c r="AE110" s="25">
        <f>AA110</f>
        <v>0.375</v>
      </c>
      <c r="AF110" s="25">
        <f>AA110</f>
        <v>0.375</v>
      </c>
      <c r="AG110" s="26">
        <f>AA110</f>
        <v>0.375</v>
      </c>
    </row>
    <row r="111" spans="2:33" x14ac:dyDescent="0.2">
      <c r="B111" s="12">
        <v>39707</v>
      </c>
      <c r="D111" s="6">
        <v>2.9279000000000002</v>
      </c>
      <c r="E111" s="6">
        <v>2.9651000000000001</v>
      </c>
      <c r="F111" s="6">
        <v>3.1650999999999998</v>
      </c>
      <c r="G111" s="6">
        <v>2.9487999999999999</v>
      </c>
      <c r="H111" s="6">
        <v>2.9579</v>
      </c>
      <c r="I111" s="6">
        <v>3.0087000000000002</v>
      </c>
      <c r="J111" s="6"/>
      <c r="K111" s="29">
        <f t="shared" si="28"/>
        <v>39707</v>
      </c>
      <c r="M111" s="19">
        <f t="shared" si="22"/>
        <v>3.5772290823529413</v>
      </c>
      <c r="O111" s="20">
        <f t="shared" si="23"/>
        <v>3.5566490000000002</v>
      </c>
      <c r="Q111" s="19">
        <f t="shared" si="24"/>
        <v>3.8491843235294114</v>
      </c>
      <c r="S111" s="20">
        <f t="shared" si="25"/>
        <v>3.5338730823529412</v>
      </c>
      <c r="U111" s="20">
        <f t="shared" si="26"/>
        <v>3.4895209999999999</v>
      </c>
      <c r="W111" s="20">
        <f t="shared" si="27"/>
        <v>3.6320023235294112</v>
      </c>
      <c r="Z111" s="5" t="s">
        <v>104</v>
      </c>
      <c r="AA111" s="27">
        <f>0.001+0.0012</f>
        <v>2.1999999999999997E-3</v>
      </c>
      <c r="AB111" s="27">
        <f t="shared" si="29"/>
        <v>2.1999999999999997E-3</v>
      </c>
      <c r="AC111" s="27">
        <f t="shared" si="29"/>
        <v>2.1999999999999997E-3</v>
      </c>
      <c r="AD111" s="7"/>
      <c r="AE111" s="27">
        <f>AA111</f>
        <v>2.1999999999999997E-3</v>
      </c>
      <c r="AF111" s="27">
        <f>AB111</f>
        <v>2.1999999999999997E-3</v>
      </c>
      <c r="AG111" s="27">
        <f>AC111</f>
        <v>2.1999999999999997E-3</v>
      </c>
    </row>
    <row r="112" spans="2:33" x14ac:dyDescent="0.2">
      <c r="B112" s="12">
        <v>39714</v>
      </c>
      <c r="D112" s="6">
        <v>3.0895999999999999</v>
      </c>
      <c r="E112" s="6">
        <v>3.0638000000000001</v>
      </c>
      <c r="F112" s="6">
        <v>3.2848000000000002</v>
      </c>
      <c r="G112" s="6">
        <v>2.8931</v>
      </c>
      <c r="H112" s="6">
        <v>2.9081999999999999</v>
      </c>
      <c r="I112" s="6">
        <v>2.8687</v>
      </c>
      <c r="J112" s="6"/>
      <c r="K112" s="29">
        <f t="shared" si="28"/>
        <v>39714</v>
      </c>
      <c r="M112" s="19">
        <f t="shared" si="22"/>
        <v>3.7402226823529414</v>
      </c>
      <c r="O112" s="20">
        <f t="shared" si="23"/>
        <v>3.6543619999999999</v>
      </c>
      <c r="Q112" s="19">
        <f t="shared" si="24"/>
        <v>3.969482823529412</v>
      </c>
      <c r="S112" s="20">
        <f t="shared" si="25"/>
        <v>3.4778110323529412</v>
      </c>
      <c r="U112" s="20">
        <f t="shared" si="26"/>
        <v>3.440318</v>
      </c>
      <c r="W112" s="20">
        <f t="shared" si="27"/>
        <v>3.4913023235294114</v>
      </c>
      <c r="AA112" s="10">
        <f>SUM(AA108:AA111)</f>
        <v>0.62590588235294109</v>
      </c>
      <c r="AB112" s="10">
        <f>SUM(AB108:AB111)</f>
        <v>0.62119999999999997</v>
      </c>
      <c r="AC112" s="10">
        <f>SUM(AC108:AC111)</f>
        <v>0.66825882352941179</v>
      </c>
      <c r="AE112" s="10">
        <f>SUM(AE108:AE111)</f>
        <v>0.56590588235294115</v>
      </c>
      <c r="AF112" s="10">
        <f>SUM(AF108:AF111)</f>
        <v>0.56119999999999992</v>
      </c>
      <c r="AG112" s="10">
        <f>SUM(AG108:AG111)</f>
        <v>0.60825882352941174</v>
      </c>
    </row>
    <row r="113" spans="2:23" x14ac:dyDescent="0.2">
      <c r="B113" s="12">
        <v>39721</v>
      </c>
      <c r="D113" s="6">
        <v>2.8692000000000002</v>
      </c>
      <c r="E113" s="6">
        <v>2.8311999999999999</v>
      </c>
      <c r="F113" s="6">
        <v>3.0720999999999998</v>
      </c>
      <c r="G113" s="6">
        <v>2.6812999999999998</v>
      </c>
      <c r="H113" s="6">
        <v>2.6838000000000002</v>
      </c>
      <c r="I113" s="6">
        <v>2.6720000000000002</v>
      </c>
      <c r="J113" s="6"/>
      <c r="K113" s="29">
        <f t="shared" si="28"/>
        <v>39721</v>
      </c>
      <c r="M113" s="19">
        <f t="shared" si="22"/>
        <v>3.5180594823529416</v>
      </c>
      <c r="O113" s="20">
        <f t="shared" si="23"/>
        <v>3.4240879999999998</v>
      </c>
      <c r="Q113" s="19">
        <f t="shared" si="24"/>
        <v>3.7557193235294113</v>
      </c>
      <c r="S113" s="20">
        <f t="shared" si="25"/>
        <v>3.2646343323529408</v>
      </c>
      <c r="U113" s="20">
        <f t="shared" si="26"/>
        <v>3.218162</v>
      </c>
      <c r="W113" s="20">
        <f t="shared" si="27"/>
        <v>3.2936188235294113</v>
      </c>
    </row>
    <row r="114" spans="2:23" x14ac:dyDescent="0.2">
      <c r="B114" s="12">
        <v>39728</v>
      </c>
      <c r="D114" s="6">
        <v>2.6015000000000001</v>
      </c>
      <c r="E114" s="6">
        <v>2.5749</v>
      </c>
      <c r="F114" s="6">
        <v>2.8443999999999998</v>
      </c>
      <c r="G114" s="6">
        <v>2.4112</v>
      </c>
      <c r="H114" s="6">
        <v>2.3999000000000001</v>
      </c>
      <c r="I114" s="6">
        <v>2.3986999999999998</v>
      </c>
      <c r="J114" s="6"/>
      <c r="K114" s="29">
        <f t="shared" si="28"/>
        <v>39728</v>
      </c>
      <c r="M114" s="19">
        <f t="shared" si="22"/>
        <v>3.2482178823529413</v>
      </c>
      <c r="O114" s="20">
        <f t="shared" si="23"/>
        <v>3.1703509999999997</v>
      </c>
      <c r="Q114" s="19">
        <f t="shared" si="24"/>
        <v>3.5268808235294111</v>
      </c>
      <c r="S114" s="20">
        <f t="shared" si="25"/>
        <v>2.9927786823529412</v>
      </c>
      <c r="U114" s="20">
        <f t="shared" si="26"/>
        <v>2.9371010000000002</v>
      </c>
      <c r="W114" s="20">
        <f t="shared" si="27"/>
        <v>3.0189523235294109</v>
      </c>
    </row>
    <row r="115" spans="2:23" x14ac:dyDescent="0.2">
      <c r="B115" s="12">
        <v>39735</v>
      </c>
      <c r="D115" s="6">
        <v>2.4965999999999999</v>
      </c>
      <c r="E115" s="6">
        <v>2.5002</v>
      </c>
      <c r="F115" s="6">
        <v>2.7248999999999999</v>
      </c>
      <c r="G115" s="6">
        <v>2.1991000000000001</v>
      </c>
      <c r="H115" s="6">
        <v>2.1913999999999998</v>
      </c>
      <c r="I115" s="6">
        <v>2.2286999999999999</v>
      </c>
      <c r="J115" s="6"/>
      <c r="K115" s="29">
        <f t="shared" si="28"/>
        <v>39735</v>
      </c>
      <c r="M115" s="19">
        <f t="shared" si="22"/>
        <v>3.1424786823529409</v>
      </c>
      <c r="O115" s="20">
        <f t="shared" si="23"/>
        <v>3.0963979999999998</v>
      </c>
      <c r="Q115" s="19">
        <f t="shared" si="24"/>
        <v>3.4067833235294112</v>
      </c>
      <c r="S115" s="20">
        <f t="shared" si="25"/>
        <v>2.7793000323529413</v>
      </c>
      <c r="U115" s="20">
        <f t="shared" si="26"/>
        <v>2.7306859999999995</v>
      </c>
      <c r="W115" s="20">
        <f t="shared" si="27"/>
        <v>2.8481023235294112</v>
      </c>
    </row>
    <row r="116" spans="2:23" x14ac:dyDescent="0.2">
      <c r="B116" s="12">
        <v>39742</v>
      </c>
      <c r="D116" s="6">
        <v>2.3992</v>
      </c>
      <c r="E116" s="6">
        <v>2.3868999999999998</v>
      </c>
      <c r="F116" s="6">
        <v>2.6040999999999999</v>
      </c>
      <c r="G116" s="6">
        <v>1.9017999999999999</v>
      </c>
      <c r="H116" s="6">
        <v>1.9128000000000001</v>
      </c>
      <c r="I116" s="6">
        <v>1.907</v>
      </c>
      <c r="J116" s="6"/>
      <c r="K116" s="29">
        <f t="shared" si="28"/>
        <v>39742</v>
      </c>
      <c r="M116" s="19">
        <f t="shared" si="22"/>
        <v>3.0442994823529412</v>
      </c>
      <c r="O116" s="20">
        <f t="shared" si="23"/>
        <v>2.9842309999999999</v>
      </c>
      <c r="Q116" s="19">
        <f t="shared" si="24"/>
        <v>3.2853793235294111</v>
      </c>
      <c r="S116" s="20">
        <f t="shared" si="25"/>
        <v>2.480067582352941</v>
      </c>
      <c r="U116" s="20">
        <f t="shared" si="26"/>
        <v>2.4548719999999999</v>
      </c>
      <c r="W116" s="20">
        <f t="shared" si="27"/>
        <v>2.5247938235294116</v>
      </c>
    </row>
    <row r="117" spans="2:23" x14ac:dyDescent="0.2">
      <c r="B117" s="12">
        <v>39749</v>
      </c>
      <c r="D117" s="6">
        <v>2.2048999999999999</v>
      </c>
      <c r="E117" s="6">
        <v>2.1966999999999999</v>
      </c>
      <c r="F117" s="6">
        <v>2.4020000000000001</v>
      </c>
      <c r="G117" s="6">
        <v>1.6026</v>
      </c>
      <c r="H117" s="6">
        <v>1.6500999999999999</v>
      </c>
      <c r="I117" s="6">
        <v>1.5920000000000001</v>
      </c>
      <c r="J117" s="6"/>
      <c r="K117" s="29">
        <f t="shared" si="28"/>
        <v>39749</v>
      </c>
      <c r="M117" s="19">
        <f t="shared" si="22"/>
        <v>2.8484450823529412</v>
      </c>
      <c r="O117" s="20">
        <f t="shared" si="23"/>
        <v>2.7959329999999998</v>
      </c>
      <c r="Q117" s="19">
        <f t="shared" si="24"/>
        <v>3.0822688235294118</v>
      </c>
      <c r="S117" s="20">
        <f t="shared" si="25"/>
        <v>2.1789227823529411</v>
      </c>
      <c r="U117" s="20">
        <f t="shared" si="26"/>
        <v>2.1947989999999997</v>
      </c>
      <c r="W117" s="20">
        <f t="shared" si="27"/>
        <v>2.2082188235294113</v>
      </c>
    </row>
    <row r="118" spans="2:23" x14ac:dyDescent="0.2">
      <c r="B118" s="12">
        <v>39756</v>
      </c>
      <c r="D118" s="6">
        <v>2.0539999999999998</v>
      </c>
      <c r="E118" s="6">
        <v>2.0434000000000001</v>
      </c>
      <c r="F118" s="6">
        <v>2.2683</v>
      </c>
      <c r="G118" s="6">
        <v>1.4306000000000001</v>
      </c>
      <c r="H118" s="6">
        <v>1.4610000000000001</v>
      </c>
      <c r="I118" s="6">
        <v>1.3879999999999999</v>
      </c>
      <c r="J118" s="6"/>
      <c r="K118" s="29">
        <f t="shared" si="28"/>
        <v>39756</v>
      </c>
      <c r="M118" s="19">
        <f t="shared" si="22"/>
        <v>2.6963378823529407</v>
      </c>
      <c r="O118" s="20">
        <f t="shared" si="23"/>
        <v>2.6441660000000002</v>
      </c>
      <c r="Q118" s="19">
        <f t="shared" si="24"/>
        <v>2.9479003235294119</v>
      </c>
      <c r="S118" s="20">
        <f t="shared" si="25"/>
        <v>2.005804782352941</v>
      </c>
      <c r="U118" s="20">
        <f t="shared" si="26"/>
        <v>2.00759</v>
      </c>
      <c r="W118" s="20">
        <f t="shared" si="27"/>
        <v>2.0031988235294116</v>
      </c>
    </row>
    <row r="119" spans="2:23" x14ac:dyDescent="0.2">
      <c r="B119" s="12">
        <v>39763</v>
      </c>
      <c r="D119" s="6">
        <v>2.0649000000000002</v>
      </c>
      <c r="E119" s="6">
        <v>2.0674999999999999</v>
      </c>
      <c r="F119" s="6">
        <v>2.2429999999999999</v>
      </c>
      <c r="G119" s="6">
        <v>1.4614</v>
      </c>
      <c r="H119" s="6">
        <v>1.4888999999999999</v>
      </c>
      <c r="I119" s="6">
        <v>1.2629999999999999</v>
      </c>
      <c r="J119" s="6"/>
      <c r="K119" s="29">
        <f t="shared" si="28"/>
        <v>39763</v>
      </c>
      <c r="M119" s="19">
        <f t="shared" si="22"/>
        <v>2.7073250823529413</v>
      </c>
      <c r="O119" s="20">
        <f t="shared" si="23"/>
        <v>2.6680249999999996</v>
      </c>
      <c r="Q119" s="19">
        <f t="shared" si="24"/>
        <v>2.9224738235294119</v>
      </c>
      <c r="S119" s="20">
        <f t="shared" si="25"/>
        <v>2.0368049823529413</v>
      </c>
      <c r="U119" s="20">
        <f t="shared" si="26"/>
        <v>2.0352109999999999</v>
      </c>
      <c r="W119" s="20">
        <f t="shared" si="27"/>
        <v>1.8775738235294115</v>
      </c>
    </row>
    <row r="120" spans="2:23" x14ac:dyDescent="0.2">
      <c r="B120" s="12">
        <v>39770</v>
      </c>
      <c r="D120" s="6">
        <v>1.8593999999999999</v>
      </c>
      <c r="E120" s="6">
        <v>1.8594999999999999</v>
      </c>
      <c r="F120" s="6">
        <v>2.0003000000000002</v>
      </c>
      <c r="G120" s="6">
        <v>1.2955000000000001</v>
      </c>
      <c r="H120" s="6">
        <v>1.3165</v>
      </c>
      <c r="I120" s="6">
        <v>1.1140000000000001</v>
      </c>
      <c r="J120" s="6"/>
      <c r="K120" s="29">
        <f t="shared" si="28"/>
        <v>39770</v>
      </c>
      <c r="M120" s="19">
        <f t="shared" si="22"/>
        <v>2.5001810823529409</v>
      </c>
      <c r="O120" s="20">
        <f t="shared" si="23"/>
        <v>2.4621050000000002</v>
      </c>
      <c r="Q120" s="19">
        <f t="shared" si="24"/>
        <v>2.6785603235294122</v>
      </c>
      <c r="S120" s="20">
        <f t="shared" si="25"/>
        <v>1.8698266323529413</v>
      </c>
      <c r="U120" s="20">
        <f t="shared" si="26"/>
        <v>1.8645349999999998</v>
      </c>
      <c r="W120" s="20">
        <f t="shared" si="27"/>
        <v>1.7278288235294117</v>
      </c>
    </row>
    <row r="121" spans="2:23" x14ac:dyDescent="0.2">
      <c r="B121" s="12">
        <v>39777</v>
      </c>
      <c r="D121" s="6">
        <v>1.7490000000000001</v>
      </c>
      <c r="E121" s="6">
        <v>1.7554000000000001</v>
      </c>
      <c r="F121" s="6">
        <v>1.8765000000000001</v>
      </c>
      <c r="G121" s="6">
        <v>1.1411</v>
      </c>
      <c r="H121" s="6">
        <v>1.1637999999999999</v>
      </c>
      <c r="I121" s="6">
        <v>1.004</v>
      </c>
      <c r="J121" s="6"/>
      <c r="K121" s="29">
        <f t="shared" si="28"/>
        <v>39777</v>
      </c>
      <c r="M121" s="19">
        <f t="shared" si="22"/>
        <v>2.388897882352941</v>
      </c>
      <c r="O121" s="20">
        <f t="shared" si="23"/>
        <v>2.3590460000000002</v>
      </c>
      <c r="Q121" s="19">
        <f t="shared" si="24"/>
        <v>2.5541413235294117</v>
      </c>
      <c r="S121" s="20">
        <f t="shared" si="25"/>
        <v>1.7144230323529412</v>
      </c>
      <c r="U121" s="20">
        <f t="shared" si="26"/>
        <v>1.7133619999999998</v>
      </c>
      <c r="W121" s="20">
        <f t="shared" si="27"/>
        <v>1.6172788235294115</v>
      </c>
    </row>
    <row r="122" spans="2:23" x14ac:dyDescent="0.2">
      <c r="B122" s="12">
        <v>39784</v>
      </c>
      <c r="D122" s="6">
        <v>1.5317000000000001</v>
      </c>
      <c r="E122" s="6">
        <v>1.5387</v>
      </c>
      <c r="F122" s="6">
        <v>1.6854</v>
      </c>
      <c r="G122" s="6">
        <v>1.1269</v>
      </c>
      <c r="H122" s="6">
        <v>1.133</v>
      </c>
      <c r="I122" s="6">
        <v>0.99399999999999999</v>
      </c>
      <c r="J122" s="6"/>
      <c r="K122" s="29">
        <f t="shared" si="28"/>
        <v>39784</v>
      </c>
      <c r="M122" s="19">
        <f t="shared" si="22"/>
        <v>2.1698594823529413</v>
      </c>
      <c r="O122" s="20">
        <f t="shared" si="23"/>
        <v>2.1445129999999999</v>
      </c>
      <c r="Q122" s="19">
        <f t="shared" si="24"/>
        <v>2.3620858235294113</v>
      </c>
      <c r="S122" s="20">
        <f t="shared" si="25"/>
        <v>1.7001307323529411</v>
      </c>
      <c r="U122" s="20">
        <f t="shared" si="26"/>
        <v>1.6828699999999999</v>
      </c>
      <c r="W122" s="20">
        <f t="shared" si="27"/>
        <v>1.6072288235294117</v>
      </c>
    </row>
    <row r="123" spans="2:23" x14ac:dyDescent="0.2">
      <c r="B123" s="12">
        <v>39791</v>
      </c>
      <c r="D123" s="6">
        <v>1.3469</v>
      </c>
      <c r="E123" s="6">
        <v>1.357</v>
      </c>
      <c r="F123" s="6">
        <v>1.4350000000000001</v>
      </c>
      <c r="G123" s="6">
        <v>0.9708</v>
      </c>
      <c r="H123" s="6">
        <v>1.0130999999999999</v>
      </c>
      <c r="I123" s="6">
        <v>0.79400000000000004</v>
      </c>
      <c r="J123" s="6"/>
      <c r="K123" s="29">
        <f t="shared" si="28"/>
        <v>39791</v>
      </c>
      <c r="M123" s="19">
        <f t="shared" si="22"/>
        <v>1.9835810823529412</v>
      </c>
      <c r="O123" s="20">
        <f t="shared" si="23"/>
        <v>1.9646299999999999</v>
      </c>
      <c r="Q123" s="19">
        <f t="shared" si="24"/>
        <v>2.1104338235294118</v>
      </c>
      <c r="S123" s="20">
        <f t="shared" si="25"/>
        <v>1.5430160823529411</v>
      </c>
      <c r="U123" s="20">
        <f t="shared" si="26"/>
        <v>1.5641689999999997</v>
      </c>
      <c r="W123" s="20">
        <f t="shared" si="27"/>
        <v>1.4062288235294118</v>
      </c>
    </row>
    <row r="124" spans="2:23" x14ac:dyDescent="0.2">
      <c r="B124" s="12">
        <v>39798</v>
      </c>
      <c r="D124" s="6">
        <v>1.3063</v>
      </c>
      <c r="E124" s="6">
        <v>1.3160000000000001</v>
      </c>
      <c r="F124" s="6">
        <v>1.3829</v>
      </c>
      <c r="G124" s="6">
        <v>1.0181</v>
      </c>
      <c r="H124" s="6">
        <v>1.0762</v>
      </c>
      <c r="I124" s="6">
        <v>0.81399999999999995</v>
      </c>
      <c r="J124" s="6"/>
      <c r="K124" s="29">
        <f t="shared" si="28"/>
        <v>39798</v>
      </c>
      <c r="M124" s="19">
        <f t="shared" si="22"/>
        <v>1.9426562823529412</v>
      </c>
      <c r="O124" s="20">
        <f t="shared" si="23"/>
        <v>1.92404</v>
      </c>
      <c r="Q124" s="19">
        <f t="shared" si="24"/>
        <v>2.0580733235294115</v>
      </c>
      <c r="S124" s="20">
        <f t="shared" si="25"/>
        <v>1.5906235323529412</v>
      </c>
      <c r="U124" s="20">
        <f t="shared" si="26"/>
        <v>1.626638</v>
      </c>
      <c r="W124" s="20">
        <f t="shared" si="27"/>
        <v>1.4263288235294116</v>
      </c>
    </row>
    <row r="125" spans="2:23" x14ac:dyDescent="0.2">
      <c r="B125" s="12">
        <v>39805</v>
      </c>
      <c r="D125" s="6">
        <v>1.304</v>
      </c>
      <c r="E125" s="6">
        <v>1.3069</v>
      </c>
      <c r="F125" s="6">
        <v>1.4006000000000001</v>
      </c>
      <c r="G125" s="6">
        <v>1.1186</v>
      </c>
      <c r="H125" s="6">
        <v>1.1483000000000001</v>
      </c>
      <c r="I125" s="6">
        <v>0.76900000000000002</v>
      </c>
      <c r="J125" s="6"/>
      <c r="K125" s="29">
        <f t="shared" si="28"/>
        <v>39805</v>
      </c>
      <c r="M125" s="19">
        <f t="shared" si="22"/>
        <v>1.9403378823529411</v>
      </c>
      <c r="O125" s="20">
        <f t="shared" si="23"/>
        <v>1.9150309999999999</v>
      </c>
      <c r="Q125" s="19">
        <f t="shared" si="24"/>
        <v>2.0758618235294115</v>
      </c>
      <c r="S125" s="20">
        <f t="shared" si="25"/>
        <v>1.691776782352941</v>
      </c>
      <c r="U125" s="20">
        <f t="shared" si="26"/>
        <v>1.6980170000000001</v>
      </c>
      <c r="W125" s="20">
        <f t="shared" si="27"/>
        <v>1.3811038235294117</v>
      </c>
    </row>
    <row r="126" spans="2:23" x14ac:dyDescent="0.2">
      <c r="B126" s="12">
        <v>39812</v>
      </c>
      <c r="D126" s="6">
        <v>1.3315999999999999</v>
      </c>
      <c r="E126" s="6">
        <v>1.3341000000000001</v>
      </c>
      <c r="F126" s="6">
        <v>1.4585999999999999</v>
      </c>
      <c r="G126" s="6">
        <v>1.1772</v>
      </c>
      <c r="H126" s="6">
        <v>1.1931</v>
      </c>
      <c r="I126" s="6">
        <v>0.73899999999999999</v>
      </c>
      <c r="J126" s="6"/>
      <c r="K126" s="29">
        <f t="shared" si="28"/>
        <v>39812</v>
      </c>
      <c r="M126" s="19">
        <f t="shared" si="22"/>
        <v>1.9681586823529409</v>
      </c>
      <c r="O126" s="20">
        <f t="shared" si="23"/>
        <v>1.941959</v>
      </c>
      <c r="Q126" s="19">
        <f t="shared" si="24"/>
        <v>2.1341518235294115</v>
      </c>
      <c r="S126" s="20">
        <f t="shared" si="25"/>
        <v>1.7507576823529409</v>
      </c>
      <c r="U126" s="20">
        <f t="shared" si="26"/>
        <v>1.7423690000000001</v>
      </c>
      <c r="W126" s="20">
        <f t="shared" si="27"/>
        <v>1.3509538235294116</v>
      </c>
    </row>
    <row r="127" spans="2:23" x14ac:dyDescent="0.2">
      <c r="B127" s="12">
        <v>39819</v>
      </c>
      <c r="D127" s="6">
        <v>1.7341</v>
      </c>
      <c r="E127" s="6">
        <v>1.7579</v>
      </c>
      <c r="F127" s="6">
        <v>1.8125</v>
      </c>
      <c r="G127" s="6">
        <v>1.3723000000000001</v>
      </c>
      <c r="H127" s="6">
        <v>1.3613999999999999</v>
      </c>
      <c r="I127" s="6">
        <v>0.91600000000000004</v>
      </c>
      <c r="J127" s="6"/>
      <c r="K127" s="29">
        <f t="shared" si="28"/>
        <v>39819</v>
      </c>
      <c r="M127" s="19">
        <f t="shared" si="22"/>
        <v>2.3738786823529407</v>
      </c>
      <c r="O127" s="20">
        <f t="shared" si="23"/>
        <v>2.3615209999999998</v>
      </c>
      <c r="Q127" s="19">
        <f t="shared" si="24"/>
        <v>2.4898213235294113</v>
      </c>
      <c r="S127" s="20">
        <f t="shared" si="25"/>
        <v>1.947125832352941</v>
      </c>
      <c r="U127" s="20">
        <f t="shared" si="26"/>
        <v>1.9089859999999998</v>
      </c>
      <c r="W127" s="20">
        <f t="shared" si="27"/>
        <v>1.5288388235294117</v>
      </c>
    </row>
    <row r="128" spans="2:23" x14ac:dyDescent="0.2">
      <c r="B128" s="12">
        <v>39826</v>
      </c>
      <c r="D128" s="6">
        <v>1.5496000000000001</v>
      </c>
      <c r="E128" s="6">
        <v>1.5780000000000001</v>
      </c>
      <c r="F128" s="6">
        <v>1.7020999999999999</v>
      </c>
      <c r="G128" s="6">
        <v>1.3064</v>
      </c>
      <c r="H128" s="6">
        <v>1.3136000000000001</v>
      </c>
      <c r="I128" s="6">
        <v>0.996</v>
      </c>
      <c r="J128" s="6"/>
      <c r="K128" s="29">
        <f t="shared" si="28"/>
        <v>39826</v>
      </c>
      <c r="M128" s="19">
        <f t="shared" si="22"/>
        <v>2.1879026823529415</v>
      </c>
      <c r="O128" s="20">
        <f t="shared" si="23"/>
        <v>2.1834199999999999</v>
      </c>
      <c r="Q128" s="19">
        <f t="shared" si="24"/>
        <v>2.3788693235294116</v>
      </c>
      <c r="S128" s="20">
        <f t="shared" si="25"/>
        <v>1.880797482352941</v>
      </c>
      <c r="U128" s="20">
        <f t="shared" si="26"/>
        <v>1.861664</v>
      </c>
      <c r="W128" s="20">
        <f t="shared" si="27"/>
        <v>1.6092388235294117</v>
      </c>
    </row>
    <row r="129" spans="2:23" x14ac:dyDescent="0.2">
      <c r="B129" s="12">
        <v>39833</v>
      </c>
      <c r="D129" s="6">
        <v>1.5599000000000001</v>
      </c>
      <c r="E129" s="6">
        <v>1.5529999999999999</v>
      </c>
      <c r="F129" s="6">
        <v>1.742</v>
      </c>
      <c r="G129" s="6">
        <v>1.3481000000000001</v>
      </c>
      <c r="H129" s="6">
        <v>1.3512999999999999</v>
      </c>
      <c r="I129" s="6">
        <v>0.95199999999999996</v>
      </c>
      <c r="J129" s="6"/>
      <c r="K129" s="29">
        <f t="shared" si="28"/>
        <v>39833</v>
      </c>
      <c r="M129" s="19">
        <f t="shared" si="22"/>
        <v>2.1982850823529412</v>
      </c>
      <c r="O129" s="20">
        <f t="shared" si="23"/>
        <v>2.1586699999999999</v>
      </c>
      <c r="Q129" s="19">
        <f t="shared" si="24"/>
        <v>2.4189688235294113</v>
      </c>
      <c r="S129" s="20">
        <f t="shared" si="25"/>
        <v>1.9227685323529413</v>
      </c>
      <c r="U129" s="20">
        <f t="shared" si="26"/>
        <v>1.8989869999999998</v>
      </c>
      <c r="W129" s="20">
        <f t="shared" si="27"/>
        <v>1.5650188235294116</v>
      </c>
    </row>
    <row r="130" spans="2:23" x14ac:dyDescent="0.2">
      <c r="B130" s="12">
        <v>39840</v>
      </c>
      <c r="D130" s="6">
        <v>1.4408000000000001</v>
      </c>
      <c r="E130" s="6">
        <v>1.4446000000000001</v>
      </c>
      <c r="F130" s="6">
        <v>1.7166999999999999</v>
      </c>
      <c r="G130" s="6">
        <v>1.2337</v>
      </c>
      <c r="H130" s="6">
        <v>1.2858000000000001</v>
      </c>
      <c r="I130" s="6">
        <v>1.0820000000000001</v>
      </c>
      <c r="J130" s="6"/>
      <c r="K130" s="29">
        <f t="shared" si="28"/>
        <v>39840</v>
      </c>
      <c r="M130" s="19">
        <f t="shared" si="22"/>
        <v>2.0782322823529409</v>
      </c>
      <c r="O130" s="20">
        <f t="shared" si="23"/>
        <v>2.0513539999999999</v>
      </c>
      <c r="Q130" s="19">
        <f t="shared" si="24"/>
        <v>2.3935423235294113</v>
      </c>
      <c r="S130" s="20">
        <f t="shared" si="25"/>
        <v>1.8076249323529412</v>
      </c>
      <c r="U130" s="20">
        <f t="shared" si="26"/>
        <v>1.8341419999999999</v>
      </c>
      <c r="W130" s="20">
        <f t="shared" si="27"/>
        <v>1.6956688235294117</v>
      </c>
    </row>
    <row r="131" spans="2:23" x14ac:dyDescent="0.2">
      <c r="B131" s="12">
        <v>39847</v>
      </c>
      <c r="D131" s="6">
        <v>1.4023000000000001</v>
      </c>
      <c r="E131" s="6">
        <v>1.4038999999999999</v>
      </c>
      <c r="F131" s="6">
        <v>1.6732</v>
      </c>
      <c r="G131" s="6">
        <v>1.3534999999999999</v>
      </c>
      <c r="H131" s="6">
        <v>1.3448</v>
      </c>
      <c r="I131" s="6">
        <v>1.1819999999999999</v>
      </c>
      <c r="J131" s="6"/>
      <c r="K131" s="29">
        <f t="shared" si="28"/>
        <v>39847</v>
      </c>
      <c r="M131" s="19">
        <f t="shared" si="22"/>
        <v>2.0394242823529414</v>
      </c>
      <c r="O131" s="20">
        <f t="shared" si="23"/>
        <v>2.0110609999999998</v>
      </c>
      <c r="Q131" s="19">
        <f t="shared" si="24"/>
        <v>2.3498248235294117</v>
      </c>
      <c r="S131" s="20">
        <f t="shared" si="25"/>
        <v>1.928203632352941</v>
      </c>
      <c r="U131" s="20">
        <f t="shared" si="26"/>
        <v>1.892552</v>
      </c>
      <c r="W131" s="20">
        <f t="shared" si="27"/>
        <v>1.7961688235294115</v>
      </c>
    </row>
    <row r="132" spans="2:23" x14ac:dyDescent="0.2">
      <c r="B132" s="12">
        <v>39854</v>
      </c>
      <c r="D132" s="6">
        <v>1.3908</v>
      </c>
      <c r="E132" s="6">
        <v>1.3802000000000001</v>
      </c>
      <c r="F132" s="6">
        <v>1.5712999999999999</v>
      </c>
      <c r="G132" s="6">
        <v>1.4858</v>
      </c>
      <c r="H132" s="6">
        <v>1.5074000000000001</v>
      </c>
      <c r="I132" s="6">
        <v>1.3340000000000001</v>
      </c>
      <c r="J132" s="6"/>
      <c r="K132" s="29">
        <f t="shared" si="28"/>
        <v>39854</v>
      </c>
      <c r="M132" s="19">
        <f t="shared" ref="M132:M152" si="30">D132*$AA$106+$AA$112</f>
        <v>2.0278322823529411</v>
      </c>
      <c r="O132" s="20">
        <f t="shared" ref="O132:O152" si="31">E132*$AB$106+$AB$112</f>
        <v>1.987598</v>
      </c>
      <c r="Q132" s="19">
        <f t="shared" ref="Q132:Q152" si="32">F132*$AC$106+$AC$112</f>
        <v>2.2474153235294114</v>
      </c>
      <c r="S132" s="20">
        <f t="shared" ref="S132:S152" si="33">G132*$AE$106+$AE$112</f>
        <v>2.061363582352941</v>
      </c>
      <c r="U132" s="20">
        <f t="shared" ref="U132:U152" si="34">H132*$AF$106+$AF$112</f>
        <v>2.0535259999999997</v>
      </c>
      <c r="W132" s="20">
        <f t="shared" ref="W132:W152" si="35">I132*$AG$106+$AG$112</f>
        <v>1.9489288235294118</v>
      </c>
    </row>
    <row r="133" spans="2:23" x14ac:dyDescent="0.2">
      <c r="B133" s="12">
        <v>39861</v>
      </c>
      <c r="D133" s="6">
        <v>1.3753</v>
      </c>
      <c r="E133" s="6">
        <v>1.3704000000000001</v>
      </c>
      <c r="F133" s="6">
        <v>1.4417</v>
      </c>
      <c r="G133" s="6">
        <v>1.5084</v>
      </c>
      <c r="H133" s="6">
        <v>1.5309999999999999</v>
      </c>
      <c r="I133" s="6">
        <v>1.3540000000000001</v>
      </c>
      <c r="J133" s="6"/>
      <c r="K133" s="29">
        <f t="shared" si="28"/>
        <v>39861</v>
      </c>
      <c r="M133" s="19">
        <f t="shared" si="30"/>
        <v>2.0122082823529412</v>
      </c>
      <c r="O133" s="20">
        <f t="shared" si="31"/>
        <v>1.9778960000000001</v>
      </c>
      <c r="Q133" s="19">
        <f t="shared" si="32"/>
        <v>2.1171673235294115</v>
      </c>
      <c r="S133" s="20">
        <f t="shared" si="33"/>
        <v>2.0841104823529411</v>
      </c>
      <c r="U133" s="20">
        <f t="shared" si="34"/>
        <v>2.0768899999999997</v>
      </c>
      <c r="W133" s="20">
        <f t="shared" si="35"/>
        <v>1.9690288235294118</v>
      </c>
    </row>
    <row r="134" spans="2:23" x14ac:dyDescent="0.2">
      <c r="B134" s="12">
        <v>39868</v>
      </c>
      <c r="D134" s="6">
        <v>1.1733</v>
      </c>
      <c r="E134" s="6">
        <v>1.1756</v>
      </c>
      <c r="F134" s="6">
        <v>1.2222999999999999</v>
      </c>
      <c r="G134" s="6">
        <v>1.2994000000000001</v>
      </c>
      <c r="H134" s="6">
        <v>1.3254999999999999</v>
      </c>
      <c r="I134" s="6">
        <v>1.264</v>
      </c>
      <c r="J134" s="6"/>
      <c r="K134" s="29">
        <f t="shared" si="28"/>
        <v>39868</v>
      </c>
      <c r="M134" s="19">
        <f t="shared" si="30"/>
        <v>1.808592282352941</v>
      </c>
      <c r="O134" s="20">
        <f t="shared" si="31"/>
        <v>1.7850439999999999</v>
      </c>
      <c r="Q134" s="19">
        <f t="shared" si="32"/>
        <v>1.8966703235294116</v>
      </c>
      <c r="S134" s="20">
        <f t="shared" si="33"/>
        <v>1.8737519823529412</v>
      </c>
      <c r="U134" s="20">
        <f t="shared" si="34"/>
        <v>1.8734449999999998</v>
      </c>
      <c r="W134" s="20">
        <f t="shared" si="35"/>
        <v>1.8785788235294116</v>
      </c>
    </row>
    <row r="135" spans="2:23" x14ac:dyDescent="0.2">
      <c r="B135" s="12">
        <v>39875</v>
      </c>
      <c r="D135" s="6">
        <v>1.1398999999999999</v>
      </c>
      <c r="E135" s="6">
        <v>1.1369</v>
      </c>
      <c r="F135" s="6">
        <v>1.1191</v>
      </c>
      <c r="G135" s="6">
        <v>1.44</v>
      </c>
      <c r="H135" s="6">
        <v>1.4370000000000001</v>
      </c>
      <c r="I135" s="6">
        <v>1.3340000000000001</v>
      </c>
      <c r="J135" s="6"/>
      <c r="K135" s="29">
        <f t="shared" si="28"/>
        <v>39875</v>
      </c>
      <c r="M135" s="19">
        <f t="shared" si="30"/>
        <v>1.774925082352941</v>
      </c>
      <c r="O135" s="20">
        <f t="shared" si="31"/>
        <v>1.746731</v>
      </c>
      <c r="Q135" s="19">
        <f t="shared" si="32"/>
        <v>1.7929543235294116</v>
      </c>
      <c r="S135" s="20">
        <f t="shared" si="33"/>
        <v>2.0152658823529412</v>
      </c>
      <c r="U135" s="20">
        <f t="shared" si="34"/>
        <v>1.98383</v>
      </c>
      <c r="W135" s="20">
        <f t="shared" si="35"/>
        <v>1.9489288235294118</v>
      </c>
    </row>
    <row r="136" spans="2:23" x14ac:dyDescent="0.2">
      <c r="B136" s="12">
        <v>39882</v>
      </c>
      <c r="D136" s="6">
        <v>1.1245000000000001</v>
      </c>
      <c r="E136" s="6">
        <v>1.1435</v>
      </c>
      <c r="F136" s="6">
        <v>1.1332</v>
      </c>
      <c r="G136" s="6">
        <v>1.3738999999999999</v>
      </c>
      <c r="H136" s="6">
        <v>1.371</v>
      </c>
      <c r="I136" s="6">
        <v>1.3651</v>
      </c>
      <c r="J136" s="6"/>
      <c r="K136" s="29">
        <f t="shared" si="28"/>
        <v>39882</v>
      </c>
      <c r="M136" s="19">
        <f t="shared" si="30"/>
        <v>1.7594018823529411</v>
      </c>
      <c r="O136" s="20">
        <f t="shared" si="31"/>
        <v>1.7532649999999999</v>
      </c>
      <c r="Q136" s="19">
        <f t="shared" si="32"/>
        <v>1.8071248235294117</v>
      </c>
      <c r="S136" s="20">
        <f t="shared" si="33"/>
        <v>1.9487362323529411</v>
      </c>
      <c r="U136" s="20">
        <f t="shared" si="34"/>
        <v>1.9184899999999998</v>
      </c>
      <c r="W136" s="20">
        <f t="shared" si="35"/>
        <v>1.9801843235294116</v>
      </c>
    </row>
    <row r="137" spans="2:23" x14ac:dyDescent="0.2">
      <c r="B137" s="12">
        <v>39889</v>
      </c>
      <c r="D137" s="6">
        <v>1.1221000000000001</v>
      </c>
      <c r="E137" s="6">
        <v>1.1396999999999999</v>
      </c>
      <c r="F137" s="6">
        <v>1.2061999999999999</v>
      </c>
      <c r="G137" s="6">
        <v>1.391</v>
      </c>
      <c r="H137" s="6">
        <v>1.401</v>
      </c>
      <c r="I137" s="6">
        <v>1.4035</v>
      </c>
      <c r="J137" s="6"/>
      <c r="K137" s="29">
        <f t="shared" si="28"/>
        <v>39889</v>
      </c>
      <c r="M137" s="19">
        <f t="shared" si="30"/>
        <v>1.7569826823529413</v>
      </c>
      <c r="O137" s="20">
        <f t="shared" si="31"/>
        <v>1.7495029999999998</v>
      </c>
      <c r="Q137" s="19">
        <f t="shared" si="32"/>
        <v>1.8804898235294116</v>
      </c>
      <c r="S137" s="20">
        <f t="shared" si="33"/>
        <v>1.9659473823529412</v>
      </c>
      <c r="U137" s="20">
        <f t="shared" si="34"/>
        <v>1.9481899999999999</v>
      </c>
      <c r="W137" s="20">
        <f t="shared" si="35"/>
        <v>2.0187763235294116</v>
      </c>
    </row>
    <row r="138" spans="2:23" x14ac:dyDescent="0.2">
      <c r="B138" s="12">
        <v>39896</v>
      </c>
      <c r="D138" s="6">
        <v>1.4927999999999999</v>
      </c>
      <c r="E138" s="6">
        <v>1.498</v>
      </c>
      <c r="F138" s="6">
        <v>1.4904999999999999</v>
      </c>
      <c r="G138" s="6">
        <v>1.5168999999999999</v>
      </c>
      <c r="H138" s="6">
        <v>1.5249999999999999</v>
      </c>
      <c r="I138" s="6">
        <v>1.4796</v>
      </c>
      <c r="J138" s="6"/>
      <c r="K138" s="29">
        <f t="shared" si="28"/>
        <v>39896</v>
      </c>
      <c r="M138" s="19">
        <f t="shared" si="30"/>
        <v>2.1306482823529409</v>
      </c>
      <c r="O138" s="20">
        <f t="shared" si="31"/>
        <v>2.1042199999999998</v>
      </c>
      <c r="Q138" s="19">
        <f t="shared" si="32"/>
        <v>2.1662113235294118</v>
      </c>
      <c r="S138" s="20">
        <f t="shared" si="33"/>
        <v>2.0926657323529412</v>
      </c>
      <c r="U138" s="20">
        <f t="shared" si="34"/>
        <v>2.0709499999999998</v>
      </c>
      <c r="W138" s="20">
        <f t="shared" si="35"/>
        <v>2.0952568235294118</v>
      </c>
    </row>
    <row r="139" spans="2:23" x14ac:dyDescent="0.2">
      <c r="B139" s="12">
        <v>39903</v>
      </c>
      <c r="D139" s="6">
        <v>1.4583999999999999</v>
      </c>
      <c r="E139" s="6">
        <v>1.4931000000000001</v>
      </c>
      <c r="F139" s="6">
        <v>1.5457000000000001</v>
      </c>
      <c r="G139" s="6">
        <v>1.5349999999999999</v>
      </c>
      <c r="H139" s="6">
        <v>1.5529999999999999</v>
      </c>
      <c r="I139" s="6">
        <v>1.5308999999999999</v>
      </c>
      <c r="J139" s="6"/>
      <c r="K139" s="29">
        <f t="shared" si="28"/>
        <v>39903</v>
      </c>
      <c r="M139" s="19">
        <f t="shared" si="30"/>
        <v>2.0959730823529412</v>
      </c>
      <c r="O139" s="20">
        <f t="shared" si="31"/>
        <v>2.0993690000000003</v>
      </c>
      <c r="Q139" s="19">
        <f t="shared" si="32"/>
        <v>2.2216873235294115</v>
      </c>
      <c r="S139" s="20">
        <f t="shared" si="33"/>
        <v>2.1108833823529412</v>
      </c>
      <c r="U139" s="20">
        <f t="shared" si="34"/>
        <v>2.0986699999999998</v>
      </c>
      <c r="W139" s="20">
        <f t="shared" si="35"/>
        <v>2.1468133235294116</v>
      </c>
    </row>
    <row r="140" spans="2:23" x14ac:dyDescent="0.2">
      <c r="B140" s="12">
        <v>39910</v>
      </c>
      <c r="D140" s="6">
        <v>1.6025</v>
      </c>
      <c r="E140" s="6">
        <v>1.6063000000000001</v>
      </c>
      <c r="F140" s="6">
        <v>1.7064999999999999</v>
      </c>
      <c r="G140" s="6">
        <v>1.6388</v>
      </c>
      <c r="H140" s="6">
        <v>1.5951</v>
      </c>
      <c r="I140" s="6">
        <v>1.5928</v>
      </c>
      <c r="J140" s="6"/>
      <c r="K140" s="29">
        <f t="shared" si="28"/>
        <v>39910</v>
      </c>
      <c r="M140" s="19">
        <f t="shared" si="30"/>
        <v>2.241225882352941</v>
      </c>
      <c r="O140" s="20">
        <f t="shared" si="31"/>
        <v>2.2114370000000001</v>
      </c>
      <c r="Q140" s="19">
        <f t="shared" si="32"/>
        <v>2.3832913235294115</v>
      </c>
      <c r="S140" s="20">
        <f t="shared" si="33"/>
        <v>2.2153580823529411</v>
      </c>
      <c r="U140" s="20">
        <f t="shared" si="34"/>
        <v>2.1403489999999996</v>
      </c>
      <c r="W140" s="20">
        <f t="shared" si="35"/>
        <v>2.2090228235294118</v>
      </c>
    </row>
    <row r="141" spans="2:23" x14ac:dyDescent="0.2">
      <c r="B141" s="12">
        <v>39917</v>
      </c>
      <c r="D141" s="6">
        <v>1.5964</v>
      </c>
      <c r="E141" s="6">
        <v>1.5971</v>
      </c>
      <c r="F141" s="6">
        <v>1.7259</v>
      </c>
      <c r="G141" s="6">
        <v>1.6676</v>
      </c>
      <c r="H141" s="6">
        <v>1.6020000000000001</v>
      </c>
      <c r="I141" s="6">
        <v>1.6151</v>
      </c>
      <c r="J141" s="6"/>
      <c r="K141" s="29">
        <f t="shared" si="28"/>
        <v>39917</v>
      </c>
      <c r="M141" s="19">
        <f t="shared" si="30"/>
        <v>2.2350770823529409</v>
      </c>
      <c r="O141" s="20">
        <f t="shared" si="31"/>
        <v>2.2023289999999998</v>
      </c>
      <c r="Q141" s="19">
        <f t="shared" si="32"/>
        <v>2.4027883235294114</v>
      </c>
      <c r="S141" s="20">
        <f t="shared" si="33"/>
        <v>2.2443452823529411</v>
      </c>
      <c r="U141" s="20">
        <f t="shared" si="34"/>
        <v>2.1471800000000001</v>
      </c>
      <c r="W141" s="20">
        <f t="shared" si="35"/>
        <v>2.2314343235294114</v>
      </c>
    </row>
    <row r="142" spans="2:23" x14ac:dyDescent="0.2">
      <c r="B142" s="12">
        <v>39924</v>
      </c>
      <c r="D142" s="6">
        <v>1.534</v>
      </c>
      <c r="E142" s="6">
        <v>1.5315000000000001</v>
      </c>
      <c r="F142" s="6">
        <v>1.6930000000000001</v>
      </c>
      <c r="G142" s="6">
        <v>1.6169</v>
      </c>
      <c r="H142" s="6">
        <v>1.5958000000000001</v>
      </c>
      <c r="I142" s="6">
        <v>1.6297999999999999</v>
      </c>
      <c r="J142" s="6"/>
      <c r="K142" s="29">
        <f t="shared" si="28"/>
        <v>39924</v>
      </c>
      <c r="M142" s="19">
        <f t="shared" si="30"/>
        <v>2.1721778823529414</v>
      </c>
      <c r="O142" s="20">
        <f t="shared" si="31"/>
        <v>2.1373850000000001</v>
      </c>
      <c r="Q142" s="19">
        <f t="shared" si="32"/>
        <v>2.3697238235294114</v>
      </c>
      <c r="S142" s="20">
        <f t="shared" si="33"/>
        <v>2.1933157323529411</v>
      </c>
      <c r="U142" s="20">
        <f t="shared" si="34"/>
        <v>2.1410420000000001</v>
      </c>
      <c r="W142" s="20">
        <f t="shared" si="35"/>
        <v>2.2462078235294114</v>
      </c>
    </row>
    <row r="143" spans="2:23" x14ac:dyDescent="0.2">
      <c r="B143" s="12">
        <v>39931</v>
      </c>
      <c r="D143" s="6">
        <v>1.5501</v>
      </c>
      <c r="E143" s="6">
        <v>1.5397000000000001</v>
      </c>
      <c r="F143" s="6">
        <v>1.7095</v>
      </c>
      <c r="G143" s="6">
        <v>1.6635</v>
      </c>
      <c r="H143" s="6">
        <v>1.6367</v>
      </c>
      <c r="I143" s="6">
        <v>1.6786000000000001</v>
      </c>
      <c r="J143" s="6"/>
      <c r="K143" s="29">
        <f t="shared" si="28"/>
        <v>39931</v>
      </c>
      <c r="M143" s="19">
        <f t="shared" si="30"/>
        <v>2.1884066823529409</v>
      </c>
      <c r="O143" s="20">
        <f t="shared" si="31"/>
        <v>2.1455029999999997</v>
      </c>
      <c r="Q143" s="19">
        <f t="shared" si="32"/>
        <v>2.3863063235294115</v>
      </c>
      <c r="S143" s="20">
        <f t="shared" si="33"/>
        <v>2.2402186323529412</v>
      </c>
      <c r="U143" s="20">
        <f t="shared" si="34"/>
        <v>2.1815329999999999</v>
      </c>
      <c r="W143" s="20">
        <f t="shared" si="35"/>
        <v>2.2952518235294117</v>
      </c>
    </row>
    <row r="144" spans="2:23" x14ac:dyDescent="0.2">
      <c r="B144" s="12">
        <v>39938</v>
      </c>
      <c r="D144" s="6">
        <v>1.6426000000000001</v>
      </c>
      <c r="E144" s="6">
        <v>1.6220000000000001</v>
      </c>
      <c r="F144" s="6">
        <v>1.6760999999999999</v>
      </c>
      <c r="G144" s="6">
        <v>1.7645</v>
      </c>
      <c r="H144" s="6">
        <v>1.7392000000000001</v>
      </c>
      <c r="I144" s="6">
        <v>1.7414000000000001</v>
      </c>
      <c r="J144" s="6"/>
      <c r="K144" s="29">
        <f t="shared" si="28"/>
        <v>39938</v>
      </c>
      <c r="M144" s="19">
        <f t="shared" si="30"/>
        <v>2.2816466823529411</v>
      </c>
      <c r="O144" s="20">
        <f t="shared" si="31"/>
        <v>2.2269800000000002</v>
      </c>
      <c r="Q144" s="19">
        <f t="shared" si="32"/>
        <v>2.3527393235294118</v>
      </c>
      <c r="S144" s="20">
        <f t="shared" si="33"/>
        <v>2.341875132352941</v>
      </c>
      <c r="U144" s="20">
        <f t="shared" si="34"/>
        <v>2.2830079999999997</v>
      </c>
      <c r="W144" s="20">
        <f t="shared" si="35"/>
        <v>2.3583658235294118</v>
      </c>
    </row>
    <row r="145" spans="2:33" x14ac:dyDescent="0.2">
      <c r="B145" s="12">
        <v>39945</v>
      </c>
      <c r="D145" s="6">
        <v>1.6611</v>
      </c>
      <c r="E145" s="6">
        <v>1.6464000000000001</v>
      </c>
      <c r="F145" s="6">
        <v>1.6296999999999999</v>
      </c>
      <c r="G145" s="6">
        <v>1.8343</v>
      </c>
      <c r="H145" s="6">
        <v>1.8078000000000001</v>
      </c>
      <c r="I145" s="6">
        <v>1.7988999999999999</v>
      </c>
      <c r="J145" s="6"/>
      <c r="K145" s="29">
        <f t="shared" si="28"/>
        <v>39945</v>
      </c>
      <c r="M145" s="19">
        <f t="shared" si="30"/>
        <v>2.3002946823529413</v>
      </c>
      <c r="O145" s="20">
        <f t="shared" si="31"/>
        <v>2.2511359999999998</v>
      </c>
      <c r="Q145" s="19">
        <f t="shared" si="32"/>
        <v>2.3061073235294116</v>
      </c>
      <c r="S145" s="20">
        <f t="shared" si="33"/>
        <v>2.4121288323529413</v>
      </c>
      <c r="U145" s="20">
        <f t="shared" si="34"/>
        <v>2.3509219999999997</v>
      </c>
      <c r="W145" s="20">
        <f t="shared" si="35"/>
        <v>2.4161533235294117</v>
      </c>
    </row>
    <row r="146" spans="2:33" x14ac:dyDescent="0.2">
      <c r="B146" s="12">
        <v>39952</v>
      </c>
      <c r="D146" s="6">
        <v>1.5760000000000001</v>
      </c>
      <c r="E146" s="6">
        <v>1.5647</v>
      </c>
      <c r="F146" s="6">
        <v>1.5831</v>
      </c>
      <c r="G146" s="6">
        <v>1.8672</v>
      </c>
      <c r="H146" s="6">
        <v>1.8428</v>
      </c>
      <c r="I146" s="6">
        <v>1.8595999999999999</v>
      </c>
      <c r="J146" s="6"/>
      <c r="K146" s="29">
        <f t="shared" si="28"/>
        <v>39952</v>
      </c>
      <c r="M146" s="19">
        <f t="shared" si="30"/>
        <v>2.2145138823529411</v>
      </c>
      <c r="O146" s="20">
        <f t="shared" si="31"/>
        <v>2.1702529999999998</v>
      </c>
      <c r="Q146" s="19">
        <f t="shared" si="32"/>
        <v>2.2592743235294117</v>
      </c>
      <c r="S146" s="20">
        <f t="shared" si="33"/>
        <v>2.4452426823529412</v>
      </c>
      <c r="U146" s="20">
        <f t="shared" si="34"/>
        <v>2.3855719999999998</v>
      </c>
      <c r="W146" s="20">
        <f t="shared" si="35"/>
        <v>2.4771568235294117</v>
      </c>
    </row>
    <row r="147" spans="2:33" x14ac:dyDescent="0.2">
      <c r="B147" s="12">
        <v>39959</v>
      </c>
      <c r="D147" s="6">
        <v>1.6157999999999999</v>
      </c>
      <c r="E147" s="6">
        <v>1.6185</v>
      </c>
      <c r="F147" s="6">
        <v>1.6596</v>
      </c>
      <c r="G147" s="6">
        <v>1.9370000000000001</v>
      </c>
      <c r="H147" s="6">
        <v>1.9392</v>
      </c>
      <c r="I147" s="6">
        <v>1.9342999999999999</v>
      </c>
      <c r="J147" s="6"/>
      <c r="K147" s="29">
        <f t="shared" si="28"/>
        <v>39959</v>
      </c>
      <c r="M147" s="19">
        <f t="shared" si="30"/>
        <v>2.254632282352941</v>
      </c>
      <c r="O147" s="20">
        <f t="shared" si="31"/>
        <v>2.2235149999999999</v>
      </c>
      <c r="Q147" s="19">
        <f t="shared" si="32"/>
        <v>2.3361568235294117</v>
      </c>
      <c r="S147" s="20">
        <f t="shared" si="33"/>
        <v>2.515496382352941</v>
      </c>
      <c r="U147" s="20">
        <f t="shared" si="34"/>
        <v>2.4810080000000001</v>
      </c>
      <c r="W147" s="20">
        <f t="shared" si="35"/>
        <v>2.5522303235294115</v>
      </c>
    </row>
    <row r="148" spans="2:33" x14ac:dyDescent="0.2">
      <c r="B148" s="12">
        <v>39966</v>
      </c>
      <c r="D148" s="6">
        <v>1.8174999999999999</v>
      </c>
      <c r="E148" s="6">
        <v>1.84</v>
      </c>
      <c r="F148" s="6">
        <v>1.7902</v>
      </c>
      <c r="G148" s="6">
        <v>2.0529999999999999</v>
      </c>
      <c r="H148" s="6">
        <v>2.0457000000000001</v>
      </c>
      <c r="I148" s="6">
        <v>2.0225</v>
      </c>
      <c r="J148" s="6"/>
      <c r="K148" s="29">
        <f t="shared" si="28"/>
        <v>39966</v>
      </c>
      <c r="M148" s="19">
        <f t="shared" si="30"/>
        <v>2.457945882352941</v>
      </c>
      <c r="O148" s="20">
        <f t="shared" si="31"/>
        <v>2.4428000000000001</v>
      </c>
      <c r="Q148" s="19">
        <f t="shared" si="32"/>
        <v>2.4674098235294117</v>
      </c>
      <c r="S148" s="20">
        <f t="shared" si="33"/>
        <v>2.6322503823529413</v>
      </c>
      <c r="U148" s="20">
        <f t="shared" si="34"/>
        <v>2.586443</v>
      </c>
      <c r="W148" s="20">
        <f t="shared" si="35"/>
        <v>2.6408713235294119</v>
      </c>
    </row>
    <row r="149" spans="2:33" x14ac:dyDescent="0.2">
      <c r="B149" s="12">
        <v>39973</v>
      </c>
      <c r="D149" s="6">
        <v>1.8273999999999999</v>
      </c>
      <c r="E149" s="6">
        <v>1.8632</v>
      </c>
      <c r="F149" s="6">
        <v>1.7356</v>
      </c>
      <c r="G149" s="6">
        <v>2.1067999999999998</v>
      </c>
      <c r="H149" s="6">
        <v>2.1145</v>
      </c>
      <c r="I149" s="6">
        <v>2.0895000000000001</v>
      </c>
      <c r="J149" s="6"/>
      <c r="K149" s="29">
        <f t="shared" si="28"/>
        <v>39973</v>
      </c>
      <c r="M149" s="19">
        <f t="shared" si="30"/>
        <v>2.4679250823529411</v>
      </c>
      <c r="O149" s="20">
        <f t="shared" si="31"/>
        <v>2.4657679999999997</v>
      </c>
      <c r="Q149" s="19">
        <f t="shared" si="32"/>
        <v>2.4125368235294116</v>
      </c>
      <c r="S149" s="20">
        <f t="shared" si="33"/>
        <v>2.6864000823529408</v>
      </c>
      <c r="U149" s="20">
        <f t="shared" si="34"/>
        <v>2.6545549999999998</v>
      </c>
      <c r="W149" s="20">
        <f t="shared" si="35"/>
        <v>2.7082063235294118</v>
      </c>
    </row>
    <row r="150" spans="2:33" x14ac:dyDescent="0.2">
      <c r="B150" s="12">
        <v>39980</v>
      </c>
      <c r="D150" s="6">
        <v>1.9321999999999999</v>
      </c>
      <c r="E150" s="6">
        <v>1.9397</v>
      </c>
      <c r="F150" s="6">
        <v>1.978</v>
      </c>
      <c r="G150" s="6">
        <v>2.2086999999999999</v>
      </c>
      <c r="H150" s="6">
        <v>2.1669999999999998</v>
      </c>
      <c r="I150" s="6">
        <v>2.1842000000000001</v>
      </c>
      <c r="J150" s="6"/>
      <c r="K150" s="29">
        <f t="shared" si="28"/>
        <v>39980</v>
      </c>
      <c r="M150" s="19">
        <f t="shared" si="30"/>
        <v>2.5735634823529407</v>
      </c>
      <c r="O150" s="20">
        <f t="shared" si="31"/>
        <v>2.5415029999999996</v>
      </c>
      <c r="Q150" s="19">
        <f t="shared" si="32"/>
        <v>2.6561488235294117</v>
      </c>
      <c r="S150" s="20">
        <f t="shared" si="33"/>
        <v>2.7889624323529412</v>
      </c>
      <c r="U150" s="20">
        <f t="shared" si="34"/>
        <v>2.7065299999999999</v>
      </c>
      <c r="W150" s="20">
        <f t="shared" si="35"/>
        <v>2.8033798235294114</v>
      </c>
    </row>
    <row r="151" spans="2:33" x14ac:dyDescent="0.2">
      <c r="B151" s="12">
        <v>39987</v>
      </c>
      <c r="D151" s="6">
        <v>1.8613999999999999</v>
      </c>
      <c r="E151" s="6">
        <v>1.8688</v>
      </c>
      <c r="F151" s="6">
        <v>1.9297</v>
      </c>
      <c r="G151" s="6">
        <v>2.1044999999999998</v>
      </c>
      <c r="H151" s="6">
        <v>2.0897000000000001</v>
      </c>
      <c r="I151" s="6">
        <v>2.1309</v>
      </c>
      <c r="J151" s="6"/>
      <c r="K151" s="29">
        <f t="shared" si="28"/>
        <v>39987</v>
      </c>
      <c r="M151" s="19">
        <f t="shared" si="30"/>
        <v>2.5021970823529411</v>
      </c>
      <c r="O151" s="20">
        <f t="shared" si="31"/>
        <v>2.4713120000000002</v>
      </c>
      <c r="Q151" s="19">
        <f t="shared" si="32"/>
        <v>2.6076073235294115</v>
      </c>
      <c r="S151" s="20">
        <f t="shared" si="33"/>
        <v>2.6840851323529411</v>
      </c>
      <c r="U151" s="20">
        <f t="shared" si="34"/>
        <v>2.6300029999999999</v>
      </c>
      <c r="W151" s="20">
        <f t="shared" si="35"/>
        <v>2.7498133235294118</v>
      </c>
    </row>
    <row r="152" spans="2:33" x14ac:dyDescent="0.2">
      <c r="B152" s="12">
        <v>39994</v>
      </c>
      <c r="D152" s="6">
        <v>1.8980999999999999</v>
      </c>
      <c r="E152" s="6">
        <v>1.905</v>
      </c>
      <c r="F152" s="6">
        <v>1.9776</v>
      </c>
      <c r="G152" s="6">
        <v>2.0939999999999999</v>
      </c>
      <c r="H152" s="6">
        <v>2.0823999999999998</v>
      </c>
      <c r="I152" s="6">
        <v>2.1311</v>
      </c>
      <c r="J152" s="6"/>
      <c r="K152" s="29">
        <f t="shared" si="28"/>
        <v>39994</v>
      </c>
      <c r="M152" s="19">
        <f t="shared" si="30"/>
        <v>2.5391906823529409</v>
      </c>
      <c r="O152" s="20">
        <f t="shared" si="31"/>
        <v>2.5071500000000002</v>
      </c>
      <c r="Q152" s="19">
        <f t="shared" si="32"/>
        <v>2.6557468235294115</v>
      </c>
      <c r="S152" s="20">
        <f t="shared" si="33"/>
        <v>2.6735168823529412</v>
      </c>
      <c r="U152" s="20">
        <f t="shared" si="34"/>
        <v>2.6227759999999996</v>
      </c>
      <c r="W152" s="20">
        <f t="shared" si="35"/>
        <v>2.7500143235294114</v>
      </c>
    </row>
    <row r="153" spans="2:33" x14ac:dyDescent="0.2">
      <c r="B153" s="12">
        <v>40001</v>
      </c>
      <c r="D153" s="6">
        <v>1.6577</v>
      </c>
      <c r="E153" s="6">
        <v>1.6591</v>
      </c>
      <c r="F153" s="6">
        <v>1.8159000000000001</v>
      </c>
      <c r="G153" s="6">
        <v>1.9374</v>
      </c>
      <c r="H153" s="6">
        <v>1.9048</v>
      </c>
      <c r="I153" s="6">
        <v>2.0428999999999999</v>
      </c>
      <c r="J153" s="6"/>
      <c r="K153" s="29">
        <f t="shared" si="28"/>
        <v>40001</v>
      </c>
      <c r="M153" s="19">
        <f t="shared" ref="M153:M184" si="36">D153*$AA$162+$AA$168</f>
        <v>2.2968674823529414</v>
      </c>
      <c r="O153" s="20">
        <f t="shared" ref="O153:O184" si="37">E153*$AB$162+$AB$168</f>
        <v>2.263709</v>
      </c>
      <c r="Q153" s="19">
        <f t="shared" ref="Q153:Q184" si="38">F153*$AC$162+$AC$168</f>
        <v>2.493238323529412</v>
      </c>
      <c r="S153" s="20">
        <f t="shared" ref="S153:S184" si="39">G153*$AE$162+$AE$168</f>
        <v>2.5158989823529412</v>
      </c>
      <c r="U153" s="20">
        <f t="shared" ref="U153:U184" si="40">H153*$AF$162+$AF$168</f>
        <v>2.446952</v>
      </c>
      <c r="W153" s="20">
        <f t="shared" ref="W153:W184" si="41">I153*$AG$162+$AG$168</f>
        <v>2.6613733235294115</v>
      </c>
    </row>
    <row r="154" spans="2:33" x14ac:dyDescent="0.2">
      <c r="B154" s="12">
        <v>40008</v>
      </c>
      <c r="D154" s="6">
        <v>1.5855999999999999</v>
      </c>
      <c r="E154" s="6">
        <v>1.5973999999999999</v>
      </c>
      <c r="F154" s="6">
        <v>1.6612</v>
      </c>
      <c r="G154" s="6">
        <v>1.8784000000000001</v>
      </c>
      <c r="H154" s="6">
        <v>1.8460000000000001</v>
      </c>
      <c r="I154" s="6">
        <v>2.0032999999999999</v>
      </c>
      <c r="J154" s="6"/>
      <c r="K154" s="29">
        <f t="shared" si="28"/>
        <v>40008</v>
      </c>
      <c r="M154" s="19">
        <f t="shared" si="36"/>
        <v>2.2241906823529409</v>
      </c>
      <c r="O154" s="20">
        <f t="shared" si="37"/>
        <v>2.202626</v>
      </c>
      <c r="Q154" s="19">
        <f t="shared" si="38"/>
        <v>2.3377648235294117</v>
      </c>
      <c r="S154" s="20">
        <f t="shared" si="39"/>
        <v>2.4565154823529411</v>
      </c>
      <c r="U154" s="20">
        <f t="shared" si="40"/>
        <v>2.3887400000000003</v>
      </c>
      <c r="W154" s="20">
        <f t="shared" si="41"/>
        <v>2.6215753235294112</v>
      </c>
    </row>
    <row r="155" spans="2:33" x14ac:dyDescent="0.2">
      <c r="B155" s="12">
        <v>40015</v>
      </c>
      <c r="D155" s="6">
        <v>1.7557</v>
      </c>
      <c r="E155" s="6">
        <v>1.7611000000000001</v>
      </c>
      <c r="F155" s="6">
        <v>1.7158</v>
      </c>
      <c r="G155" s="6">
        <v>1.9101999999999999</v>
      </c>
      <c r="H155" s="6">
        <v>1.8938999999999999</v>
      </c>
      <c r="I155" s="6">
        <v>1.9937</v>
      </c>
      <c r="J155" s="6"/>
      <c r="K155" s="29">
        <f t="shared" si="28"/>
        <v>40015</v>
      </c>
      <c r="M155" s="19">
        <f t="shared" si="36"/>
        <v>2.3956514823529411</v>
      </c>
      <c r="O155" s="20">
        <f t="shared" si="37"/>
        <v>2.3646890000000003</v>
      </c>
      <c r="Q155" s="19">
        <f t="shared" si="38"/>
        <v>2.3926378235294115</v>
      </c>
      <c r="S155" s="20">
        <f t="shared" si="39"/>
        <v>2.4885221823529409</v>
      </c>
      <c r="U155" s="20">
        <f t="shared" si="40"/>
        <v>2.4361609999999998</v>
      </c>
      <c r="W155" s="20">
        <f t="shared" si="41"/>
        <v>2.6119273235294118</v>
      </c>
    </row>
    <row r="156" spans="2:33" x14ac:dyDescent="0.2">
      <c r="B156" s="12">
        <v>40022</v>
      </c>
      <c r="D156" s="6">
        <v>1.8260000000000001</v>
      </c>
      <c r="E156" s="6">
        <v>1.8399000000000001</v>
      </c>
      <c r="F156" s="6">
        <v>1.8192999999999999</v>
      </c>
      <c r="G156" s="6">
        <v>2.0308999999999999</v>
      </c>
      <c r="H156" s="6">
        <v>2.0232000000000001</v>
      </c>
      <c r="I156" s="6">
        <v>2.0663</v>
      </c>
      <c r="J156" s="6"/>
      <c r="K156" s="29">
        <f t="shared" si="28"/>
        <v>40022</v>
      </c>
      <c r="M156" s="19">
        <f t="shared" si="36"/>
        <v>2.4665138823529409</v>
      </c>
      <c r="O156" s="20">
        <f t="shared" si="37"/>
        <v>2.442701</v>
      </c>
      <c r="Q156" s="19">
        <f t="shared" si="38"/>
        <v>2.4966553235294118</v>
      </c>
      <c r="S156" s="20">
        <f t="shared" si="39"/>
        <v>2.6100067323529412</v>
      </c>
      <c r="U156" s="20">
        <f t="shared" si="40"/>
        <v>2.564168</v>
      </c>
      <c r="W156" s="20">
        <f t="shared" si="41"/>
        <v>2.6848903235294115</v>
      </c>
    </row>
    <row r="157" spans="2:33" x14ac:dyDescent="0.2">
      <c r="B157" s="12">
        <v>40029</v>
      </c>
      <c r="D157" s="6">
        <v>1.8599000000000001</v>
      </c>
      <c r="E157" s="6">
        <v>1.8666</v>
      </c>
      <c r="F157" s="6">
        <v>1.8764000000000001</v>
      </c>
      <c r="G157" s="6">
        <v>2.1526999999999998</v>
      </c>
      <c r="H157" s="6">
        <v>2.1276999999999999</v>
      </c>
      <c r="I157" s="6">
        <v>2.1692</v>
      </c>
      <c r="J157" s="6"/>
      <c r="K157" s="29">
        <f t="shared" si="28"/>
        <v>40029</v>
      </c>
      <c r="M157" s="19">
        <f>D157*$AA$162+$AA$168</f>
        <v>2.5006850823529412</v>
      </c>
      <c r="O157" s="20">
        <f>E157*$AB$162+$AB$168</f>
        <v>2.4691339999999999</v>
      </c>
      <c r="Q157" s="19">
        <f>F157*$AC$162+$AC$168</f>
        <v>2.5540408235294114</v>
      </c>
      <c r="S157" s="20">
        <f>G157*$AE$162+$AE$168</f>
        <v>2.7325984323529409</v>
      </c>
      <c r="U157" s="20">
        <f>H157*$AF$162+$AF$168</f>
        <v>2.6676229999999999</v>
      </c>
      <c r="W157" s="20">
        <f>I157*$AG$162+$AG$168</f>
        <v>2.7883048235294119</v>
      </c>
    </row>
    <row r="158" spans="2:33" x14ac:dyDescent="0.2">
      <c r="B158" s="12">
        <v>40036</v>
      </c>
      <c r="D158" s="6">
        <v>1.9775</v>
      </c>
      <c r="E158" s="6">
        <v>1.9725999999999999</v>
      </c>
      <c r="F158" s="6">
        <v>2.0390000000000001</v>
      </c>
      <c r="G158" s="6">
        <v>2.1846999999999999</v>
      </c>
      <c r="H158" s="6">
        <v>2.1524999999999999</v>
      </c>
      <c r="I158" s="6">
        <v>2.2016</v>
      </c>
      <c r="J158" s="6"/>
      <c r="K158" s="29">
        <f t="shared" si="28"/>
        <v>40036</v>
      </c>
      <c r="M158" s="19">
        <f t="shared" si="36"/>
        <v>2.6192258823529411</v>
      </c>
      <c r="O158" s="20">
        <f t="shared" si="37"/>
        <v>2.574074</v>
      </c>
      <c r="Q158" s="19">
        <f t="shared" si="38"/>
        <v>2.7174538235294117</v>
      </c>
      <c r="S158" s="20">
        <f t="shared" si="39"/>
        <v>2.7648064323529411</v>
      </c>
      <c r="U158" s="20">
        <f t="shared" si="40"/>
        <v>2.6921749999999998</v>
      </c>
      <c r="W158" s="20">
        <f t="shared" si="41"/>
        <v>2.8208668235294114</v>
      </c>
    </row>
    <row r="159" spans="2:33" x14ac:dyDescent="0.2">
      <c r="B159" s="12">
        <v>40043</v>
      </c>
      <c r="D159" s="6">
        <v>1.9044000000000001</v>
      </c>
      <c r="E159" s="6">
        <v>1.8835999999999999</v>
      </c>
      <c r="F159" s="6">
        <v>2.0266999999999999</v>
      </c>
      <c r="G159" s="6">
        <v>2.1154000000000002</v>
      </c>
      <c r="H159" s="6">
        <v>2.056</v>
      </c>
      <c r="I159" s="6">
        <v>2.1598000000000002</v>
      </c>
      <c r="J159" s="6"/>
      <c r="K159" s="29">
        <f t="shared" si="28"/>
        <v>40043</v>
      </c>
      <c r="M159" s="19">
        <f t="shared" si="36"/>
        <v>2.5455410823529414</v>
      </c>
      <c r="O159" s="20">
        <f t="shared" si="37"/>
        <v>2.4859640000000001</v>
      </c>
      <c r="Q159" s="19">
        <f t="shared" si="38"/>
        <v>2.7050923235294118</v>
      </c>
      <c r="S159" s="20">
        <f t="shared" si="39"/>
        <v>2.6950559823529412</v>
      </c>
      <c r="U159" s="20">
        <f t="shared" si="40"/>
        <v>2.5966399999999998</v>
      </c>
      <c r="W159" s="20">
        <f t="shared" si="41"/>
        <v>2.7788578235294112</v>
      </c>
    </row>
    <row r="160" spans="2:33" x14ac:dyDescent="0.2">
      <c r="B160" s="12">
        <v>40050</v>
      </c>
      <c r="D160" s="6">
        <v>2.0628000000000002</v>
      </c>
      <c r="E160" s="6">
        <v>2.0301999999999998</v>
      </c>
      <c r="F160" s="6">
        <v>2.1151</v>
      </c>
      <c r="G160" s="6">
        <v>2.2221000000000002</v>
      </c>
      <c r="H160" s="6">
        <v>2.1855000000000002</v>
      </c>
      <c r="I160" s="6">
        <v>2.2454999999999998</v>
      </c>
      <c r="J160" s="6"/>
      <c r="K160" s="29">
        <f t="shared" si="28"/>
        <v>40050</v>
      </c>
      <c r="M160" s="19">
        <f>D160*$AA$162+$AA$168</f>
        <v>2.7052082823529409</v>
      </c>
      <c r="O160" s="20">
        <f>E160*$AB$162+$AB$168</f>
        <v>2.6310979999999997</v>
      </c>
      <c r="Q160" s="19">
        <f>F160*$AC$162+$AC$168</f>
        <v>2.7939343235294114</v>
      </c>
      <c r="S160" s="20">
        <f>G160*$AE$162+$AE$168</f>
        <v>2.8024495323529415</v>
      </c>
      <c r="U160" s="20">
        <f>H160*$AF$162+$AF$168</f>
        <v>2.7248450000000002</v>
      </c>
      <c r="W160" s="20">
        <f>I160*$AG$162+$AG$168</f>
        <v>2.8649863235294113</v>
      </c>
      <c r="AA160" s="251" t="s">
        <v>111</v>
      </c>
      <c r="AB160" s="251"/>
      <c r="AC160" s="251"/>
      <c r="AE160" s="251" t="s">
        <v>112</v>
      </c>
      <c r="AF160" s="251"/>
      <c r="AG160" s="251"/>
    </row>
    <row r="161" spans="2:33" x14ac:dyDescent="0.2">
      <c r="B161" s="12">
        <v>40057</v>
      </c>
      <c r="D161" s="6">
        <v>2.0571000000000002</v>
      </c>
      <c r="E161" s="6">
        <v>2.0238999999999998</v>
      </c>
      <c r="F161" s="6">
        <v>2.0489999999999999</v>
      </c>
      <c r="G161" s="6">
        <v>2.169</v>
      </c>
      <c r="H161" s="6">
        <v>2.1556000000000002</v>
      </c>
      <c r="I161" s="6">
        <v>2.2086999999999999</v>
      </c>
      <c r="J161" s="6"/>
      <c r="K161" s="29">
        <f t="shared" si="28"/>
        <v>40057</v>
      </c>
      <c r="M161" s="19">
        <f t="shared" si="36"/>
        <v>2.6994626823529408</v>
      </c>
      <c r="O161" s="20">
        <f t="shared" si="37"/>
        <v>2.6248609999999997</v>
      </c>
      <c r="Q161" s="19">
        <f t="shared" si="38"/>
        <v>2.7275038235294113</v>
      </c>
      <c r="S161" s="20">
        <f t="shared" si="39"/>
        <v>2.7490043823529411</v>
      </c>
      <c r="U161" s="20">
        <f t="shared" si="40"/>
        <v>2.6952440000000002</v>
      </c>
      <c r="W161" s="20">
        <f t="shared" si="41"/>
        <v>2.8280023235294118</v>
      </c>
      <c r="AA161" s="21" t="s">
        <v>96</v>
      </c>
      <c r="AB161" s="21" t="s">
        <v>97</v>
      </c>
      <c r="AC161" s="21" t="s">
        <v>98</v>
      </c>
      <c r="AE161" s="21" t="s">
        <v>99</v>
      </c>
      <c r="AF161" s="21" t="s">
        <v>97</v>
      </c>
      <c r="AG161" s="21" t="s">
        <v>98</v>
      </c>
    </row>
    <row r="162" spans="2:33" x14ac:dyDescent="0.2">
      <c r="B162" s="12">
        <v>40064</v>
      </c>
      <c r="D162" s="6">
        <v>2.1286999999999998</v>
      </c>
      <c r="E162" s="6">
        <v>2.0586000000000002</v>
      </c>
      <c r="F162" s="6">
        <v>2.0882000000000001</v>
      </c>
      <c r="G162" s="6">
        <v>2.2498</v>
      </c>
      <c r="H162" s="6">
        <v>2.2443</v>
      </c>
      <c r="I162" s="6">
        <v>2.2299000000000002</v>
      </c>
      <c r="J162" s="6"/>
      <c r="K162" s="29">
        <f t="shared" si="28"/>
        <v>40064</v>
      </c>
      <c r="M162" s="19">
        <f t="shared" si="36"/>
        <v>2.7716354823529405</v>
      </c>
      <c r="O162" s="20">
        <f t="shared" si="37"/>
        <v>2.659214</v>
      </c>
      <c r="Q162" s="19">
        <f t="shared" si="38"/>
        <v>2.7668998235294113</v>
      </c>
      <c r="S162" s="20">
        <f t="shared" si="39"/>
        <v>2.8303295823529413</v>
      </c>
      <c r="U162" s="20">
        <f t="shared" si="40"/>
        <v>2.7830569999999999</v>
      </c>
      <c r="W162" s="20">
        <f t="shared" si="41"/>
        <v>2.8493083235294119</v>
      </c>
      <c r="Z162" s="5" t="s">
        <v>100</v>
      </c>
      <c r="AA162" s="8">
        <v>1.008</v>
      </c>
      <c r="AB162" s="8">
        <v>0.99</v>
      </c>
      <c r="AC162" s="8">
        <v>1.0049999999999999</v>
      </c>
      <c r="AD162" s="6"/>
      <c r="AE162" s="8">
        <v>1.0065</v>
      </c>
      <c r="AF162" s="8">
        <v>0.99</v>
      </c>
      <c r="AG162" s="8">
        <v>1.0049999999999999</v>
      </c>
    </row>
    <row r="163" spans="2:33" x14ac:dyDescent="0.2">
      <c r="B163" s="12">
        <v>40071</v>
      </c>
      <c r="D163" s="6">
        <v>2.1113</v>
      </c>
      <c r="E163" s="6">
        <v>2.1213000000000002</v>
      </c>
      <c r="F163" s="6">
        <v>2.1440000000000001</v>
      </c>
      <c r="G163" s="6">
        <v>2.2305999999999999</v>
      </c>
      <c r="H163" s="6">
        <v>2.2492000000000001</v>
      </c>
      <c r="I163" s="6">
        <v>2.2553000000000001</v>
      </c>
      <c r="J163" s="6"/>
      <c r="K163" s="29">
        <f t="shared" si="28"/>
        <v>40071</v>
      </c>
      <c r="M163" s="19">
        <f t="shared" si="36"/>
        <v>2.7540962823529407</v>
      </c>
      <c r="O163" s="20">
        <f t="shared" si="37"/>
        <v>2.7212870000000002</v>
      </c>
      <c r="Q163" s="19">
        <f t="shared" si="38"/>
        <v>2.8229788235294118</v>
      </c>
      <c r="S163" s="20">
        <f t="shared" si="39"/>
        <v>2.8110047823529412</v>
      </c>
      <c r="U163" s="20">
        <f t="shared" si="40"/>
        <v>2.7879079999999998</v>
      </c>
      <c r="W163" s="20">
        <f t="shared" si="41"/>
        <v>2.8748353235294113</v>
      </c>
      <c r="AA163" s="7"/>
      <c r="AD163" s="22"/>
      <c r="AE163" s="7"/>
    </row>
    <row r="164" spans="2:33" x14ac:dyDescent="0.2">
      <c r="B164" s="12">
        <v>40078</v>
      </c>
      <c r="D164" s="6">
        <v>2.0373000000000001</v>
      </c>
      <c r="E164" s="6">
        <v>2.0228999999999999</v>
      </c>
      <c r="F164" s="6">
        <v>2.1154999999999999</v>
      </c>
      <c r="G164" s="6">
        <v>2.0510000000000002</v>
      </c>
      <c r="H164" s="6">
        <v>2.0363000000000002</v>
      </c>
      <c r="I164" s="6">
        <v>2.1728000000000001</v>
      </c>
      <c r="J164" s="6"/>
      <c r="K164" s="29">
        <f t="shared" si="28"/>
        <v>40078</v>
      </c>
      <c r="M164" s="19">
        <f t="shared" si="36"/>
        <v>2.6795042823529416</v>
      </c>
      <c r="O164" s="20">
        <f t="shared" si="37"/>
        <v>2.6238709999999998</v>
      </c>
      <c r="Q164" s="19">
        <f t="shared" si="38"/>
        <v>2.7943363235294116</v>
      </c>
      <c r="S164" s="20">
        <f t="shared" si="39"/>
        <v>2.6302373823529415</v>
      </c>
      <c r="U164" s="20">
        <f t="shared" si="40"/>
        <v>2.577137</v>
      </c>
      <c r="W164" s="20">
        <f t="shared" si="41"/>
        <v>2.7919228235294113</v>
      </c>
      <c r="Z164" s="5" t="s">
        <v>101</v>
      </c>
      <c r="AA164" s="23">
        <f>40/8500</f>
        <v>4.7058823529411761E-3</v>
      </c>
      <c r="AB164" s="23">
        <v>0</v>
      </c>
      <c r="AC164" s="23">
        <f>400/8500</f>
        <v>4.7058823529411764E-2</v>
      </c>
      <c r="AD164" s="4"/>
      <c r="AE164" s="24">
        <f>AA164</f>
        <v>4.7058823529411761E-3</v>
      </c>
      <c r="AF164" s="24">
        <f>AB164</f>
        <v>0</v>
      </c>
      <c r="AG164" s="24">
        <f>AC164</f>
        <v>4.7058823529411764E-2</v>
      </c>
    </row>
    <row r="165" spans="2:33" x14ac:dyDescent="0.2">
      <c r="B165" s="12">
        <v>40085</v>
      </c>
      <c r="D165" s="6">
        <v>1.8111999999999999</v>
      </c>
      <c r="E165" s="6">
        <v>1.7957000000000001</v>
      </c>
      <c r="F165" s="6">
        <v>2.0004</v>
      </c>
      <c r="G165" s="6">
        <v>1.8748</v>
      </c>
      <c r="H165" s="6">
        <v>1.8344</v>
      </c>
      <c r="I165" s="6">
        <v>2.0539999999999998</v>
      </c>
      <c r="J165" s="6"/>
      <c r="K165" s="29">
        <f t="shared" si="28"/>
        <v>40085</v>
      </c>
      <c r="M165" s="19">
        <f t="shared" si="36"/>
        <v>2.4515954823529409</v>
      </c>
      <c r="O165" s="20">
        <f t="shared" si="37"/>
        <v>2.398943</v>
      </c>
      <c r="Q165" s="19">
        <f t="shared" si="38"/>
        <v>2.6786608235294116</v>
      </c>
      <c r="S165" s="20">
        <f t="shared" si="39"/>
        <v>2.4528920823529412</v>
      </c>
      <c r="U165" s="20">
        <f t="shared" si="40"/>
        <v>2.377256</v>
      </c>
      <c r="W165" s="20">
        <f t="shared" si="41"/>
        <v>2.6725288235294116</v>
      </c>
      <c r="Z165" s="215" t="s">
        <v>102</v>
      </c>
      <c r="AA165" s="23">
        <v>0.24399999999999999</v>
      </c>
      <c r="AB165" s="23">
        <f t="shared" ref="AB165:AC167" si="42">AA165</f>
        <v>0.24399999999999999</v>
      </c>
      <c r="AC165" s="24">
        <f t="shared" si="42"/>
        <v>0.24399999999999999</v>
      </c>
      <c r="AE165" s="23">
        <v>0.184</v>
      </c>
      <c r="AF165" s="23">
        <f>AE165</f>
        <v>0.184</v>
      </c>
      <c r="AG165" s="24">
        <f>AE165</f>
        <v>0.184</v>
      </c>
    </row>
    <row r="166" spans="2:33" x14ac:dyDescent="0.2">
      <c r="B166" s="12">
        <v>40092</v>
      </c>
      <c r="D166" s="6">
        <v>1.9368000000000001</v>
      </c>
      <c r="E166" s="6">
        <v>1.9281999999999999</v>
      </c>
      <c r="F166" s="6">
        <v>2.0491000000000001</v>
      </c>
      <c r="G166" s="6">
        <v>1.8561000000000001</v>
      </c>
      <c r="H166" s="6">
        <v>1.8495999999999999</v>
      </c>
      <c r="I166" s="6">
        <v>1.9545999999999999</v>
      </c>
      <c r="J166" s="6"/>
      <c r="K166" s="29">
        <f t="shared" si="28"/>
        <v>40092</v>
      </c>
      <c r="M166" s="19">
        <f t="shared" si="36"/>
        <v>2.5782002823529409</v>
      </c>
      <c r="O166" s="20">
        <f t="shared" si="37"/>
        <v>2.5301179999999999</v>
      </c>
      <c r="Q166" s="19">
        <f t="shared" si="38"/>
        <v>2.7276043235294116</v>
      </c>
      <c r="S166" s="20">
        <f t="shared" si="39"/>
        <v>2.434070532352941</v>
      </c>
      <c r="U166" s="20">
        <f t="shared" si="40"/>
        <v>2.3923039999999998</v>
      </c>
      <c r="W166" s="20">
        <f t="shared" si="41"/>
        <v>2.5726318235294112</v>
      </c>
      <c r="Z166" s="5" t="s">
        <v>103</v>
      </c>
      <c r="AA166" s="25">
        <v>0.375</v>
      </c>
      <c r="AB166" s="25">
        <f t="shared" si="42"/>
        <v>0.375</v>
      </c>
      <c r="AC166" s="26">
        <f t="shared" si="42"/>
        <v>0.375</v>
      </c>
      <c r="AE166" s="25">
        <f>AA166</f>
        <v>0.375</v>
      </c>
      <c r="AF166" s="25">
        <f>AA166</f>
        <v>0.375</v>
      </c>
      <c r="AG166" s="26">
        <f>AA166</f>
        <v>0.375</v>
      </c>
    </row>
    <row r="167" spans="2:33" x14ac:dyDescent="0.2">
      <c r="B167" s="12">
        <v>40099</v>
      </c>
      <c r="D167" s="6">
        <v>2.0070999999999999</v>
      </c>
      <c r="E167" s="6">
        <v>2.0112000000000001</v>
      </c>
      <c r="F167" s="6">
        <v>2.1503999999999999</v>
      </c>
      <c r="G167" s="6">
        <v>1.8687</v>
      </c>
      <c r="H167" s="6">
        <v>1.8793</v>
      </c>
      <c r="I167" s="6">
        <v>1.9340999999999999</v>
      </c>
      <c r="J167" s="6"/>
      <c r="K167" s="29">
        <f t="shared" si="28"/>
        <v>40099</v>
      </c>
      <c r="M167" s="19">
        <f t="shared" si="36"/>
        <v>2.6490626823529411</v>
      </c>
      <c r="O167" s="20">
        <f t="shared" si="37"/>
        <v>2.6122879999999999</v>
      </c>
      <c r="Q167" s="19">
        <f t="shared" si="38"/>
        <v>2.8294108235294111</v>
      </c>
      <c r="S167" s="20">
        <f t="shared" si="39"/>
        <v>2.446752432352941</v>
      </c>
      <c r="U167" s="20">
        <f t="shared" si="40"/>
        <v>2.4217069999999996</v>
      </c>
      <c r="W167" s="20">
        <f t="shared" si="41"/>
        <v>2.5520293235294114</v>
      </c>
      <c r="Z167" s="5" t="s">
        <v>104</v>
      </c>
      <c r="AA167" s="27">
        <f>0.001+0.0012</f>
        <v>2.1999999999999997E-3</v>
      </c>
      <c r="AB167" s="27">
        <f t="shared" si="42"/>
        <v>2.1999999999999997E-3</v>
      </c>
      <c r="AC167" s="27">
        <f t="shared" si="42"/>
        <v>2.1999999999999997E-3</v>
      </c>
      <c r="AD167" s="7"/>
      <c r="AE167" s="27">
        <f>AA167</f>
        <v>2.1999999999999997E-3</v>
      </c>
      <c r="AF167" s="27">
        <f>AB167</f>
        <v>2.1999999999999997E-3</v>
      </c>
      <c r="AG167" s="27">
        <f>AC167</f>
        <v>2.1999999999999997E-3</v>
      </c>
    </row>
    <row r="168" spans="2:33" x14ac:dyDescent="0.2">
      <c r="B168" s="12">
        <v>40106</v>
      </c>
      <c r="D168" s="6">
        <v>2.0739999999999998</v>
      </c>
      <c r="E168" s="6">
        <v>2.0825999999999998</v>
      </c>
      <c r="F168" s="6">
        <v>2.2136999999999998</v>
      </c>
      <c r="G168" s="6">
        <v>2.0036</v>
      </c>
      <c r="H168" s="6">
        <v>2.0139</v>
      </c>
      <c r="I168" s="6">
        <v>2.0044</v>
      </c>
      <c r="J168" s="6"/>
      <c r="K168" s="29">
        <f t="shared" si="28"/>
        <v>40106</v>
      </c>
      <c r="M168" s="19">
        <f t="shared" si="36"/>
        <v>2.7164978823529413</v>
      </c>
      <c r="O168" s="20">
        <f t="shared" si="37"/>
        <v>2.6829739999999997</v>
      </c>
      <c r="Q168" s="19">
        <f t="shared" si="38"/>
        <v>2.8930273235294113</v>
      </c>
      <c r="S168" s="20">
        <f t="shared" si="39"/>
        <v>2.5825292823529411</v>
      </c>
      <c r="U168" s="20">
        <f t="shared" si="40"/>
        <v>2.5549609999999996</v>
      </c>
      <c r="W168" s="20">
        <f t="shared" si="41"/>
        <v>2.6226808235294117</v>
      </c>
      <c r="AA168" s="10">
        <f>SUM(AA164:AA167)</f>
        <v>0.62590588235294109</v>
      </c>
      <c r="AB168" s="10">
        <f>SUM(AB164:AB167)</f>
        <v>0.62119999999999997</v>
      </c>
      <c r="AC168" s="10">
        <f>SUM(AC164:AC167)</f>
        <v>0.66825882352941179</v>
      </c>
      <c r="AE168" s="10">
        <f>SUM(AE164:AE167)</f>
        <v>0.56590588235294115</v>
      </c>
      <c r="AF168" s="10">
        <f>SUM(AF164:AF167)</f>
        <v>0.56119999999999992</v>
      </c>
      <c r="AG168" s="10">
        <f>SUM(AG164:AG167)</f>
        <v>0.60825882352941174</v>
      </c>
    </row>
    <row r="169" spans="2:33" x14ac:dyDescent="0.2">
      <c r="B169" s="12">
        <v>40113</v>
      </c>
      <c r="D169" s="6">
        <v>2.1009000000000002</v>
      </c>
      <c r="E169" s="6">
        <v>2.1078000000000001</v>
      </c>
      <c r="F169" s="6">
        <v>2.2530999999999999</v>
      </c>
      <c r="G169" s="6">
        <v>2.0712000000000002</v>
      </c>
      <c r="H169" s="6">
        <v>2.0771000000000002</v>
      </c>
      <c r="I169" s="6">
        <v>2.0596999999999999</v>
      </c>
      <c r="J169" s="6"/>
      <c r="K169" s="29">
        <f t="shared" si="28"/>
        <v>40113</v>
      </c>
      <c r="M169" s="19">
        <f t="shared" si="36"/>
        <v>2.7436130823529412</v>
      </c>
      <c r="O169" s="20">
        <f t="shared" si="37"/>
        <v>2.7079219999999999</v>
      </c>
      <c r="Q169" s="19">
        <f t="shared" si="38"/>
        <v>2.9326243235294118</v>
      </c>
      <c r="S169" s="20">
        <f t="shared" si="39"/>
        <v>2.6505686823529415</v>
      </c>
      <c r="U169" s="20">
        <f t="shared" si="40"/>
        <v>2.6175290000000002</v>
      </c>
      <c r="W169" s="20">
        <f t="shared" si="41"/>
        <v>2.6782573235294116</v>
      </c>
    </row>
    <row r="170" spans="2:33" x14ac:dyDescent="0.2">
      <c r="B170" s="12">
        <v>40120</v>
      </c>
      <c r="D170" s="6">
        <v>2.0817999999999999</v>
      </c>
      <c r="E170" s="6">
        <v>2.0964999999999998</v>
      </c>
      <c r="F170" s="6">
        <v>2.2583000000000002</v>
      </c>
      <c r="G170" s="6">
        <v>2.0943999999999998</v>
      </c>
      <c r="H170" s="6">
        <v>2.0802999999999998</v>
      </c>
      <c r="I170" s="6">
        <v>2.1221999999999999</v>
      </c>
      <c r="J170" s="6"/>
      <c r="K170" s="29">
        <f t="shared" si="28"/>
        <v>40120</v>
      </c>
      <c r="M170" s="19">
        <f t="shared" si="36"/>
        <v>2.7243602823529409</v>
      </c>
      <c r="O170" s="20">
        <f t="shared" si="37"/>
        <v>2.6967349999999999</v>
      </c>
      <c r="Q170" s="19">
        <f t="shared" si="38"/>
        <v>2.9378503235294113</v>
      </c>
      <c r="S170" s="20">
        <f t="shared" si="39"/>
        <v>2.6739194823529409</v>
      </c>
      <c r="U170" s="20">
        <f t="shared" si="40"/>
        <v>2.6206969999999998</v>
      </c>
      <c r="W170" s="20">
        <f t="shared" si="41"/>
        <v>2.7410698235294113</v>
      </c>
    </row>
    <row r="171" spans="2:33" x14ac:dyDescent="0.2">
      <c r="B171" s="12">
        <v>40127</v>
      </c>
      <c r="D171" s="6">
        <v>2.0973000000000002</v>
      </c>
      <c r="E171" s="6">
        <v>2.1082000000000001</v>
      </c>
      <c r="F171" s="6">
        <v>2.2604000000000002</v>
      </c>
      <c r="G171" s="6">
        <v>2.0992999999999999</v>
      </c>
      <c r="H171" s="6">
        <v>2.0884</v>
      </c>
      <c r="I171" s="6">
        <v>2.1046</v>
      </c>
      <c r="J171" s="6"/>
      <c r="K171" s="29">
        <f t="shared" ref="K171:K234" si="43">+B171</f>
        <v>40127</v>
      </c>
      <c r="M171" s="19">
        <f t="shared" si="36"/>
        <v>2.7399842823529417</v>
      </c>
      <c r="O171" s="20">
        <f t="shared" si="37"/>
        <v>2.7083180000000002</v>
      </c>
      <c r="Q171" s="19">
        <f t="shared" si="38"/>
        <v>2.9399608235294119</v>
      </c>
      <c r="S171" s="20">
        <f t="shared" si="39"/>
        <v>2.678851332352941</v>
      </c>
      <c r="U171" s="20">
        <f t="shared" si="40"/>
        <v>2.6287159999999998</v>
      </c>
      <c r="W171" s="20">
        <f t="shared" si="41"/>
        <v>2.7233818235294116</v>
      </c>
    </row>
    <row r="172" spans="2:33" x14ac:dyDescent="0.2">
      <c r="B172" s="12">
        <v>40134</v>
      </c>
      <c r="D172" s="6">
        <v>2.0632000000000001</v>
      </c>
      <c r="E172" s="6">
        <v>2.0808</v>
      </c>
      <c r="F172" s="6">
        <v>2.1783000000000001</v>
      </c>
      <c r="G172" s="6">
        <v>2.1219000000000001</v>
      </c>
      <c r="H172" s="6">
        <v>2.1013999999999999</v>
      </c>
      <c r="I172" s="6">
        <v>2.0825999999999998</v>
      </c>
      <c r="J172" s="6"/>
      <c r="K172" s="29">
        <f t="shared" si="43"/>
        <v>40134</v>
      </c>
      <c r="M172" s="19">
        <f t="shared" si="36"/>
        <v>2.7056114823529409</v>
      </c>
      <c r="O172" s="20">
        <f t="shared" si="37"/>
        <v>2.6811919999999998</v>
      </c>
      <c r="Q172" s="19">
        <f t="shared" si="38"/>
        <v>2.8574503235294113</v>
      </c>
      <c r="S172" s="20">
        <f t="shared" si="39"/>
        <v>2.7015982323529411</v>
      </c>
      <c r="U172" s="20">
        <f t="shared" si="40"/>
        <v>2.6415859999999998</v>
      </c>
      <c r="W172" s="20">
        <f t="shared" si="41"/>
        <v>2.7012718235294111</v>
      </c>
    </row>
    <row r="173" spans="2:33" x14ac:dyDescent="0.2">
      <c r="B173" s="12">
        <v>40141</v>
      </c>
      <c r="D173" s="6">
        <v>1.9612000000000001</v>
      </c>
      <c r="E173" s="6">
        <v>1.9569000000000001</v>
      </c>
      <c r="F173" s="6">
        <v>2.0964999999999998</v>
      </c>
      <c r="G173" s="6">
        <v>2.0628000000000002</v>
      </c>
      <c r="H173" s="6">
        <v>2.0529999999999999</v>
      </c>
      <c r="I173" s="6">
        <v>2.0093999999999999</v>
      </c>
      <c r="J173" s="6"/>
      <c r="K173" s="29">
        <f t="shared" si="43"/>
        <v>40141</v>
      </c>
      <c r="M173" s="19">
        <f t="shared" si="36"/>
        <v>2.6027954823529411</v>
      </c>
      <c r="O173" s="20">
        <f t="shared" si="37"/>
        <v>2.5585310000000003</v>
      </c>
      <c r="Q173" s="19">
        <f t="shared" si="38"/>
        <v>2.7752413235294116</v>
      </c>
      <c r="S173" s="20">
        <f t="shared" si="39"/>
        <v>2.6421140823529412</v>
      </c>
      <c r="U173" s="20">
        <f t="shared" si="40"/>
        <v>2.5936699999999999</v>
      </c>
      <c r="W173" s="20">
        <f t="shared" si="41"/>
        <v>2.6277058235294115</v>
      </c>
    </row>
    <row r="174" spans="2:33" x14ac:dyDescent="0.2">
      <c r="B174" s="12">
        <v>40148</v>
      </c>
      <c r="D174" s="6">
        <v>2.0108999999999999</v>
      </c>
      <c r="E174" s="6">
        <v>2.0078999999999998</v>
      </c>
      <c r="F174" s="6">
        <v>2.0973999999999999</v>
      </c>
      <c r="G174" s="6">
        <v>2.0792999999999999</v>
      </c>
      <c r="H174" s="6">
        <v>2.0863999999999998</v>
      </c>
      <c r="I174" s="6">
        <v>2.0003000000000002</v>
      </c>
      <c r="J174" s="6"/>
      <c r="K174" s="29">
        <f t="shared" si="43"/>
        <v>40148</v>
      </c>
      <c r="M174" s="19">
        <f t="shared" si="36"/>
        <v>2.6528930823529411</v>
      </c>
      <c r="O174" s="20">
        <f t="shared" si="37"/>
        <v>2.6090209999999998</v>
      </c>
      <c r="Q174" s="19">
        <f t="shared" si="38"/>
        <v>2.7761458235294114</v>
      </c>
      <c r="S174" s="20">
        <f t="shared" si="39"/>
        <v>2.6587213323529411</v>
      </c>
      <c r="U174" s="20">
        <f t="shared" si="40"/>
        <v>2.6267359999999997</v>
      </c>
      <c r="W174" s="20">
        <f t="shared" si="41"/>
        <v>2.6185603235294117</v>
      </c>
    </row>
    <row r="175" spans="2:33" x14ac:dyDescent="0.2">
      <c r="B175" s="12">
        <v>40155</v>
      </c>
      <c r="D175" s="6">
        <v>1.9158999999999999</v>
      </c>
      <c r="E175" s="6">
        <v>1.917</v>
      </c>
      <c r="F175" s="6">
        <v>2.0171000000000001</v>
      </c>
      <c r="G175" s="6">
        <v>2.0223</v>
      </c>
      <c r="H175" s="6">
        <v>2.0217000000000001</v>
      </c>
      <c r="I175" s="6">
        <v>1.9362999999999999</v>
      </c>
      <c r="J175" s="6"/>
      <c r="K175" s="29">
        <f t="shared" si="43"/>
        <v>40155</v>
      </c>
      <c r="M175" s="19">
        <f t="shared" si="36"/>
        <v>2.5571330823529408</v>
      </c>
      <c r="O175" s="20">
        <f t="shared" si="37"/>
        <v>2.5190299999999999</v>
      </c>
      <c r="Q175" s="19">
        <f t="shared" si="38"/>
        <v>2.6954443235294114</v>
      </c>
      <c r="S175" s="20">
        <f t="shared" si="39"/>
        <v>2.6013508323529413</v>
      </c>
      <c r="U175" s="20">
        <f t="shared" si="40"/>
        <v>2.5626829999999998</v>
      </c>
      <c r="W175" s="20">
        <f t="shared" si="41"/>
        <v>2.5542403235294113</v>
      </c>
    </row>
    <row r="176" spans="2:33" x14ac:dyDescent="0.2">
      <c r="B176" s="12">
        <v>40162</v>
      </c>
      <c r="D176" s="6">
        <v>1.8772</v>
      </c>
      <c r="E176" s="6">
        <v>1.8789</v>
      </c>
      <c r="F176" s="6">
        <v>1.9294</v>
      </c>
      <c r="G176" s="6">
        <v>1.9397</v>
      </c>
      <c r="H176" s="6">
        <v>1.9343999999999999</v>
      </c>
      <c r="I176" s="6">
        <v>1.8355999999999999</v>
      </c>
      <c r="J176" s="6"/>
      <c r="K176" s="29">
        <f t="shared" si="43"/>
        <v>40162</v>
      </c>
      <c r="M176" s="19">
        <f t="shared" si="36"/>
        <v>2.5181234823529408</v>
      </c>
      <c r="O176" s="20">
        <f t="shared" si="37"/>
        <v>2.4813109999999998</v>
      </c>
      <c r="Q176" s="19">
        <f t="shared" si="38"/>
        <v>2.6073058235294115</v>
      </c>
      <c r="S176" s="20">
        <f t="shared" si="39"/>
        <v>2.5182139323529409</v>
      </c>
      <c r="U176" s="20">
        <f t="shared" si="40"/>
        <v>2.4762559999999998</v>
      </c>
      <c r="W176" s="20">
        <f t="shared" si="41"/>
        <v>2.4530368235294118</v>
      </c>
    </row>
    <row r="177" spans="2:23" x14ac:dyDescent="0.2">
      <c r="B177" s="12">
        <v>40169</v>
      </c>
      <c r="D177" s="6">
        <v>1.9917</v>
      </c>
      <c r="E177" s="6">
        <v>1.9903999999999999</v>
      </c>
      <c r="F177" s="6">
        <v>1.9830000000000001</v>
      </c>
      <c r="G177" s="6">
        <v>1.9955000000000001</v>
      </c>
      <c r="H177" s="6">
        <v>1.9773000000000001</v>
      </c>
      <c r="I177" s="6">
        <v>1.8728</v>
      </c>
      <c r="J177" s="6"/>
      <c r="K177" s="29">
        <f t="shared" si="43"/>
        <v>40169</v>
      </c>
      <c r="M177" s="19">
        <f t="shared" si="36"/>
        <v>2.6335394823529414</v>
      </c>
      <c r="O177" s="20">
        <f t="shared" si="37"/>
        <v>2.5916959999999998</v>
      </c>
      <c r="Q177" s="19">
        <f t="shared" si="38"/>
        <v>2.6611738235294116</v>
      </c>
      <c r="S177" s="20">
        <f t="shared" si="39"/>
        <v>2.5743766323529411</v>
      </c>
      <c r="U177" s="20">
        <f t="shared" si="40"/>
        <v>2.5187270000000002</v>
      </c>
      <c r="W177" s="20">
        <f t="shared" si="41"/>
        <v>2.4904228235294115</v>
      </c>
    </row>
    <row r="178" spans="2:23" x14ac:dyDescent="0.2">
      <c r="B178" s="12">
        <v>40176</v>
      </c>
      <c r="D178" s="6">
        <v>2.1387</v>
      </c>
      <c r="E178" s="6">
        <v>2.1467999999999998</v>
      </c>
      <c r="F178" s="6">
        <v>2.1009000000000002</v>
      </c>
      <c r="G178" s="6">
        <v>2.1025</v>
      </c>
      <c r="H178" s="6">
        <v>2.1067</v>
      </c>
      <c r="I178" s="6">
        <v>1.9597</v>
      </c>
      <c r="J178" s="6"/>
      <c r="K178" s="29">
        <f t="shared" si="43"/>
        <v>40176</v>
      </c>
      <c r="M178" s="19">
        <f t="shared" si="36"/>
        <v>2.7817154823529409</v>
      </c>
      <c r="O178" s="20">
        <f t="shared" si="37"/>
        <v>2.7465319999999998</v>
      </c>
      <c r="Q178" s="19">
        <f t="shared" si="38"/>
        <v>2.7796633235294115</v>
      </c>
      <c r="S178" s="20">
        <f t="shared" si="39"/>
        <v>2.6820721323529413</v>
      </c>
      <c r="U178" s="20">
        <f t="shared" si="40"/>
        <v>2.646833</v>
      </c>
      <c r="W178" s="20">
        <f t="shared" si="41"/>
        <v>2.5777573235294113</v>
      </c>
    </row>
    <row r="179" spans="2:23" x14ac:dyDescent="0.2">
      <c r="B179" s="12">
        <v>40183</v>
      </c>
      <c r="D179" s="6">
        <v>2.2565</v>
      </c>
      <c r="E179" s="6">
        <v>2.2585999999999999</v>
      </c>
      <c r="F179" s="6">
        <v>2.2303999999999999</v>
      </c>
      <c r="G179" s="6">
        <v>2.1699000000000002</v>
      </c>
      <c r="H179" s="6">
        <v>2.1709000000000001</v>
      </c>
      <c r="I179" s="6">
        <v>2.0668000000000002</v>
      </c>
      <c r="J179" s="6"/>
      <c r="K179" s="29">
        <f t="shared" si="43"/>
        <v>40183</v>
      </c>
      <c r="M179" s="19">
        <f t="shared" si="36"/>
        <v>2.9004578823529412</v>
      </c>
      <c r="O179" s="20">
        <f t="shared" si="37"/>
        <v>2.8572139999999999</v>
      </c>
      <c r="Q179" s="19">
        <f t="shared" si="38"/>
        <v>2.9098108235294111</v>
      </c>
      <c r="S179" s="20">
        <f t="shared" si="39"/>
        <v>2.7499102323529412</v>
      </c>
      <c r="U179" s="20">
        <f t="shared" si="40"/>
        <v>2.710391</v>
      </c>
      <c r="W179" s="20">
        <f t="shared" si="41"/>
        <v>2.685392823529412</v>
      </c>
    </row>
    <row r="180" spans="2:23" x14ac:dyDescent="0.2">
      <c r="B180" s="12">
        <v>40190</v>
      </c>
      <c r="D180" s="6">
        <v>2.1404000000000001</v>
      </c>
      <c r="E180" s="6">
        <v>2.1381000000000001</v>
      </c>
      <c r="F180" s="6">
        <v>2.1987000000000001</v>
      </c>
      <c r="G180" s="6">
        <v>2.1598999999999999</v>
      </c>
      <c r="H180" s="6">
        <v>2.1617999999999999</v>
      </c>
      <c r="I180" s="6">
        <v>2.1326000000000001</v>
      </c>
      <c r="J180" s="6"/>
      <c r="K180" s="29">
        <f t="shared" si="43"/>
        <v>40190</v>
      </c>
      <c r="M180" s="19">
        <f t="shared" si="36"/>
        <v>2.7834290823529413</v>
      </c>
      <c r="O180" s="20">
        <f t="shared" si="37"/>
        <v>2.7379190000000002</v>
      </c>
      <c r="Q180" s="19">
        <f t="shared" si="38"/>
        <v>2.8779523235294118</v>
      </c>
      <c r="S180" s="20">
        <f t="shared" si="39"/>
        <v>2.7398452323529412</v>
      </c>
      <c r="U180" s="20">
        <f t="shared" si="40"/>
        <v>2.7013819999999997</v>
      </c>
      <c r="W180" s="20">
        <f t="shared" si="41"/>
        <v>2.7515218235294112</v>
      </c>
    </row>
    <row r="181" spans="2:23" x14ac:dyDescent="0.2">
      <c r="B181" s="12">
        <v>40197</v>
      </c>
      <c r="D181" s="6">
        <v>1.986</v>
      </c>
      <c r="E181" s="6">
        <v>2.0032999999999999</v>
      </c>
      <c r="F181" s="6">
        <v>2.0886999999999998</v>
      </c>
      <c r="G181" s="6">
        <v>2.0924</v>
      </c>
      <c r="H181" s="6">
        <v>2.0929000000000002</v>
      </c>
      <c r="I181" s="6">
        <v>2.1332</v>
      </c>
      <c r="J181" s="6"/>
      <c r="K181" s="29">
        <f t="shared" si="43"/>
        <v>40197</v>
      </c>
      <c r="M181" s="19">
        <f t="shared" si="36"/>
        <v>2.6277938823529414</v>
      </c>
      <c r="O181" s="20">
        <f t="shared" si="37"/>
        <v>2.6044669999999996</v>
      </c>
      <c r="Q181" s="19">
        <f t="shared" si="38"/>
        <v>2.767402323529411</v>
      </c>
      <c r="S181" s="20">
        <f t="shared" si="39"/>
        <v>2.671906482352941</v>
      </c>
      <c r="U181" s="20">
        <f t="shared" si="40"/>
        <v>2.6331709999999999</v>
      </c>
      <c r="W181" s="20">
        <f t="shared" si="41"/>
        <v>2.7521248235294111</v>
      </c>
    </row>
    <row r="182" spans="2:23" x14ac:dyDescent="0.2">
      <c r="B182" s="12">
        <v>40204</v>
      </c>
      <c r="D182" s="6">
        <v>1.929</v>
      </c>
      <c r="E182" s="6">
        <v>1.9212</v>
      </c>
      <c r="F182" s="6">
        <v>2.0066000000000002</v>
      </c>
      <c r="G182" s="6">
        <v>2.0743</v>
      </c>
      <c r="H182" s="6">
        <v>2.0724999999999998</v>
      </c>
      <c r="I182" s="6">
        <v>2.1092</v>
      </c>
      <c r="J182" s="6"/>
      <c r="K182" s="29">
        <f t="shared" si="43"/>
        <v>40204</v>
      </c>
      <c r="M182" s="19">
        <f t="shared" si="36"/>
        <v>2.5703378823529413</v>
      </c>
      <c r="O182" s="20">
        <f t="shared" si="37"/>
        <v>2.5231880000000002</v>
      </c>
      <c r="Q182" s="19">
        <f t="shared" si="38"/>
        <v>2.6848918235294121</v>
      </c>
      <c r="S182" s="20">
        <f t="shared" si="39"/>
        <v>2.6536888323529411</v>
      </c>
      <c r="U182" s="20">
        <f t="shared" si="40"/>
        <v>2.6129749999999996</v>
      </c>
      <c r="W182" s="20">
        <f t="shared" si="41"/>
        <v>2.7280048235294112</v>
      </c>
    </row>
    <row r="183" spans="2:23" x14ac:dyDescent="0.2">
      <c r="B183" s="12">
        <v>40211</v>
      </c>
      <c r="D183" s="6">
        <v>2.0203000000000002</v>
      </c>
      <c r="E183" s="6">
        <v>2.0185</v>
      </c>
      <c r="F183" s="6">
        <v>2.0381999999999998</v>
      </c>
      <c r="G183" s="6">
        <v>2.0198999999999998</v>
      </c>
      <c r="H183" s="6">
        <v>2.0036</v>
      </c>
      <c r="I183" s="6">
        <v>2.0630000000000002</v>
      </c>
      <c r="J183" s="6"/>
      <c r="K183" s="29">
        <f t="shared" si="43"/>
        <v>40211</v>
      </c>
      <c r="M183" s="19">
        <f t="shared" si="36"/>
        <v>2.6623682823529409</v>
      </c>
      <c r="O183" s="20">
        <f t="shared" si="37"/>
        <v>2.6195149999999998</v>
      </c>
      <c r="Q183" s="19">
        <f t="shared" si="38"/>
        <v>2.7166498235294112</v>
      </c>
      <c r="S183" s="20">
        <f t="shared" si="39"/>
        <v>2.5989352323529409</v>
      </c>
      <c r="U183" s="20">
        <f t="shared" si="40"/>
        <v>2.5447639999999998</v>
      </c>
      <c r="W183" s="20">
        <f t="shared" si="41"/>
        <v>2.681573823529412</v>
      </c>
    </row>
    <row r="184" spans="2:23" x14ac:dyDescent="0.2">
      <c r="B184" s="12">
        <v>40218</v>
      </c>
      <c r="D184" s="6">
        <v>1.9743999999999999</v>
      </c>
      <c r="E184" s="6">
        <v>2.0019</v>
      </c>
      <c r="F184" s="6">
        <v>2.0308999999999999</v>
      </c>
      <c r="G184" s="6">
        <v>1.9972000000000001</v>
      </c>
      <c r="H184" s="6">
        <v>1.9782999999999999</v>
      </c>
      <c r="I184" s="6">
        <v>2.0506000000000002</v>
      </c>
      <c r="J184" s="6"/>
      <c r="K184" s="29">
        <f t="shared" si="43"/>
        <v>40218</v>
      </c>
      <c r="M184" s="19">
        <f t="shared" si="36"/>
        <v>2.6161010823529409</v>
      </c>
      <c r="O184" s="20">
        <f t="shared" si="37"/>
        <v>2.603081</v>
      </c>
      <c r="Q184" s="19">
        <f t="shared" si="38"/>
        <v>2.7093133235294111</v>
      </c>
      <c r="S184" s="20">
        <f t="shared" si="39"/>
        <v>2.5760876823529411</v>
      </c>
      <c r="U184" s="20">
        <f t="shared" si="40"/>
        <v>2.519717</v>
      </c>
      <c r="W184" s="20">
        <f t="shared" si="41"/>
        <v>2.6691118235294118</v>
      </c>
    </row>
    <row r="185" spans="2:23" x14ac:dyDescent="0.2">
      <c r="B185" s="12">
        <v>40225</v>
      </c>
      <c r="D185" s="6">
        <v>2.0030000000000001</v>
      </c>
      <c r="E185" s="6">
        <v>2.0291999999999999</v>
      </c>
      <c r="F185" s="6">
        <v>2.0760999999999998</v>
      </c>
      <c r="G185" s="6">
        <v>2.0379999999999998</v>
      </c>
      <c r="H185" s="6">
        <v>2.0186000000000002</v>
      </c>
      <c r="I185" s="6">
        <v>2.0246</v>
      </c>
      <c r="J185" s="6"/>
      <c r="K185" s="29">
        <f t="shared" si="43"/>
        <v>40225</v>
      </c>
      <c r="M185" s="19">
        <f t="shared" ref="M185:M204" si="44">D185*$AA$162+$AA$168</f>
        <v>2.6449298823529412</v>
      </c>
      <c r="O185" s="20">
        <f t="shared" ref="O185:O204" si="45">E185*$AB$162+$AB$168</f>
        <v>2.6301079999999999</v>
      </c>
      <c r="Q185" s="19">
        <f t="shared" ref="Q185:Q204" si="46">F185*$AC$162+$AC$168</f>
        <v>2.7547393235294111</v>
      </c>
      <c r="S185" s="20">
        <f t="shared" ref="S185:S204" si="47">G185*$AE$162+$AE$168</f>
        <v>2.6171528823529409</v>
      </c>
      <c r="U185" s="20">
        <f t="shared" ref="U185:U204" si="48">H185*$AF$162+$AF$168</f>
        <v>2.5596139999999998</v>
      </c>
      <c r="W185" s="20">
        <f t="shared" ref="W185:W204" si="49">I185*$AG$162+$AG$168</f>
        <v>2.6429818235294116</v>
      </c>
    </row>
    <row r="186" spans="2:23" x14ac:dyDescent="0.2">
      <c r="B186" s="12">
        <v>40232</v>
      </c>
      <c r="D186" s="6">
        <v>2.1705000000000001</v>
      </c>
      <c r="E186" s="6">
        <v>2.1760000000000002</v>
      </c>
      <c r="F186" s="6">
        <v>2.2584</v>
      </c>
      <c r="G186" s="6">
        <v>2.2136</v>
      </c>
      <c r="H186" s="6">
        <v>2.1955</v>
      </c>
      <c r="I186" s="6">
        <v>2.1392000000000002</v>
      </c>
      <c r="J186" s="6"/>
      <c r="K186" s="29">
        <f t="shared" si="43"/>
        <v>40232</v>
      </c>
      <c r="M186" s="19">
        <f t="shared" si="44"/>
        <v>2.8137698823529416</v>
      </c>
      <c r="O186" s="20">
        <f t="shared" si="45"/>
        <v>2.7754400000000001</v>
      </c>
      <c r="Q186" s="19">
        <f t="shared" si="46"/>
        <v>2.9379508235294116</v>
      </c>
      <c r="S186" s="20">
        <f t="shared" si="47"/>
        <v>2.7938942823529413</v>
      </c>
      <c r="U186" s="20">
        <f t="shared" si="48"/>
        <v>2.7347449999999998</v>
      </c>
      <c r="W186" s="20">
        <f t="shared" si="49"/>
        <v>2.758154823529412</v>
      </c>
    </row>
    <row r="187" spans="2:23" x14ac:dyDescent="0.2">
      <c r="B187" s="12">
        <v>40239</v>
      </c>
      <c r="D187" s="6">
        <v>2.1575000000000002</v>
      </c>
      <c r="E187" s="6">
        <v>2.1680000000000001</v>
      </c>
      <c r="F187" s="6">
        <v>2.2635000000000001</v>
      </c>
      <c r="G187" s="6">
        <v>2.2201</v>
      </c>
      <c r="H187" s="6">
        <v>2.1987000000000001</v>
      </c>
      <c r="I187" s="6">
        <v>2.1753999999999998</v>
      </c>
      <c r="J187" s="6"/>
      <c r="K187" s="29">
        <f t="shared" si="43"/>
        <v>40239</v>
      </c>
      <c r="M187" s="19">
        <f t="shared" si="44"/>
        <v>2.8006658823529413</v>
      </c>
      <c r="O187" s="20">
        <f t="shared" si="45"/>
        <v>2.7675200000000002</v>
      </c>
      <c r="Q187" s="19">
        <f t="shared" si="46"/>
        <v>2.9430763235294117</v>
      </c>
      <c r="S187" s="20">
        <f t="shared" si="47"/>
        <v>2.8004365323529412</v>
      </c>
      <c r="U187" s="20">
        <f t="shared" si="48"/>
        <v>2.7379129999999998</v>
      </c>
      <c r="W187" s="20">
        <f t="shared" si="49"/>
        <v>2.7945358235294115</v>
      </c>
    </row>
    <row r="188" spans="2:23" x14ac:dyDescent="0.2">
      <c r="B188" s="12">
        <v>40246</v>
      </c>
      <c r="D188" s="6">
        <v>2.2538</v>
      </c>
      <c r="E188" s="6">
        <v>2.2494000000000001</v>
      </c>
      <c r="F188" s="6">
        <v>2.355</v>
      </c>
      <c r="G188" s="6">
        <v>2.2551999999999999</v>
      </c>
      <c r="H188" s="6">
        <v>2.2643</v>
      </c>
      <c r="I188" s="6">
        <v>2.2751000000000001</v>
      </c>
      <c r="J188" s="6"/>
      <c r="K188" s="29">
        <f t="shared" si="43"/>
        <v>40246</v>
      </c>
      <c r="M188" s="19">
        <f t="shared" si="44"/>
        <v>2.8977362823529411</v>
      </c>
      <c r="O188" s="20">
        <f t="shared" si="45"/>
        <v>2.848106</v>
      </c>
      <c r="Q188" s="19">
        <f t="shared" si="46"/>
        <v>3.0350338235294112</v>
      </c>
      <c r="S188" s="20">
        <f t="shared" si="47"/>
        <v>2.835764682352941</v>
      </c>
      <c r="U188" s="20">
        <f t="shared" si="48"/>
        <v>2.8028569999999999</v>
      </c>
      <c r="W188" s="20">
        <f t="shared" si="49"/>
        <v>2.8947343235294118</v>
      </c>
    </row>
    <row r="189" spans="2:23" x14ac:dyDescent="0.2">
      <c r="B189" s="12">
        <v>40253</v>
      </c>
      <c r="D189" s="6">
        <v>2.1890999999999998</v>
      </c>
      <c r="E189" s="6">
        <v>2.1972</v>
      </c>
      <c r="F189" s="6">
        <v>2.3332999999999999</v>
      </c>
      <c r="G189" s="6">
        <v>2.2134999999999998</v>
      </c>
      <c r="H189" s="6">
        <v>2.2166999999999999</v>
      </c>
      <c r="I189" s="6">
        <v>2.2698999999999998</v>
      </c>
      <c r="J189" s="6"/>
      <c r="K189" s="29">
        <f t="shared" si="43"/>
        <v>40253</v>
      </c>
      <c r="M189" s="19">
        <f t="shared" si="44"/>
        <v>2.8325186823529407</v>
      </c>
      <c r="O189" s="20">
        <f t="shared" si="45"/>
        <v>2.7964280000000001</v>
      </c>
      <c r="Q189" s="19">
        <f t="shared" si="46"/>
        <v>3.0132253235294115</v>
      </c>
      <c r="S189" s="20">
        <f t="shared" si="47"/>
        <v>2.7937936323529411</v>
      </c>
      <c r="U189" s="20">
        <f t="shared" si="48"/>
        <v>2.7557329999999998</v>
      </c>
      <c r="W189" s="20">
        <f t="shared" si="49"/>
        <v>2.8895083235294114</v>
      </c>
    </row>
    <row r="190" spans="2:23" x14ac:dyDescent="0.2">
      <c r="B190" s="12">
        <v>40260</v>
      </c>
      <c r="D190" s="6">
        <v>2.1819000000000002</v>
      </c>
      <c r="E190" s="6">
        <v>2.1894</v>
      </c>
      <c r="F190" s="6">
        <v>2.3647999999999998</v>
      </c>
      <c r="G190" s="6">
        <v>2.2425999999999999</v>
      </c>
      <c r="H190" s="6">
        <v>2.2267999999999999</v>
      </c>
      <c r="I190" s="6">
        <v>2.3052999999999999</v>
      </c>
      <c r="J190" s="6"/>
      <c r="K190" s="29">
        <f t="shared" si="43"/>
        <v>40260</v>
      </c>
      <c r="M190" s="19">
        <f t="shared" si="44"/>
        <v>2.8252610823529416</v>
      </c>
      <c r="O190" s="20">
        <f t="shared" si="45"/>
        <v>2.7887059999999999</v>
      </c>
      <c r="Q190" s="19">
        <f t="shared" si="46"/>
        <v>3.0448828235294112</v>
      </c>
      <c r="S190" s="20">
        <f t="shared" si="47"/>
        <v>2.823082782352941</v>
      </c>
      <c r="U190" s="20">
        <f t="shared" si="48"/>
        <v>2.7657319999999999</v>
      </c>
      <c r="W190" s="20">
        <f t="shared" si="49"/>
        <v>2.9250853235294114</v>
      </c>
    </row>
    <row r="191" spans="2:23" x14ac:dyDescent="0.2">
      <c r="B191" s="12">
        <v>40267</v>
      </c>
      <c r="D191" s="6">
        <v>2.2703000000000002</v>
      </c>
      <c r="E191" s="6">
        <v>2.2896999999999998</v>
      </c>
      <c r="F191" s="6">
        <v>2.4104999999999999</v>
      </c>
      <c r="G191" s="6">
        <v>2.2450000000000001</v>
      </c>
      <c r="H191" s="6">
        <v>2.2557</v>
      </c>
      <c r="I191" s="6">
        <v>2.3193999999999999</v>
      </c>
      <c r="J191" s="6"/>
      <c r="K191" s="29">
        <f t="shared" si="43"/>
        <v>40267</v>
      </c>
      <c r="M191" s="19">
        <f t="shared" si="44"/>
        <v>2.9143682823529415</v>
      </c>
      <c r="O191" s="20">
        <f t="shared" si="45"/>
        <v>2.8880029999999999</v>
      </c>
      <c r="Q191" s="19">
        <f t="shared" si="46"/>
        <v>3.0908113235294117</v>
      </c>
      <c r="S191" s="20">
        <f t="shared" si="47"/>
        <v>2.8254983823529414</v>
      </c>
      <c r="U191" s="20">
        <f t="shared" si="48"/>
        <v>2.794343</v>
      </c>
      <c r="W191" s="20">
        <f t="shared" si="49"/>
        <v>2.9392558235294111</v>
      </c>
    </row>
    <row r="192" spans="2:23" x14ac:dyDescent="0.2">
      <c r="B192" s="12">
        <v>40274</v>
      </c>
      <c r="D192" s="6">
        <v>2.508</v>
      </c>
      <c r="E192" s="6">
        <v>2.5286</v>
      </c>
      <c r="F192" s="6">
        <v>2.5653999999999999</v>
      </c>
      <c r="G192" s="6">
        <v>2.3519999999999999</v>
      </c>
      <c r="H192" s="6">
        <v>2.3668999999999998</v>
      </c>
      <c r="I192" s="6">
        <v>2.3961000000000001</v>
      </c>
      <c r="J192" s="6"/>
      <c r="K192" s="29">
        <f t="shared" si="43"/>
        <v>40274</v>
      </c>
      <c r="M192" s="19">
        <f t="shared" si="44"/>
        <v>3.153969882352941</v>
      </c>
      <c r="O192" s="20">
        <f t="shared" si="45"/>
        <v>3.124514</v>
      </c>
      <c r="Q192" s="19">
        <f t="shared" si="46"/>
        <v>3.2464858235294116</v>
      </c>
      <c r="S192" s="20">
        <f t="shared" si="47"/>
        <v>2.9331938823529411</v>
      </c>
      <c r="U192" s="20">
        <f t="shared" si="48"/>
        <v>2.9044309999999998</v>
      </c>
      <c r="W192" s="20">
        <f t="shared" si="49"/>
        <v>3.0163393235294116</v>
      </c>
    </row>
    <row r="193" spans="2:23" x14ac:dyDescent="0.2">
      <c r="B193" s="12">
        <v>40281</v>
      </c>
      <c r="D193" s="6">
        <v>2.5379</v>
      </c>
      <c r="E193" s="6">
        <v>2.5497000000000001</v>
      </c>
      <c r="F193" s="6">
        <v>2.5924999999999998</v>
      </c>
      <c r="G193" s="6">
        <v>2.3008999999999999</v>
      </c>
      <c r="H193" s="6">
        <v>2.3041999999999998</v>
      </c>
      <c r="I193" s="6">
        <v>2.3799000000000001</v>
      </c>
      <c r="J193" s="6"/>
      <c r="K193" s="29">
        <f t="shared" si="43"/>
        <v>40281</v>
      </c>
      <c r="M193" s="19">
        <f t="shared" si="44"/>
        <v>3.1841090823529408</v>
      </c>
      <c r="O193" s="20">
        <f t="shared" si="45"/>
        <v>3.1454029999999999</v>
      </c>
      <c r="Q193" s="19">
        <f t="shared" si="46"/>
        <v>3.2737213235294114</v>
      </c>
      <c r="S193" s="20">
        <f t="shared" si="47"/>
        <v>2.881761732352941</v>
      </c>
      <c r="U193" s="20">
        <f t="shared" si="48"/>
        <v>2.8423579999999995</v>
      </c>
      <c r="W193" s="20">
        <f t="shared" si="49"/>
        <v>3.0000583235294114</v>
      </c>
    </row>
    <row r="194" spans="2:23" x14ac:dyDescent="0.2">
      <c r="B194" s="12">
        <v>40288</v>
      </c>
      <c r="D194" s="6">
        <v>2.5003000000000002</v>
      </c>
      <c r="E194" s="6">
        <v>2.5158999999999998</v>
      </c>
      <c r="F194" s="6">
        <v>2.5556999999999999</v>
      </c>
      <c r="G194" s="6">
        <v>2.3033999999999999</v>
      </c>
      <c r="H194" s="6">
        <v>2.3039999999999998</v>
      </c>
      <c r="I194" s="6">
        <v>2.3902999999999999</v>
      </c>
      <c r="J194" s="6"/>
      <c r="K194" s="29">
        <f t="shared" si="43"/>
        <v>40288</v>
      </c>
      <c r="M194" s="19">
        <f t="shared" si="44"/>
        <v>3.1462082823529416</v>
      </c>
      <c r="O194" s="20">
        <f t="shared" si="45"/>
        <v>3.1119409999999998</v>
      </c>
      <c r="Q194" s="19">
        <f t="shared" si="46"/>
        <v>3.236737323529411</v>
      </c>
      <c r="S194" s="20">
        <f t="shared" si="47"/>
        <v>2.8842779823529412</v>
      </c>
      <c r="U194" s="20">
        <f t="shared" si="48"/>
        <v>2.8421599999999998</v>
      </c>
      <c r="W194" s="20">
        <f t="shared" si="49"/>
        <v>3.0105103235294113</v>
      </c>
    </row>
    <row r="195" spans="2:23" x14ac:dyDescent="0.2">
      <c r="B195" s="12">
        <v>40295</v>
      </c>
      <c r="D195" s="6">
        <v>2.4992999999999999</v>
      </c>
      <c r="E195" s="6">
        <v>2.4891999999999999</v>
      </c>
      <c r="F195" s="6">
        <v>2.5432999999999999</v>
      </c>
      <c r="G195" s="6">
        <v>2.3287</v>
      </c>
      <c r="H195" s="6">
        <v>2.3361000000000001</v>
      </c>
      <c r="I195" s="6">
        <v>2.4056000000000002</v>
      </c>
      <c r="J195" s="6"/>
      <c r="K195" s="29">
        <f t="shared" si="43"/>
        <v>40295</v>
      </c>
      <c r="M195" s="19">
        <f t="shared" si="44"/>
        <v>3.145200282352941</v>
      </c>
      <c r="O195" s="20">
        <f t="shared" si="45"/>
        <v>3.0855079999999999</v>
      </c>
      <c r="Q195" s="19">
        <f t="shared" si="46"/>
        <v>3.2242753235294117</v>
      </c>
      <c r="S195" s="20">
        <f t="shared" si="47"/>
        <v>2.9097424323529411</v>
      </c>
      <c r="U195" s="20">
        <f t="shared" si="48"/>
        <v>2.873939</v>
      </c>
      <c r="W195" s="20">
        <f t="shared" si="49"/>
        <v>3.0258868235294116</v>
      </c>
    </row>
    <row r="196" spans="2:23" x14ac:dyDescent="0.2">
      <c r="B196" s="12">
        <v>40302</v>
      </c>
      <c r="D196" s="6">
        <v>2.5001000000000002</v>
      </c>
      <c r="E196" s="6">
        <v>2.4668999999999999</v>
      </c>
      <c r="F196" s="6">
        <v>2.5606</v>
      </c>
      <c r="G196" s="6">
        <v>2.3862999999999999</v>
      </c>
      <c r="H196" s="6">
        <v>2.3992</v>
      </c>
      <c r="I196" s="6">
        <v>2.4548999999999999</v>
      </c>
      <c r="J196" s="6"/>
      <c r="K196" s="29">
        <f t="shared" si="43"/>
        <v>40302</v>
      </c>
      <c r="M196" s="19">
        <f t="shared" si="44"/>
        <v>3.1460066823529411</v>
      </c>
      <c r="O196" s="20">
        <f t="shared" si="45"/>
        <v>3.063431</v>
      </c>
      <c r="Q196" s="19">
        <f t="shared" si="46"/>
        <v>3.2416618235294115</v>
      </c>
      <c r="S196" s="20">
        <f t="shared" si="47"/>
        <v>2.967716832352941</v>
      </c>
      <c r="U196" s="20">
        <f t="shared" si="48"/>
        <v>2.9364079999999997</v>
      </c>
      <c r="W196" s="20">
        <f t="shared" si="49"/>
        <v>3.0754333235294116</v>
      </c>
    </row>
    <row r="197" spans="2:23" x14ac:dyDescent="0.2">
      <c r="B197" s="12">
        <v>40309</v>
      </c>
      <c r="D197" s="6">
        <v>2.2909000000000002</v>
      </c>
      <c r="E197" s="6">
        <v>2.2515000000000001</v>
      </c>
      <c r="F197" s="6">
        <v>2.4022999999999999</v>
      </c>
      <c r="G197" s="6">
        <v>2.2829999999999999</v>
      </c>
      <c r="H197" s="6">
        <v>2.294</v>
      </c>
      <c r="I197" s="6">
        <v>2.2317999999999998</v>
      </c>
      <c r="J197" s="6"/>
      <c r="K197" s="29">
        <f t="shared" si="43"/>
        <v>40309</v>
      </c>
      <c r="M197" s="19">
        <f t="shared" si="44"/>
        <v>2.9351330823529409</v>
      </c>
      <c r="O197" s="20">
        <f t="shared" si="45"/>
        <v>2.8501850000000002</v>
      </c>
      <c r="Q197" s="19">
        <f t="shared" si="46"/>
        <v>3.0825703235294117</v>
      </c>
      <c r="S197" s="20">
        <f t="shared" si="47"/>
        <v>2.8637453823529411</v>
      </c>
      <c r="U197" s="20">
        <f t="shared" si="48"/>
        <v>2.8322599999999998</v>
      </c>
      <c r="W197" s="20">
        <f t="shared" si="49"/>
        <v>2.851217823529411</v>
      </c>
    </row>
    <row r="198" spans="2:23" x14ac:dyDescent="0.2">
      <c r="B198" s="12">
        <v>40316</v>
      </c>
      <c r="D198" s="6">
        <v>2.1427999999999998</v>
      </c>
      <c r="E198" s="6">
        <v>2.1055000000000001</v>
      </c>
      <c r="F198" s="6">
        <v>2.262</v>
      </c>
      <c r="G198" s="6">
        <v>2.2126000000000001</v>
      </c>
      <c r="H198" s="6">
        <v>2.2222</v>
      </c>
      <c r="I198" s="6">
        <v>2.3193000000000001</v>
      </c>
      <c r="J198" s="6"/>
      <c r="K198" s="29">
        <f t="shared" si="43"/>
        <v>40316</v>
      </c>
      <c r="M198" s="19">
        <f t="shared" si="44"/>
        <v>2.7858482823529407</v>
      </c>
      <c r="O198" s="20">
        <f t="shared" si="45"/>
        <v>2.7056450000000001</v>
      </c>
      <c r="Q198" s="19">
        <f t="shared" si="46"/>
        <v>2.941568823529412</v>
      </c>
      <c r="S198" s="20">
        <f t="shared" si="47"/>
        <v>2.7928877823529414</v>
      </c>
      <c r="U198" s="20">
        <f t="shared" si="48"/>
        <v>2.7611779999999997</v>
      </c>
      <c r="W198" s="20">
        <f t="shared" si="49"/>
        <v>2.9391553235294117</v>
      </c>
    </row>
    <row r="199" spans="2:23" x14ac:dyDescent="0.2">
      <c r="B199" s="12">
        <v>40323</v>
      </c>
      <c r="D199" s="6">
        <v>2.0840000000000001</v>
      </c>
      <c r="E199" s="6">
        <v>2.0377999999999998</v>
      </c>
      <c r="F199" s="6">
        <v>2.1596000000000002</v>
      </c>
      <c r="G199" s="6">
        <v>2.1444999999999999</v>
      </c>
      <c r="H199" s="6">
        <v>2.1371000000000002</v>
      </c>
      <c r="I199" s="6">
        <v>2.2046000000000001</v>
      </c>
      <c r="J199" s="6"/>
      <c r="K199" s="29">
        <f t="shared" si="43"/>
        <v>40323</v>
      </c>
      <c r="M199" s="19">
        <f t="shared" si="44"/>
        <v>2.7265778823529407</v>
      </c>
      <c r="O199" s="20">
        <f t="shared" si="45"/>
        <v>2.6386219999999998</v>
      </c>
      <c r="Q199" s="19">
        <f t="shared" si="46"/>
        <v>2.8386568235294121</v>
      </c>
      <c r="S199" s="20">
        <f t="shared" si="47"/>
        <v>2.7243451323529411</v>
      </c>
      <c r="U199" s="20">
        <f t="shared" si="48"/>
        <v>2.6769290000000003</v>
      </c>
      <c r="W199" s="20">
        <f t="shared" si="49"/>
        <v>2.8238818235294119</v>
      </c>
    </row>
    <row r="200" spans="2:23" x14ac:dyDescent="0.2">
      <c r="B200" s="12">
        <v>40330</v>
      </c>
      <c r="D200" s="6">
        <v>2.1682999999999999</v>
      </c>
      <c r="E200" s="6">
        <v>2.1427</v>
      </c>
      <c r="F200" s="6">
        <v>2.1852999999999998</v>
      </c>
      <c r="G200" s="6">
        <v>2.1802000000000001</v>
      </c>
      <c r="H200" s="6">
        <v>2.1787000000000001</v>
      </c>
      <c r="I200" s="6">
        <v>2.1943000000000001</v>
      </c>
      <c r="J200" s="6"/>
      <c r="K200" s="29">
        <f t="shared" si="43"/>
        <v>40330</v>
      </c>
      <c r="M200" s="19">
        <f t="shared" si="44"/>
        <v>2.8115522823529409</v>
      </c>
      <c r="O200" s="20">
        <f t="shared" si="45"/>
        <v>2.7424729999999999</v>
      </c>
      <c r="Q200" s="19">
        <f t="shared" si="46"/>
        <v>2.8644853235294114</v>
      </c>
      <c r="S200" s="20">
        <f t="shared" si="47"/>
        <v>2.7602771823529415</v>
      </c>
      <c r="U200" s="20">
        <f t="shared" si="48"/>
        <v>2.7181129999999998</v>
      </c>
      <c r="W200" s="20">
        <f t="shared" si="49"/>
        <v>2.8135303235294113</v>
      </c>
    </row>
    <row r="201" spans="2:23" x14ac:dyDescent="0.2">
      <c r="B201" s="12">
        <v>40337</v>
      </c>
      <c r="D201" s="6">
        <v>2.1576</v>
      </c>
      <c r="E201" s="6">
        <v>2.1392000000000002</v>
      </c>
      <c r="F201" s="6">
        <v>2.1972</v>
      </c>
      <c r="G201" s="6">
        <v>2.2223000000000002</v>
      </c>
      <c r="H201" s="6">
        <v>2.2623000000000002</v>
      </c>
      <c r="I201" s="6">
        <v>2.2462</v>
      </c>
      <c r="J201" s="6"/>
      <c r="K201" s="29">
        <f t="shared" si="43"/>
        <v>40337</v>
      </c>
      <c r="M201" s="19">
        <f t="shared" si="44"/>
        <v>2.8007666823529407</v>
      </c>
      <c r="O201" s="20">
        <f t="shared" si="45"/>
        <v>2.7390080000000001</v>
      </c>
      <c r="Q201" s="19">
        <f t="shared" si="46"/>
        <v>2.876444823529412</v>
      </c>
      <c r="S201" s="20">
        <f t="shared" si="47"/>
        <v>2.8026508323529411</v>
      </c>
      <c r="U201" s="20">
        <f t="shared" si="48"/>
        <v>2.8008770000000003</v>
      </c>
      <c r="W201" s="20">
        <f t="shared" si="49"/>
        <v>2.8656898235294115</v>
      </c>
    </row>
    <row r="202" spans="2:23" x14ac:dyDescent="0.2">
      <c r="B202" s="12">
        <v>40344</v>
      </c>
      <c r="D202" s="6">
        <v>2.1536</v>
      </c>
      <c r="E202" s="6">
        <v>2.1448</v>
      </c>
      <c r="F202" s="6">
        <v>2.2277</v>
      </c>
      <c r="G202" s="6">
        <v>2.1806999999999999</v>
      </c>
      <c r="H202" s="6">
        <v>2.2946</v>
      </c>
      <c r="I202" s="6">
        <v>2.2685</v>
      </c>
      <c r="J202" s="6"/>
      <c r="K202" s="29">
        <f t="shared" si="43"/>
        <v>40344</v>
      </c>
      <c r="M202" s="19">
        <f t="shared" si="44"/>
        <v>2.7967346823529411</v>
      </c>
      <c r="O202" s="20">
        <f t="shared" si="45"/>
        <v>2.7445520000000001</v>
      </c>
      <c r="Q202" s="19">
        <f t="shared" si="46"/>
        <v>2.9070973235294115</v>
      </c>
      <c r="S202" s="20">
        <f t="shared" si="47"/>
        <v>2.760780432352941</v>
      </c>
      <c r="U202" s="20">
        <f t="shared" si="48"/>
        <v>2.8328539999999998</v>
      </c>
      <c r="W202" s="20">
        <f t="shared" si="49"/>
        <v>2.8881013235294111</v>
      </c>
    </row>
    <row r="203" spans="2:23" x14ac:dyDescent="0.2">
      <c r="B203" s="12">
        <v>40351</v>
      </c>
      <c r="D203" s="6">
        <v>2.2938999999999998</v>
      </c>
      <c r="E203" s="6">
        <v>2.2764000000000002</v>
      </c>
      <c r="F203" s="6">
        <v>2.355</v>
      </c>
      <c r="G203" s="6">
        <v>2.2669000000000001</v>
      </c>
      <c r="H203" s="6">
        <v>2.2759</v>
      </c>
      <c r="I203" s="6">
        <v>2.3393000000000002</v>
      </c>
      <c r="J203" s="6"/>
      <c r="K203" s="29">
        <f t="shared" si="43"/>
        <v>40351</v>
      </c>
      <c r="M203" s="19">
        <f t="shared" si="44"/>
        <v>2.9381570823529408</v>
      </c>
      <c r="O203" s="20">
        <f t="shared" si="45"/>
        <v>2.8748360000000002</v>
      </c>
      <c r="Q203" s="19">
        <f t="shared" si="46"/>
        <v>3.0350338235294112</v>
      </c>
      <c r="S203" s="20">
        <f t="shared" si="47"/>
        <v>2.8475407323529414</v>
      </c>
      <c r="U203" s="20">
        <f t="shared" si="48"/>
        <v>2.8143409999999998</v>
      </c>
      <c r="W203" s="20">
        <f t="shared" si="49"/>
        <v>2.9592553235294119</v>
      </c>
    </row>
    <row r="204" spans="2:23" x14ac:dyDescent="0.2">
      <c r="B204" s="12">
        <v>40358</v>
      </c>
      <c r="D204" s="6">
        <v>2.2633999999999999</v>
      </c>
      <c r="E204" s="6">
        <v>2.2416</v>
      </c>
      <c r="F204" s="6">
        <v>2.3264</v>
      </c>
      <c r="G204" s="6">
        <v>2.3087</v>
      </c>
      <c r="H204" s="6">
        <v>2.3058000000000001</v>
      </c>
      <c r="I204" s="6">
        <v>2.3704999999999998</v>
      </c>
      <c r="J204" s="6"/>
      <c r="K204" s="29">
        <f t="shared" si="43"/>
        <v>40358</v>
      </c>
      <c r="M204" s="19">
        <f t="shared" si="44"/>
        <v>2.9074130823529414</v>
      </c>
      <c r="O204" s="20">
        <f t="shared" si="45"/>
        <v>2.8403839999999998</v>
      </c>
      <c r="Q204" s="19">
        <f t="shared" si="46"/>
        <v>3.0062908235294117</v>
      </c>
      <c r="S204" s="20">
        <f t="shared" si="47"/>
        <v>2.8896124323529411</v>
      </c>
      <c r="U204" s="20">
        <f t="shared" si="48"/>
        <v>2.8439420000000002</v>
      </c>
      <c r="W204" s="20">
        <f t="shared" si="49"/>
        <v>2.9906113235294116</v>
      </c>
    </row>
    <row r="205" spans="2:23" x14ac:dyDescent="0.2">
      <c r="B205" s="12">
        <v>40365</v>
      </c>
      <c r="D205" s="6">
        <v>2.0764</v>
      </c>
      <c r="E205" s="6">
        <v>2.0480999999999998</v>
      </c>
      <c r="F205" s="6">
        <v>2.1745000000000001</v>
      </c>
      <c r="G205" s="6">
        <v>2.2382</v>
      </c>
      <c r="H205" s="6">
        <v>2.2279</v>
      </c>
      <c r="I205" s="6">
        <v>2.3184</v>
      </c>
      <c r="J205" s="6"/>
      <c r="K205" s="29">
        <f t="shared" si="43"/>
        <v>40365</v>
      </c>
      <c r="M205" s="19">
        <f t="shared" ref="M205:M236" si="50">D205*$AA$214+$AA$220</f>
        <v>2.7189170823529407</v>
      </c>
      <c r="O205" s="20">
        <f t="shared" ref="O205:O236" si="51">E205*$AB$214+$AB$220</f>
        <v>2.6488189999999996</v>
      </c>
      <c r="Q205" s="19">
        <f t="shared" ref="Q205:Q236" si="52">F205*$AC$214+$AC$220</f>
        <v>2.8536313235294113</v>
      </c>
      <c r="S205" s="20">
        <f t="shared" ref="S205:S236" si="53">G205*$AE$214+$AE$220</f>
        <v>2.8186541823529412</v>
      </c>
      <c r="U205" s="20">
        <f t="shared" ref="U205:U236" si="54">H205*$AF$214+$AF$220</f>
        <v>2.7668209999999998</v>
      </c>
      <c r="W205" s="20">
        <f t="shared" ref="W205:W236" si="55">I205*$AG$214+$AG$220</f>
        <v>2.9382508235294118</v>
      </c>
    </row>
    <row r="206" spans="2:23" x14ac:dyDescent="0.2">
      <c r="B206" s="12">
        <v>40372</v>
      </c>
      <c r="D206" s="6">
        <v>2.1065999999999998</v>
      </c>
      <c r="E206" s="6">
        <v>2.1023000000000001</v>
      </c>
      <c r="F206" s="6">
        <v>2.2136</v>
      </c>
      <c r="G206" s="6">
        <v>2.2865000000000002</v>
      </c>
      <c r="H206" s="6">
        <v>2.3083</v>
      </c>
      <c r="I206" s="6">
        <v>2.3548</v>
      </c>
      <c r="J206" s="6"/>
      <c r="K206" s="29">
        <f t="shared" si="43"/>
        <v>40372</v>
      </c>
      <c r="M206" s="19">
        <f t="shared" si="50"/>
        <v>2.7493586823529412</v>
      </c>
      <c r="O206" s="20">
        <f t="shared" si="51"/>
        <v>2.702477</v>
      </c>
      <c r="Q206" s="19">
        <f t="shared" si="52"/>
        <v>2.8929268235294119</v>
      </c>
      <c r="S206" s="20">
        <f t="shared" si="53"/>
        <v>2.8672681323529412</v>
      </c>
      <c r="U206" s="20">
        <f t="shared" si="54"/>
        <v>2.8464169999999998</v>
      </c>
      <c r="W206" s="20">
        <f t="shared" si="55"/>
        <v>2.9748328235294119</v>
      </c>
    </row>
    <row r="207" spans="2:23" x14ac:dyDescent="0.2">
      <c r="B207" s="12">
        <v>40379</v>
      </c>
      <c r="D207" s="6">
        <v>2.1345000000000001</v>
      </c>
      <c r="E207" s="6">
        <v>2.1387</v>
      </c>
      <c r="F207" s="6">
        <v>2.2296</v>
      </c>
      <c r="G207" s="6">
        <v>2.3275000000000001</v>
      </c>
      <c r="H207" s="6">
        <v>2.3431000000000002</v>
      </c>
      <c r="I207" s="6">
        <v>2.3765999999999998</v>
      </c>
      <c r="J207" s="6"/>
      <c r="K207" s="29">
        <f t="shared" si="43"/>
        <v>40379</v>
      </c>
      <c r="M207" s="19">
        <f t="shared" si="50"/>
        <v>2.7774818823529408</v>
      </c>
      <c r="O207" s="20">
        <f t="shared" si="51"/>
        <v>2.7385130000000002</v>
      </c>
      <c r="Q207" s="19">
        <f t="shared" si="52"/>
        <v>2.9090068235294115</v>
      </c>
      <c r="S207" s="20">
        <f t="shared" si="53"/>
        <v>2.9085346323529411</v>
      </c>
      <c r="U207" s="20">
        <f t="shared" si="54"/>
        <v>2.8808690000000001</v>
      </c>
      <c r="W207" s="20">
        <f t="shared" si="55"/>
        <v>2.996741823529411</v>
      </c>
    </row>
    <row r="208" spans="2:23" x14ac:dyDescent="0.2">
      <c r="B208" s="12">
        <v>40386</v>
      </c>
      <c r="D208" s="6">
        <v>2.1530999999999998</v>
      </c>
      <c r="E208" s="6">
        <v>2.1570999999999998</v>
      </c>
      <c r="F208" s="6">
        <v>2.2658</v>
      </c>
      <c r="G208" s="6">
        <v>2.3917000000000002</v>
      </c>
      <c r="H208" s="6">
        <v>2.3961999999999999</v>
      </c>
      <c r="I208" s="6">
        <v>2.4232999999999998</v>
      </c>
      <c r="J208" s="6"/>
      <c r="K208" s="29">
        <f t="shared" si="43"/>
        <v>40386</v>
      </c>
      <c r="M208" s="19">
        <f t="shared" si="50"/>
        <v>2.7962306823529408</v>
      </c>
      <c r="O208" s="20">
        <f t="shared" si="51"/>
        <v>2.7567289999999995</v>
      </c>
      <c r="Q208" s="19">
        <f t="shared" si="52"/>
        <v>2.945387823529412</v>
      </c>
      <c r="S208" s="20">
        <f t="shared" si="53"/>
        <v>2.9731519323529412</v>
      </c>
      <c r="U208" s="20">
        <f t="shared" si="54"/>
        <v>2.9334379999999998</v>
      </c>
      <c r="W208" s="20">
        <f t="shared" si="55"/>
        <v>3.0436753235294116</v>
      </c>
    </row>
    <row r="209" spans="2:33" x14ac:dyDescent="0.2">
      <c r="B209" s="12">
        <v>40393</v>
      </c>
      <c r="D209" s="6">
        <v>2.2570000000000001</v>
      </c>
      <c r="E209" s="6">
        <v>2.2591000000000001</v>
      </c>
      <c r="F209" s="6">
        <v>2.3306</v>
      </c>
      <c r="G209" s="6">
        <v>2.4169</v>
      </c>
      <c r="H209" s="6">
        <v>2.4079000000000002</v>
      </c>
      <c r="I209" s="6">
        <v>2.4323999999999999</v>
      </c>
      <c r="K209" s="29">
        <f t="shared" si="43"/>
        <v>40393</v>
      </c>
      <c r="M209" s="19">
        <f t="shared" si="50"/>
        <v>2.9009618823529415</v>
      </c>
      <c r="O209" s="20">
        <f t="shared" si="51"/>
        <v>2.8577090000000003</v>
      </c>
      <c r="Q209" s="19">
        <f t="shared" si="52"/>
        <v>3.0105118235294119</v>
      </c>
      <c r="S209" s="20">
        <f t="shared" si="53"/>
        <v>2.9985157323529412</v>
      </c>
      <c r="U209" s="20">
        <f t="shared" si="54"/>
        <v>2.9450210000000001</v>
      </c>
      <c r="W209" s="20">
        <f t="shared" si="55"/>
        <v>3.0528208235294114</v>
      </c>
    </row>
    <row r="210" spans="2:33" x14ac:dyDescent="0.2">
      <c r="B210" s="12">
        <v>40400</v>
      </c>
      <c r="D210" s="6">
        <v>2.3022</v>
      </c>
      <c r="E210" s="6">
        <v>2.3039999999999998</v>
      </c>
      <c r="F210" s="6">
        <v>2.3917000000000002</v>
      </c>
      <c r="G210" s="6">
        <v>2.3982000000000001</v>
      </c>
      <c r="H210" s="6">
        <v>2.3877999999999999</v>
      </c>
      <c r="I210" s="6">
        <v>2.4483999999999999</v>
      </c>
      <c r="K210" s="29">
        <f t="shared" si="43"/>
        <v>40400</v>
      </c>
      <c r="M210" s="19">
        <f t="shared" si="50"/>
        <v>2.9465234823529407</v>
      </c>
      <c r="O210" s="20">
        <f t="shared" si="51"/>
        <v>2.9021599999999999</v>
      </c>
      <c r="Q210" s="19">
        <f t="shared" si="52"/>
        <v>3.0719173235294113</v>
      </c>
      <c r="S210" s="20">
        <f t="shared" si="53"/>
        <v>2.979694182352941</v>
      </c>
      <c r="U210" s="20">
        <f t="shared" si="54"/>
        <v>2.925122</v>
      </c>
      <c r="W210" s="20">
        <f t="shared" si="55"/>
        <v>3.0689008235294111</v>
      </c>
    </row>
    <row r="211" spans="2:33" x14ac:dyDescent="0.2">
      <c r="B211" s="12">
        <v>40407</v>
      </c>
      <c r="D211" s="6">
        <v>2.2696000000000001</v>
      </c>
      <c r="E211" s="6">
        <v>2.2524000000000002</v>
      </c>
      <c r="F211" s="6">
        <v>2.3321999999999998</v>
      </c>
      <c r="G211" s="6">
        <v>2.3016999999999999</v>
      </c>
      <c r="H211" s="6">
        <v>2.2742</v>
      </c>
      <c r="I211" s="6">
        <v>2.3662000000000001</v>
      </c>
      <c r="K211" s="29">
        <f t="shared" si="43"/>
        <v>40407</v>
      </c>
      <c r="M211" s="19">
        <f>G211*$AA$214+$AA$220</f>
        <v>2.9460194823529413</v>
      </c>
      <c r="O211" s="20">
        <f>H211*$AB$214+$AB$220</f>
        <v>2.8726579999999999</v>
      </c>
      <c r="Q211" s="19">
        <f>I211*$AC$214+$AC$220</f>
        <v>3.0462898235294116</v>
      </c>
      <c r="S211" s="20">
        <f t="shared" si="53"/>
        <v>2.8825669323529408</v>
      </c>
      <c r="U211" s="20">
        <f t="shared" si="54"/>
        <v>2.8126579999999999</v>
      </c>
      <c r="W211" s="20">
        <f t="shared" si="55"/>
        <v>2.986289823529412</v>
      </c>
    </row>
    <row r="212" spans="2:33" x14ac:dyDescent="0.2">
      <c r="B212" s="12">
        <v>40414</v>
      </c>
      <c r="D212" s="6">
        <v>2.3208000000000002</v>
      </c>
      <c r="E212" s="6">
        <v>2.2978999999999998</v>
      </c>
      <c r="F212" s="6">
        <v>2.3542000000000001</v>
      </c>
      <c r="G212" s="6">
        <v>2.2523</v>
      </c>
      <c r="H212" s="6">
        <v>2.2281</v>
      </c>
      <c r="I212" s="6">
        <v>2.3473999999999999</v>
      </c>
      <c r="K212" s="29">
        <f t="shared" si="43"/>
        <v>40414</v>
      </c>
      <c r="M212" s="19">
        <f t="shared" si="50"/>
        <v>2.9652722823529416</v>
      </c>
      <c r="O212" s="20">
        <f t="shared" si="51"/>
        <v>2.8961209999999999</v>
      </c>
      <c r="Q212" s="19">
        <f t="shared" si="52"/>
        <v>3.0342298235294116</v>
      </c>
      <c r="S212" s="20">
        <f t="shared" si="53"/>
        <v>2.8328458323529411</v>
      </c>
      <c r="U212" s="20">
        <f t="shared" si="54"/>
        <v>2.7670189999999999</v>
      </c>
      <c r="W212" s="20">
        <f t="shared" si="55"/>
        <v>2.9673958235294116</v>
      </c>
      <c r="AA212" s="251" t="s">
        <v>113</v>
      </c>
      <c r="AB212" s="251"/>
      <c r="AC212" s="251"/>
      <c r="AE212" s="251" t="s">
        <v>114</v>
      </c>
      <c r="AF212" s="251"/>
      <c r="AG212" s="251"/>
    </row>
    <row r="213" spans="2:33" x14ac:dyDescent="0.2">
      <c r="B213" s="12">
        <v>40420</v>
      </c>
      <c r="D213" s="6">
        <v>2.3961999999999999</v>
      </c>
      <c r="E213" s="6">
        <v>2.3704999999999998</v>
      </c>
      <c r="F213" s="6">
        <v>2.4222999999999999</v>
      </c>
      <c r="G213" s="6">
        <v>2.2382</v>
      </c>
      <c r="H213" s="6">
        <v>2.2299000000000002</v>
      </c>
      <c r="I213" s="6">
        <v>2.3304</v>
      </c>
      <c r="K213" s="29">
        <f t="shared" si="43"/>
        <v>40420</v>
      </c>
      <c r="M213" s="19">
        <f t="shared" si="50"/>
        <v>3.0412754823529413</v>
      </c>
      <c r="O213" s="20">
        <f t="shared" si="51"/>
        <v>2.9679949999999997</v>
      </c>
      <c r="Q213" s="19">
        <f t="shared" si="52"/>
        <v>3.1026703235294111</v>
      </c>
      <c r="S213" s="20">
        <f t="shared" si="53"/>
        <v>2.8186541823529412</v>
      </c>
      <c r="U213" s="20">
        <f t="shared" si="54"/>
        <v>2.7688010000000003</v>
      </c>
      <c r="W213" s="20">
        <f t="shared" si="55"/>
        <v>2.9503108235294118</v>
      </c>
      <c r="AA213" s="21" t="s">
        <v>96</v>
      </c>
      <c r="AB213" s="21" t="s">
        <v>97</v>
      </c>
      <c r="AC213" s="21" t="s">
        <v>98</v>
      </c>
      <c r="AE213" s="21" t="s">
        <v>99</v>
      </c>
      <c r="AF213" s="21" t="s">
        <v>97</v>
      </c>
      <c r="AG213" s="21" t="s">
        <v>98</v>
      </c>
    </row>
    <row r="214" spans="2:33" x14ac:dyDescent="0.2">
      <c r="B214" s="12">
        <v>40428</v>
      </c>
      <c r="D214" s="6">
        <v>2.3416999999999999</v>
      </c>
      <c r="E214" s="6">
        <v>2.3107000000000002</v>
      </c>
      <c r="F214" s="6">
        <v>2.4247999999999998</v>
      </c>
      <c r="G214" s="6">
        <v>2.2014</v>
      </c>
      <c r="H214" s="6">
        <v>2.1665000000000001</v>
      </c>
      <c r="I214" s="6">
        <v>2.2942999999999998</v>
      </c>
      <c r="K214" s="29">
        <f t="shared" si="43"/>
        <v>40428</v>
      </c>
      <c r="M214" s="19">
        <f t="shared" si="50"/>
        <v>2.9863394823529408</v>
      </c>
      <c r="O214" s="20">
        <f t="shared" si="51"/>
        <v>2.9087930000000002</v>
      </c>
      <c r="Q214" s="19">
        <f t="shared" si="52"/>
        <v>3.105182823529411</v>
      </c>
      <c r="S214" s="20">
        <f t="shared" si="53"/>
        <v>2.781614982352941</v>
      </c>
      <c r="U214" s="20">
        <f t="shared" si="54"/>
        <v>2.706035</v>
      </c>
      <c r="W214" s="20">
        <f t="shared" si="55"/>
        <v>2.9140303235294116</v>
      </c>
      <c r="Z214" s="5" t="s">
        <v>100</v>
      </c>
      <c r="AA214" s="8">
        <v>1.008</v>
      </c>
      <c r="AB214" s="8">
        <v>0.99</v>
      </c>
      <c r="AC214" s="8">
        <v>1.0049999999999999</v>
      </c>
      <c r="AD214" s="6"/>
      <c r="AE214" s="8">
        <v>1.0065</v>
      </c>
      <c r="AF214" s="8">
        <v>0.99</v>
      </c>
      <c r="AG214" s="8">
        <v>1.0049999999999999</v>
      </c>
    </row>
    <row r="215" spans="2:33" x14ac:dyDescent="0.2">
      <c r="B215" s="12">
        <v>40435</v>
      </c>
      <c r="D215" s="6">
        <v>2.4457</v>
      </c>
      <c r="E215" s="6">
        <v>2.4093</v>
      </c>
      <c r="F215" s="6">
        <v>2.4662999999999999</v>
      </c>
      <c r="G215" s="6">
        <v>2.2515999999999998</v>
      </c>
      <c r="H215" s="6">
        <v>2.2198000000000002</v>
      </c>
      <c r="I215" s="6">
        <v>2.2999000000000001</v>
      </c>
      <c r="K215" s="29">
        <f t="shared" si="43"/>
        <v>40435</v>
      </c>
      <c r="M215" s="19">
        <f t="shared" si="50"/>
        <v>3.0911714823529408</v>
      </c>
      <c r="O215" s="20">
        <f t="shared" si="51"/>
        <v>3.0064069999999998</v>
      </c>
      <c r="Q215" s="19">
        <f t="shared" si="52"/>
        <v>3.1468903235294112</v>
      </c>
      <c r="S215" s="20">
        <f t="shared" si="53"/>
        <v>2.832141282352941</v>
      </c>
      <c r="U215" s="20">
        <f t="shared" si="54"/>
        <v>2.7588020000000002</v>
      </c>
      <c r="W215" s="20">
        <f t="shared" si="55"/>
        <v>2.9196583235294113</v>
      </c>
      <c r="AA215" s="7"/>
      <c r="AD215" s="22"/>
      <c r="AE215" s="7"/>
    </row>
    <row r="216" spans="2:33" x14ac:dyDescent="0.2">
      <c r="B216" s="12">
        <v>40442</v>
      </c>
      <c r="D216" s="6">
        <v>2.5589</v>
      </c>
      <c r="E216" s="6">
        <v>2.5114000000000001</v>
      </c>
      <c r="F216" s="6">
        <v>2.5272999999999999</v>
      </c>
      <c r="G216" s="6">
        <v>2.2368999999999999</v>
      </c>
      <c r="H216" s="6">
        <v>2.1968999999999999</v>
      </c>
      <c r="I216" s="6">
        <v>2.2850999999999999</v>
      </c>
      <c r="K216" s="29">
        <f t="shared" si="43"/>
        <v>40442</v>
      </c>
      <c r="M216" s="19">
        <f t="shared" si="50"/>
        <v>3.2052770823529411</v>
      </c>
      <c r="O216" s="20">
        <f t="shared" si="51"/>
        <v>3.1074860000000002</v>
      </c>
      <c r="Q216" s="19">
        <f t="shared" si="52"/>
        <v>3.2081953235294112</v>
      </c>
      <c r="S216" s="20">
        <f t="shared" si="53"/>
        <v>2.8173457323529409</v>
      </c>
      <c r="U216" s="20">
        <f t="shared" si="54"/>
        <v>2.7361309999999999</v>
      </c>
      <c r="W216" s="20">
        <f t="shared" si="55"/>
        <v>2.9047843235294115</v>
      </c>
      <c r="Z216" s="5" t="s">
        <v>101</v>
      </c>
      <c r="AA216" s="23">
        <f>40/8500</f>
        <v>4.7058823529411761E-3</v>
      </c>
      <c r="AB216" s="23">
        <v>0</v>
      </c>
      <c r="AC216" s="23">
        <f>400/8500</f>
        <v>4.7058823529411764E-2</v>
      </c>
      <c r="AD216" s="4"/>
      <c r="AE216" s="24">
        <f>AA216</f>
        <v>4.7058823529411761E-3</v>
      </c>
      <c r="AF216" s="24">
        <f>AB216</f>
        <v>0</v>
      </c>
      <c r="AG216" s="24">
        <f>AC216</f>
        <v>4.7058823529411764E-2</v>
      </c>
    </row>
    <row r="217" spans="2:33" x14ac:dyDescent="0.2">
      <c r="B217" s="12">
        <v>40449</v>
      </c>
      <c r="D217" s="6">
        <v>2.5548999999999999</v>
      </c>
      <c r="E217" s="6">
        <v>2.5106000000000002</v>
      </c>
      <c r="F217" s="6">
        <v>2.5415000000000001</v>
      </c>
      <c r="G217" s="6">
        <v>2.2136999999999998</v>
      </c>
      <c r="H217" s="6">
        <v>2.2012</v>
      </c>
      <c r="I217" s="6">
        <v>2.2658</v>
      </c>
      <c r="K217" s="29">
        <f t="shared" si="43"/>
        <v>40449</v>
      </c>
      <c r="M217" s="19">
        <f t="shared" si="50"/>
        <v>3.2012450823529415</v>
      </c>
      <c r="O217" s="20">
        <f t="shared" si="51"/>
        <v>3.1066940000000001</v>
      </c>
      <c r="Q217" s="19">
        <f t="shared" si="52"/>
        <v>3.222466323529412</v>
      </c>
      <c r="S217" s="20">
        <f t="shared" si="53"/>
        <v>2.7939949323529407</v>
      </c>
      <c r="U217" s="20">
        <f t="shared" si="54"/>
        <v>2.7403879999999998</v>
      </c>
      <c r="W217" s="20">
        <f t="shared" si="55"/>
        <v>2.8853878235294115</v>
      </c>
      <c r="Z217" s="215" t="s">
        <v>102</v>
      </c>
      <c r="AA217" s="23">
        <v>0.24399999999999999</v>
      </c>
      <c r="AB217" s="23">
        <f t="shared" ref="AB217:AC219" si="56">AA217</f>
        <v>0.24399999999999999</v>
      </c>
      <c r="AC217" s="24">
        <f t="shared" si="56"/>
        <v>0.24399999999999999</v>
      </c>
      <c r="AE217" s="23">
        <v>0.184</v>
      </c>
      <c r="AF217" s="23">
        <f>AE217</f>
        <v>0.184</v>
      </c>
      <c r="AG217" s="24">
        <f>AE217</f>
        <v>0.184</v>
      </c>
    </row>
    <row r="218" spans="2:33" x14ac:dyDescent="0.2">
      <c r="B218" s="12">
        <v>40456</v>
      </c>
      <c r="D218" s="6">
        <v>2.6273</v>
      </c>
      <c r="E218" s="6">
        <v>2.6478000000000002</v>
      </c>
      <c r="F218" s="6">
        <v>2.6766999999999999</v>
      </c>
      <c r="G218" s="6">
        <v>2.2549999999999999</v>
      </c>
      <c r="H218" s="6">
        <v>2.2530999999999999</v>
      </c>
      <c r="I218" s="6">
        <v>2.2944</v>
      </c>
      <c r="K218" s="29">
        <f t="shared" si="43"/>
        <v>40456</v>
      </c>
      <c r="M218" s="19">
        <f t="shared" si="50"/>
        <v>3.2742242823529413</v>
      </c>
      <c r="O218" s="20">
        <f t="shared" si="51"/>
        <v>3.2425220000000001</v>
      </c>
      <c r="Q218" s="19">
        <f t="shared" si="52"/>
        <v>3.3583423235294116</v>
      </c>
      <c r="S218" s="20">
        <f t="shared" si="53"/>
        <v>2.8355633823529409</v>
      </c>
      <c r="U218" s="20">
        <f t="shared" si="54"/>
        <v>2.7917689999999999</v>
      </c>
      <c r="W218" s="20">
        <f t="shared" si="55"/>
        <v>2.9141308235294119</v>
      </c>
      <c r="Z218" s="5" t="s">
        <v>103</v>
      </c>
      <c r="AA218" s="25">
        <v>0.375</v>
      </c>
      <c r="AB218" s="25">
        <f t="shared" si="56"/>
        <v>0.375</v>
      </c>
      <c r="AC218" s="26">
        <f t="shared" si="56"/>
        <v>0.375</v>
      </c>
      <c r="AE218" s="25">
        <f>AA218</f>
        <v>0.375</v>
      </c>
      <c r="AF218" s="25">
        <f>AA218</f>
        <v>0.375</v>
      </c>
      <c r="AG218" s="26">
        <f>AA218</f>
        <v>0.375</v>
      </c>
    </row>
    <row r="219" spans="2:33" x14ac:dyDescent="0.2">
      <c r="B219" s="12">
        <v>40463</v>
      </c>
      <c r="D219" s="6">
        <v>2.6168999999999998</v>
      </c>
      <c r="E219" s="6">
        <v>2.6488999999999998</v>
      </c>
      <c r="F219" s="6">
        <v>2.7427999999999999</v>
      </c>
      <c r="G219" s="6">
        <v>2.3361000000000001</v>
      </c>
      <c r="H219" s="6">
        <v>2.3450000000000002</v>
      </c>
      <c r="I219" s="6">
        <v>2.3706</v>
      </c>
      <c r="K219" s="29">
        <f t="shared" si="43"/>
        <v>40463</v>
      </c>
      <c r="M219" s="19">
        <f t="shared" si="50"/>
        <v>3.2637410823529409</v>
      </c>
      <c r="O219" s="20">
        <f t="shared" si="51"/>
        <v>3.2436109999999996</v>
      </c>
      <c r="Q219" s="19">
        <f t="shared" si="52"/>
        <v>3.4247728235294117</v>
      </c>
      <c r="S219" s="20">
        <f t="shared" si="53"/>
        <v>2.917190532352941</v>
      </c>
      <c r="U219" s="20">
        <f t="shared" si="54"/>
        <v>2.8827500000000001</v>
      </c>
      <c r="W219" s="20">
        <f t="shared" si="55"/>
        <v>2.9907118235294119</v>
      </c>
      <c r="Z219" s="5" t="s">
        <v>104</v>
      </c>
      <c r="AA219" s="27">
        <f>0.001+0.0012</f>
        <v>2.1999999999999997E-3</v>
      </c>
      <c r="AB219" s="27">
        <f t="shared" si="56"/>
        <v>2.1999999999999997E-3</v>
      </c>
      <c r="AC219" s="27">
        <f t="shared" si="56"/>
        <v>2.1999999999999997E-3</v>
      </c>
      <c r="AD219" s="7"/>
      <c r="AE219" s="27">
        <f>AA219</f>
        <v>2.1999999999999997E-3</v>
      </c>
      <c r="AF219" s="27">
        <f>AB219</f>
        <v>2.1999999999999997E-3</v>
      </c>
      <c r="AG219" s="27">
        <f>AC219</f>
        <v>2.1999999999999997E-3</v>
      </c>
    </row>
    <row r="220" spans="2:33" x14ac:dyDescent="0.2">
      <c r="B220" s="12">
        <v>40470</v>
      </c>
      <c r="D220" s="6">
        <v>2.5506000000000002</v>
      </c>
      <c r="E220" s="6">
        <v>2.5771999999999999</v>
      </c>
      <c r="F220" s="6">
        <v>2.7183000000000002</v>
      </c>
      <c r="G220" s="6">
        <v>2.3603000000000001</v>
      </c>
      <c r="H220" s="6">
        <v>2.3685999999999998</v>
      </c>
      <c r="I220" s="6">
        <v>2.4005999999999998</v>
      </c>
      <c r="K220" s="29">
        <f t="shared" si="43"/>
        <v>40470</v>
      </c>
      <c r="M220" s="19">
        <f t="shared" si="50"/>
        <v>3.1969106823529412</v>
      </c>
      <c r="O220" s="20">
        <f t="shared" si="51"/>
        <v>3.172628</v>
      </c>
      <c r="Q220" s="19">
        <f t="shared" si="52"/>
        <v>3.4001503235294113</v>
      </c>
      <c r="S220" s="20">
        <f t="shared" si="53"/>
        <v>2.9415478323529411</v>
      </c>
      <c r="U220" s="20">
        <f t="shared" si="54"/>
        <v>2.9061139999999996</v>
      </c>
      <c r="W220" s="20">
        <f t="shared" si="55"/>
        <v>3.0208618235294109</v>
      </c>
      <c r="AA220" s="10">
        <f>SUM(AA216:AA219)</f>
        <v>0.62590588235294109</v>
      </c>
      <c r="AB220" s="10">
        <f>SUM(AB216:AB219)</f>
        <v>0.62119999999999997</v>
      </c>
      <c r="AC220" s="10">
        <f>SUM(AC216:AC219)</f>
        <v>0.66825882352941179</v>
      </c>
      <c r="AE220" s="10">
        <f>SUM(AE216:AE219)</f>
        <v>0.56590588235294115</v>
      </c>
      <c r="AF220" s="10">
        <f>SUM(AF216:AF219)</f>
        <v>0.56119999999999992</v>
      </c>
      <c r="AG220" s="10">
        <f>SUM(AG216:AG219)</f>
        <v>0.60825882352941174</v>
      </c>
    </row>
    <row r="221" spans="2:33" x14ac:dyDescent="0.2">
      <c r="B221" s="12">
        <v>40476</v>
      </c>
      <c r="D221" s="6">
        <v>2.5015000000000001</v>
      </c>
      <c r="E221" s="6">
        <v>2.5286</v>
      </c>
      <c r="F221" s="6">
        <v>2.7448999999999999</v>
      </c>
      <c r="G221" s="6">
        <v>2.2669999999999999</v>
      </c>
      <c r="H221" s="6">
        <v>2.2591999999999999</v>
      </c>
      <c r="I221" s="6">
        <v>2.3580999999999999</v>
      </c>
      <c r="K221" s="29">
        <f t="shared" si="43"/>
        <v>40476</v>
      </c>
      <c r="M221" s="19">
        <f t="shared" si="50"/>
        <v>3.1474178823529408</v>
      </c>
      <c r="O221" s="20">
        <f t="shared" si="51"/>
        <v>3.124514</v>
      </c>
      <c r="Q221" s="19">
        <f t="shared" si="52"/>
        <v>3.4268833235294114</v>
      </c>
      <c r="S221" s="20">
        <f t="shared" si="53"/>
        <v>2.8476413823529412</v>
      </c>
      <c r="U221" s="20">
        <f t="shared" si="54"/>
        <v>2.7978079999999999</v>
      </c>
      <c r="W221" s="20">
        <f t="shared" si="55"/>
        <v>2.9781493235294114</v>
      </c>
    </row>
    <row r="222" spans="2:33" x14ac:dyDescent="0.2">
      <c r="B222" s="12">
        <v>40484</v>
      </c>
      <c r="D222" s="6">
        <v>2.4483000000000001</v>
      </c>
      <c r="E222" s="6">
        <v>2.4428999999999998</v>
      </c>
      <c r="F222" s="6">
        <v>2.7176</v>
      </c>
      <c r="G222" s="6">
        <v>2.2913999999999999</v>
      </c>
      <c r="H222" s="6">
        <v>2.2921</v>
      </c>
      <c r="I222" s="6">
        <v>2.2936000000000001</v>
      </c>
      <c r="K222" s="29">
        <f t="shared" si="43"/>
        <v>40484</v>
      </c>
      <c r="M222" s="19">
        <f t="shared" si="50"/>
        <v>3.0937922823529416</v>
      </c>
      <c r="O222" s="20">
        <f t="shared" si="51"/>
        <v>3.0396709999999998</v>
      </c>
      <c r="Q222" s="19">
        <f t="shared" si="52"/>
        <v>3.3994468235294111</v>
      </c>
      <c r="S222" s="20">
        <f t="shared" si="53"/>
        <v>2.8721999823529409</v>
      </c>
      <c r="U222" s="20">
        <f t="shared" si="54"/>
        <v>2.8303789999999998</v>
      </c>
      <c r="W222" s="20">
        <f t="shared" si="55"/>
        <v>2.9133268235294114</v>
      </c>
    </row>
    <row r="223" spans="2:33" x14ac:dyDescent="0.2">
      <c r="B223" s="12">
        <v>40491</v>
      </c>
      <c r="D223" s="6">
        <v>2.5383</v>
      </c>
      <c r="E223" s="6">
        <v>2.5424000000000002</v>
      </c>
      <c r="F223" s="6">
        <v>2.7961</v>
      </c>
      <c r="G223" s="6">
        <v>2.3546</v>
      </c>
      <c r="H223" s="6">
        <v>2.3650000000000002</v>
      </c>
      <c r="I223" s="6">
        <v>2.3681999999999999</v>
      </c>
      <c r="K223" s="29">
        <f t="shared" si="43"/>
        <v>40491</v>
      </c>
      <c r="M223" s="19">
        <f t="shared" si="50"/>
        <v>3.1845122823529408</v>
      </c>
      <c r="O223" s="20">
        <f t="shared" si="51"/>
        <v>3.1381760000000001</v>
      </c>
      <c r="Q223" s="19">
        <f t="shared" si="52"/>
        <v>3.4783393235294113</v>
      </c>
      <c r="S223" s="20">
        <f t="shared" si="53"/>
        <v>2.9358107823529411</v>
      </c>
      <c r="U223" s="20">
        <f t="shared" si="54"/>
        <v>2.9025500000000002</v>
      </c>
      <c r="W223" s="20">
        <f t="shared" si="55"/>
        <v>2.9882998235294114</v>
      </c>
    </row>
    <row r="224" spans="2:33" x14ac:dyDescent="0.2">
      <c r="B224" s="12">
        <v>40498</v>
      </c>
      <c r="D224" s="6">
        <v>2.4942000000000002</v>
      </c>
      <c r="E224" s="6">
        <v>2.5024999999999999</v>
      </c>
      <c r="F224" s="6">
        <v>2.7522000000000002</v>
      </c>
      <c r="G224" s="6">
        <v>2.3660000000000001</v>
      </c>
      <c r="H224" s="6">
        <v>2.3915999999999999</v>
      </c>
      <c r="I224" s="6">
        <v>2.4058999999999999</v>
      </c>
      <c r="K224" s="29">
        <f t="shared" si="43"/>
        <v>40498</v>
      </c>
      <c r="M224" s="19">
        <f t="shared" si="50"/>
        <v>3.1400594823529415</v>
      </c>
      <c r="O224" s="20">
        <f t="shared" si="51"/>
        <v>3.0986750000000001</v>
      </c>
      <c r="Q224" s="19">
        <f t="shared" si="52"/>
        <v>3.4342198235294115</v>
      </c>
      <c r="S224" s="20">
        <f t="shared" si="53"/>
        <v>2.9472848823529412</v>
      </c>
      <c r="U224" s="20">
        <f t="shared" si="54"/>
        <v>2.928884</v>
      </c>
      <c r="W224" s="20">
        <f t="shared" si="55"/>
        <v>3.0261883235294116</v>
      </c>
    </row>
    <row r="225" spans="2:23" x14ac:dyDescent="0.2">
      <c r="B225" s="12">
        <v>40505</v>
      </c>
      <c r="D225" s="6">
        <v>2.3992</v>
      </c>
      <c r="E225" s="6">
        <v>2.4277000000000002</v>
      </c>
      <c r="F225" s="6">
        <v>2.6970999999999998</v>
      </c>
      <c r="G225" s="6">
        <v>2.3166000000000002</v>
      </c>
      <c r="H225" s="6">
        <v>2.3304999999999998</v>
      </c>
      <c r="I225" s="6">
        <v>2.3862000000000001</v>
      </c>
      <c r="K225" s="29">
        <f t="shared" si="43"/>
        <v>40505</v>
      </c>
      <c r="M225" s="19">
        <f t="shared" si="50"/>
        <v>3.0442994823529412</v>
      </c>
      <c r="O225" s="20">
        <f t="shared" si="51"/>
        <v>3.0246230000000001</v>
      </c>
      <c r="Q225" s="19">
        <f t="shared" si="52"/>
        <v>3.3788443235294112</v>
      </c>
      <c r="S225" s="20">
        <f t="shared" si="53"/>
        <v>2.8975637823529414</v>
      </c>
      <c r="U225" s="20">
        <f t="shared" si="54"/>
        <v>2.8683949999999996</v>
      </c>
      <c r="W225" s="20">
        <f t="shared" si="55"/>
        <v>3.0063898235294113</v>
      </c>
    </row>
    <row r="226" spans="2:23" x14ac:dyDescent="0.2">
      <c r="B226" s="12">
        <v>40511</v>
      </c>
      <c r="D226" s="6">
        <v>2.4630999999999998</v>
      </c>
      <c r="E226" s="6">
        <v>2.4889000000000001</v>
      </c>
      <c r="F226" s="6">
        <v>2.7361</v>
      </c>
      <c r="G226" s="6">
        <v>2.3180000000000001</v>
      </c>
      <c r="H226" s="6">
        <v>2.3340000000000001</v>
      </c>
      <c r="I226" s="6">
        <v>2.3782999999999999</v>
      </c>
      <c r="K226" s="29">
        <f t="shared" si="43"/>
        <v>40511</v>
      </c>
      <c r="M226" s="19">
        <f t="shared" si="50"/>
        <v>3.1087106823529407</v>
      </c>
      <c r="O226" s="20">
        <f t="shared" si="51"/>
        <v>3.0852110000000001</v>
      </c>
      <c r="Q226" s="19">
        <f t="shared" si="52"/>
        <v>3.4180393235294115</v>
      </c>
      <c r="S226" s="20">
        <f t="shared" si="53"/>
        <v>2.898972882352941</v>
      </c>
      <c r="U226" s="20">
        <f t="shared" si="54"/>
        <v>2.8718599999999999</v>
      </c>
      <c r="W226" s="20">
        <f t="shared" si="55"/>
        <v>2.9984503235294113</v>
      </c>
    </row>
    <row r="227" spans="2:23" x14ac:dyDescent="0.2">
      <c r="B227" s="12">
        <v>40519</v>
      </c>
      <c r="D227" s="6">
        <v>2.5583999999999998</v>
      </c>
      <c r="E227" s="6">
        <v>2.5773000000000001</v>
      </c>
      <c r="F227" s="6">
        <v>2.7639</v>
      </c>
      <c r="G227" s="6">
        <v>2.4192999999999998</v>
      </c>
      <c r="H227" s="6">
        <v>2.4180000000000001</v>
      </c>
      <c r="I227" s="6">
        <v>2.4674</v>
      </c>
      <c r="K227" s="29">
        <f t="shared" si="43"/>
        <v>40519</v>
      </c>
      <c r="M227" s="19">
        <f t="shared" si="50"/>
        <v>3.2047730823529408</v>
      </c>
      <c r="O227" s="20">
        <f t="shared" si="51"/>
        <v>3.1727270000000001</v>
      </c>
      <c r="Q227" s="19">
        <f t="shared" si="52"/>
        <v>3.4459783235294115</v>
      </c>
      <c r="S227" s="20">
        <f t="shared" si="53"/>
        <v>3.0009313323529407</v>
      </c>
      <c r="U227" s="20">
        <f t="shared" si="54"/>
        <v>2.9550200000000002</v>
      </c>
      <c r="W227" s="20">
        <f t="shared" si="55"/>
        <v>3.0879958235294112</v>
      </c>
    </row>
    <row r="228" spans="2:23" x14ac:dyDescent="0.2">
      <c r="B228" s="12">
        <v>40526</v>
      </c>
      <c r="D228" s="6">
        <v>2.5257999999999998</v>
      </c>
      <c r="E228" s="6">
        <v>2.5783</v>
      </c>
      <c r="F228" s="6">
        <v>2.7202999999999999</v>
      </c>
      <c r="G228" s="6">
        <v>2.4142000000000001</v>
      </c>
      <c r="H228" s="6">
        <v>2.4127999999999998</v>
      </c>
      <c r="I228" s="6">
        <v>2.4801000000000002</v>
      </c>
      <c r="K228" s="29">
        <f t="shared" si="43"/>
        <v>40526</v>
      </c>
      <c r="M228" s="19">
        <f t="shared" si="50"/>
        <v>3.1719122823529409</v>
      </c>
      <c r="O228" s="20">
        <f t="shared" si="51"/>
        <v>3.1737169999999999</v>
      </c>
      <c r="Q228" s="19">
        <f t="shared" si="52"/>
        <v>3.4021603235294116</v>
      </c>
      <c r="S228" s="20">
        <f t="shared" si="53"/>
        <v>2.9957981823529414</v>
      </c>
      <c r="U228" s="20">
        <f t="shared" si="54"/>
        <v>2.9498719999999996</v>
      </c>
      <c r="W228" s="20">
        <f t="shared" si="55"/>
        <v>3.1007593235294113</v>
      </c>
    </row>
    <row r="229" spans="2:23" x14ac:dyDescent="0.2">
      <c r="B229" s="12">
        <v>40533</v>
      </c>
      <c r="D229" s="6">
        <v>2.4981</v>
      </c>
      <c r="E229" s="6">
        <v>2.5015999999999998</v>
      </c>
      <c r="F229" s="6">
        <v>2.6345999999999998</v>
      </c>
      <c r="G229" s="6">
        <v>2.4396</v>
      </c>
      <c r="H229" s="6">
        <v>2.4434</v>
      </c>
      <c r="I229" s="6">
        <v>2.4607999999999999</v>
      </c>
      <c r="K229" s="29">
        <f t="shared" si="43"/>
        <v>40533</v>
      </c>
      <c r="M229" s="19">
        <f t="shared" si="50"/>
        <v>3.1439906823529409</v>
      </c>
      <c r="O229" s="20">
        <f t="shared" si="51"/>
        <v>3.0977839999999999</v>
      </c>
      <c r="Q229" s="19">
        <f t="shared" si="52"/>
        <v>3.3160318235294115</v>
      </c>
      <c r="S229" s="20">
        <f t="shared" si="53"/>
        <v>3.021363282352941</v>
      </c>
      <c r="U229" s="20">
        <f t="shared" si="54"/>
        <v>2.9801660000000001</v>
      </c>
      <c r="W229" s="20">
        <f t="shared" si="55"/>
        <v>3.0813628235294113</v>
      </c>
    </row>
    <row r="230" spans="2:23" x14ac:dyDescent="0.2">
      <c r="B230" s="12">
        <v>40540</v>
      </c>
      <c r="D230" s="6">
        <v>2.5253000000000001</v>
      </c>
      <c r="E230" s="6">
        <v>2.5236000000000001</v>
      </c>
      <c r="F230" s="6">
        <v>2.6394000000000002</v>
      </c>
      <c r="G230" s="6">
        <v>2.4506000000000001</v>
      </c>
      <c r="H230" s="6">
        <v>2.4729999999999999</v>
      </c>
      <c r="I230" s="6">
        <v>2.4567999999999999</v>
      </c>
      <c r="K230" s="29">
        <f t="shared" si="43"/>
        <v>40540</v>
      </c>
      <c r="M230" s="19">
        <f t="shared" si="50"/>
        <v>3.1714082823529415</v>
      </c>
      <c r="O230" s="20">
        <f t="shared" si="51"/>
        <v>3.119564</v>
      </c>
      <c r="Q230" s="19">
        <f t="shared" si="52"/>
        <v>3.3208558235294117</v>
      </c>
      <c r="S230" s="20">
        <f t="shared" si="53"/>
        <v>3.0324347823529414</v>
      </c>
      <c r="U230" s="20">
        <f t="shared" si="54"/>
        <v>3.0094699999999999</v>
      </c>
      <c r="W230" s="20">
        <f t="shared" si="55"/>
        <v>3.0773428235294116</v>
      </c>
    </row>
    <row r="231" spans="2:23" x14ac:dyDescent="0.2">
      <c r="B231" s="12">
        <v>40547</v>
      </c>
      <c r="D231" s="6">
        <v>2.5583999999999998</v>
      </c>
      <c r="E231" s="6">
        <v>2.5567000000000002</v>
      </c>
      <c r="F231" s="6">
        <v>2.6063000000000001</v>
      </c>
      <c r="G231" s="6">
        <v>2.4722</v>
      </c>
      <c r="H231" s="6">
        <v>2.4847999999999999</v>
      </c>
      <c r="I231" s="6">
        <v>2.4443999999999999</v>
      </c>
      <c r="K231" s="29">
        <f t="shared" si="43"/>
        <v>40547</v>
      </c>
      <c r="M231" s="19">
        <f t="shared" si="50"/>
        <v>3.2047730823529408</v>
      </c>
      <c r="O231" s="20">
        <f t="shared" si="51"/>
        <v>3.1523330000000001</v>
      </c>
      <c r="Q231" s="19">
        <f t="shared" si="52"/>
        <v>3.2875903235294119</v>
      </c>
      <c r="S231" s="20">
        <f t="shared" si="53"/>
        <v>3.0541751823529411</v>
      </c>
      <c r="U231" s="20">
        <f t="shared" si="54"/>
        <v>3.0211519999999998</v>
      </c>
      <c r="W231" s="20">
        <f t="shared" si="55"/>
        <v>3.0648808235294114</v>
      </c>
    </row>
    <row r="232" spans="2:23" x14ac:dyDescent="0.2">
      <c r="B232" s="12">
        <v>40554</v>
      </c>
      <c r="D232" s="6">
        <v>2.6097999999999999</v>
      </c>
      <c r="E232" s="6">
        <v>2.6122000000000001</v>
      </c>
      <c r="F232" s="6">
        <v>2.6511</v>
      </c>
      <c r="G232" s="6">
        <v>2.5573999999999999</v>
      </c>
      <c r="H232" s="6">
        <v>2.5718000000000001</v>
      </c>
      <c r="I232" s="6">
        <v>2.4952000000000001</v>
      </c>
      <c r="K232" s="29">
        <f t="shared" si="43"/>
        <v>40554</v>
      </c>
      <c r="M232" s="19">
        <f t="shared" si="50"/>
        <v>3.2565842823529412</v>
      </c>
      <c r="O232" s="20">
        <f t="shared" si="51"/>
        <v>3.2072780000000001</v>
      </c>
      <c r="Q232" s="19">
        <f t="shared" si="52"/>
        <v>3.3326143235294117</v>
      </c>
      <c r="S232" s="20">
        <f t="shared" si="53"/>
        <v>3.139928982352941</v>
      </c>
      <c r="U232" s="20">
        <f t="shared" si="54"/>
        <v>3.1072820000000001</v>
      </c>
      <c r="W232" s="20">
        <f t="shared" si="55"/>
        <v>3.115934823529412</v>
      </c>
    </row>
    <row r="233" spans="2:23" x14ac:dyDescent="0.2">
      <c r="B233" s="12">
        <v>40561</v>
      </c>
      <c r="D233" s="6">
        <v>2.6739000000000002</v>
      </c>
      <c r="E233" s="6">
        <v>2.6791999999999998</v>
      </c>
      <c r="F233" s="6">
        <v>2.7452000000000001</v>
      </c>
      <c r="G233" s="6">
        <v>2.5352999999999999</v>
      </c>
      <c r="H233" s="6">
        <v>2.5392000000000001</v>
      </c>
      <c r="I233" s="6">
        <v>2.5024999999999999</v>
      </c>
      <c r="K233" s="29">
        <f t="shared" si="43"/>
        <v>40561</v>
      </c>
      <c r="M233" s="19">
        <f t="shared" si="50"/>
        <v>3.3211970823529411</v>
      </c>
      <c r="O233" s="20">
        <f t="shared" si="51"/>
        <v>3.2736079999999999</v>
      </c>
      <c r="Q233" s="19">
        <f t="shared" si="52"/>
        <v>3.4271848235294113</v>
      </c>
      <c r="S233" s="20">
        <f t="shared" si="53"/>
        <v>3.117685332352941</v>
      </c>
      <c r="U233" s="20">
        <f t="shared" si="54"/>
        <v>3.075008</v>
      </c>
      <c r="W233" s="20">
        <f t="shared" si="55"/>
        <v>3.1232713235294112</v>
      </c>
    </row>
    <row r="234" spans="2:23" x14ac:dyDescent="0.2">
      <c r="B234" s="12">
        <v>40568</v>
      </c>
      <c r="D234" s="6">
        <v>2.64</v>
      </c>
      <c r="E234" s="6">
        <v>2.6524000000000001</v>
      </c>
      <c r="F234" s="6">
        <v>2.7397999999999998</v>
      </c>
      <c r="G234" s="6">
        <v>2.5028000000000001</v>
      </c>
      <c r="H234" s="6">
        <v>2.5055999999999998</v>
      </c>
      <c r="I234" s="6">
        <v>2.4165000000000001</v>
      </c>
      <c r="K234" s="29">
        <f t="shared" si="43"/>
        <v>40568</v>
      </c>
      <c r="M234" s="19">
        <f t="shared" si="50"/>
        <v>3.2870258823529408</v>
      </c>
      <c r="O234" s="20">
        <f t="shared" si="51"/>
        <v>3.2470759999999999</v>
      </c>
      <c r="Q234" s="19">
        <f t="shared" si="52"/>
        <v>3.4217578235294113</v>
      </c>
      <c r="S234" s="20">
        <f t="shared" si="53"/>
        <v>3.0849740823529412</v>
      </c>
      <c r="U234" s="20">
        <f t="shared" si="54"/>
        <v>3.0417439999999996</v>
      </c>
      <c r="W234" s="20">
        <f t="shared" si="55"/>
        <v>3.0368413235294112</v>
      </c>
    </row>
    <row r="235" spans="2:23" x14ac:dyDescent="0.2">
      <c r="B235" s="12">
        <v>40575</v>
      </c>
      <c r="D235" s="6">
        <v>2.7789999999999999</v>
      </c>
      <c r="E235" s="6">
        <v>2.7675000000000001</v>
      </c>
      <c r="F235" s="6">
        <v>2.8635000000000002</v>
      </c>
      <c r="G235" s="6">
        <v>2.5329000000000002</v>
      </c>
      <c r="H235" s="6">
        <v>2.5457999999999998</v>
      </c>
      <c r="I235" s="6">
        <v>2.3933</v>
      </c>
      <c r="K235" s="29">
        <f t="shared" ref="K235:K298" si="57">+B235</f>
        <v>40575</v>
      </c>
      <c r="M235" s="19">
        <f t="shared" si="50"/>
        <v>3.427137882352941</v>
      </c>
      <c r="O235" s="20">
        <f t="shared" si="51"/>
        <v>3.3610250000000002</v>
      </c>
      <c r="Q235" s="19">
        <f t="shared" si="52"/>
        <v>3.5460763235294115</v>
      </c>
      <c r="S235" s="20">
        <f t="shared" si="53"/>
        <v>3.1152697323529415</v>
      </c>
      <c r="U235" s="20">
        <f t="shared" si="54"/>
        <v>3.0815419999999998</v>
      </c>
      <c r="W235" s="20">
        <f t="shared" si="55"/>
        <v>3.0135253235294117</v>
      </c>
    </row>
    <row r="236" spans="2:23" x14ac:dyDescent="0.2">
      <c r="B236" s="12">
        <v>40582</v>
      </c>
      <c r="D236" s="6">
        <v>2.7622</v>
      </c>
      <c r="E236" s="6">
        <v>2.7671000000000001</v>
      </c>
      <c r="F236" s="6">
        <v>2.8893</v>
      </c>
      <c r="G236" s="6">
        <v>2.5352999999999999</v>
      </c>
      <c r="H236" s="6">
        <v>2.5436000000000001</v>
      </c>
      <c r="I236" s="6">
        <v>2.4512999999999998</v>
      </c>
      <c r="K236" s="29">
        <f t="shared" si="57"/>
        <v>40582</v>
      </c>
      <c r="M236" s="19">
        <f t="shared" si="50"/>
        <v>3.4102034823529408</v>
      </c>
      <c r="O236" s="20">
        <f t="shared" si="51"/>
        <v>3.3606289999999999</v>
      </c>
      <c r="Q236" s="19">
        <f t="shared" si="52"/>
        <v>3.5720053235294111</v>
      </c>
      <c r="S236" s="20">
        <f t="shared" si="53"/>
        <v>3.117685332352941</v>
      </c>
      <c r="U236" s="20">
        <f t="shared" si="54"/>
        <v>3.079364</v>
      </c>
      <c r="W236" s="20">
        <f t="shared" si="55"/>
        <v>3.0718153235294112</v>
      </c>
    </row>
    <row r="237" spans="2:23" x14ac:dyDescent="0.2">
      <c r="B237" s="12">
        <v>40589</v>
      </c>
      <c r="D237" s="6">
        <v>2.8551000000000002</v>
      </c>
      <c r="E237" s="6">
        <v>2.8656000000000001</v>
      </c>
      <c r="F237" s="6">
        <v>2.9373</v>
      </c>
      <c r="G237" s="6">
        <v>2.6463000000000001</v>
      </c>
      <c r="H237" s="6">
        <v>2.6560999999999999</v>
      </c>
      <c r="I237" s="6">
        <v>2.4491999999999998</v>
      </c>
      <c r="K237" s="29">
        <f t="shared" si="57"/>
        <v>40589</v>
      </c>
      <c r="M237" s="19">
        <f t="shared" ref="M237:M256" si="58">D237*$AA$214+$AA$220</f>
        <v>3.5038466823529415</v>
      </c>
      <c r="O237" s="20">
        <f t="shared" ref="O237:O256" si="59">E237*$AB$214+$AB$220</f>
        <v>3.4581439999999999</v>
      </c>
      <c r="Q237" s="19">
        <f t="shared" ref="Q237:Q256" si="60">F237*$AC$214+$AC$220</f>
        <v>3.6202453235294119</v>
      </c>
      <c r="S237" s="20">
        <f t="shared" ref="S237:S256" si="61">G237*$AE$214+$AE$220</f>
        <v>3.2294068323529412</v>
      </c>
      <c r="U237" s="20">
        <f t="shared" ref="U237:U256" si="62">H237*$AF$214+$AF$220</f>
        <v>3.1907389999999998</v>
      </c>
      <c r="W237" s="20">
        <f t="shared" ref="W237:W256" si="63">I237*$AG$214+$AG$220</f>
        <v>3.0697048235294115</v>
      </c>
    </row>
    <row r="238" spans="2:23" x14ac:dyDescent="0.2">
      <c r="B238" s="12">
        <v>40596</v>
      </c>
      <c r="D238" s="6">
        <v>2.8866999999999998</v>
      </c>
      <c r="E238" s="6">
        <v>2.8948999999999998</v>
      </c>
      <c r="F238" s="6">
        <v>2.9333999999999998</v>
      </c>
      <c r="G238" s="6">
        <v>2.7025999999999999</v>
      </c>
      <c r="H238" s="6">
        <v>2.6993999999999998</v>
      </c>
      <c r="I238" s="6">
        <v>2.4594</v>
      </c>
      <c r="K238" s="29">
        <f t="shared" si="57"/>
        <v>40596</v>
      </c>
      <c r="M238" s="19">
        <f t="shared" si="58"/>
        <v>3.5356994823529408</v>
      </c>
      <c r="O238" s="20">
        <f t="shared" si="59"/>
        <v>3.4871509999999999</v>
      </c>
      <c r="Q238" s="19">
        <f t="shared" si="60"/>
        <v>3.6163258235294116</v>
      </c>
      <c r="S238" s="20">
        <f t="shared" si="61"/>
        <v>3.286072782352941</v>
      </c>
      <c r="U238" s="20">
        <f t="shared" si="62"/>
        <v>3.2336059999999995</v>
      </c>
      <c r="W238" s="20">
        <f t="shared" si="63"/>
        <v>3.0799558235294118</v>
      </c>
    </row>
    <row r="239" spans="2:23" x14ac:dyDescent="0.2">
      <c r="B239" s="12">
        <v>40603</v>
      </c>
      <c r="D239" s="6">
        <v>3.0779000000000001</v>
      </c>
      <c r="E239" s="6">
        <v>3.1059000000000001</v>
      </c>
      <c r="F239" s="6">
        <v>3.1274000000000002</v>
      </c>
      <c r="G239" s="6">
        <v>2.8502999999999998</v>
      </c>
      <c r="H239" s="6">
        <v>2.859</v>
      </c>
      <c r="I239" s="6">
        <v>2.6046</v>
      </c>
      <c r="K239" s="29">
        <f t="shared" si="57"/>
        <v>40603</v>
      </c>
      <c r="M239" s="19">
        <f t="shared" si="58"/>
        <v>3.7284290823529416</v>
      </c>
      <c r="O239" s="20">
        <f t="shared" si="59"/>
        <v>3.6960410000000001</v>
      </c>
      <c r="Q239" s="19">
        <f t="shared" si="60"/>
        <v>3.8112958235294112</v>
      </c>
      <c r="S239" s="20">
        <f t="shared" si="61"/>
        <v>3.4347328323529411</v>
      </c>
      <c r="U239" s="20">
        <f t="shared" si="62"/>
        <v>3.39161</v>
      </c>
      <c r="W239" s="20">
        <f t="shared" si="63"/>
        <v>3.2258818235294111</v>
      </c>
    </row>
    <row r="240" spans="2:23" x14ac:dyDescent="0.2">
      <c r="B240" s="12">
        <v>40610</v>
      </c>
      <c r="D240" s="6">
        <v>3.2448999999999999</v>
      </c>
      <c r="E240" s="6">
        <v>3.2589000000000001</v>
      </c>
      <c r="F240" s="6">
        <v>3.2730000000000001</v>
      </c>
      <c r="G240" s="6">
        <v>2.9300999999999999</v>
      </c>
      <c r="H240" s="6">
        <v>2.9413999999999998</v>
      </c>
      <c r="I240" s="6">
        <v>2.7595999999999998</v>
      </c>
      <c r="K240" s="29">
        <f t="shared" si="57"/>
        <v>40610</v>
      </c>
      <c r="M240" s="19">
        <f t="shared" si="58"/>
        <v>3.8967650823529407</v>
      </c>
      <c r="O240" s="20">
        <f t="shared" si="59"/>
        <v>3.8475109999999999</v>
      </c>
      <c r="Q240" s="19">
        <f t="shared" si="60"/>
        <v>3.9576238235294117</v>
      </c>
      <c r="S240" s="20">
        <f t="shared" si="61"/>
        <v>3.515051532352941</v>
      </c>
      <c r="U240" s="20">
        <f t="shared" si="62"/>
        <v>3.4731859999999997</v>
      </c>
      <c r="W240" s="20">
        <f t="shared" si="63"/>
        <v>3.3816568235294113</v>
      </c>
    </row>
    <row r="241" spans="2:23" x14ac:dyDescent="0.2">
      <c r="B241" s="12">
        <v>40617</v>
      </c>
      <c r="D241" s="6">
        <v>3.2692999999999999</v>
      </c>
      <c r="E241" s="6">
        <v>3.2658999999999998</v>
      </c>
      <c r="F241" s="6">
        <v>3.4386999999999999</v>
      </c>
      <c r="G241" s="6">
        <v>2.9994000000000001</v>
      </c>
      <c r="H241" s="6">
        <v>3.0097999999999998</v>
      </c>
      <c r="I241" s="6">
        <v>2.8690000000000002</v>
      </c>
      <c r="K241" s="29">
        <f t="shared" si="57"/>
        <v>40617</v>
      </c>
      <c r="M241" s="19">
        <f t="shared" si="58"/>
        <v>3.921360282352941</v>
      </c>
      <c r="O241" s="20">
        <f t="shared" si="59"/>
        <v>3.8544409999999996</v>
      </c>
      <c r="Q241" s="19">
        <f t="shared" si="60"/>
        <v>4.1241523235294109</v>
      </c>
      <c r="S241" s="20">
        <f t="shared" si="61"/>
        <v>3.5848019823529413</v>
      </c>
      <c r="U241" s="20">
        <f t="shared" si="62"/>
        <v>3.5409019999999995</v>
      </c>
      <c r="W241" s="20">
        <f t="shared" si="63"/>
        <v>3.4916038235294113</v>
      </c>
    </row>
    <row r="242" spans="2:23" x14ac:dyDescent="0.2">
      <c r="B242" s="12">
        <v>40624</v>
      </c>
      <c r="D242" s="6">
        <v>3.2345999999999999</v>
      </c>
      <c r="E242" s="6">
        <v>3.2412999999999998</v>
      </c>
      <c r="F242" s="6">
        <v>3.512</v>
      </c>
      <c r="G242" s="6">
        <v>3.0165000000000002</v>
      </c>
      <c r="H242" s="6">
        <v>3.0327999999999999</v>
      </c>
      <c r="I242" s="6">
        <v>2.9672999999999998</v>
      </c>
      <c r="K242" s="29">
        <f t="shared" si="57"/>
        <v>40624</v>
      </c>
      <c r="M242" s="19">
        <f t="shared" si="58"/>
        <v>3.8863826823529406</v>
      </c>
      <c r="O242" s="20">
        <f t="shared" si="59"/>
        <v>3.8300869999999998</v>
      </c>
      <c r="Q242" s="19">
        <f t="shared" si="60"/>
        <v>4.1978188235294116</v>
      </c>
      <c r="S242" s="20">
        <f t="shared" si="61"/>
        <v>3.6020131323529414</v>
      </c>
      <c r="U242" s="20">
        <f t="shared" si="62"/>
        <v>3.563672</v>
      </c>
      <c r="W242" s="20">
        <f t="shared" si="63"/>
        <v>3.5903953235294113</v>
      </c>
    </row>
    <row r="243" spans="2:23" x14ac:dyDescent="0.2">
      <c r="B243" s="12">
        <v>40631</v>
      </c>
      <c r="D243" s="6">
        <v>3.2913999999999999</v>
      </c>
      <c r="E243" s="6">
        <v>3.2858999999999998</v>
      </c>
      <c r="F243" s="6">
        <v>3.5531000000000001</v>
      </c>
      <c r="G243" s="6">
        <v>3.0556000000000001</v>
      </c>
      <c r="H243" s="6">
        <v>3.0651999999999999</v>
      </c>
      <c r="I243" s="6">
        <v>3.0318000000000001</v>
      </c>
      <c r="K243" s="29">
        <f t="shared" si="57"/>
        <v>40631</v>
      </c>
      <c r="M243" s="19">
        <f t="shared" si="58"/>
        <v>3.9436370823529412</v>
      </c>
      <c r="O243" s="20">
        <f t="shared" si="59"/>
        <v>3.8742409999999996</v>
      </c>
      <c r="Q243" s="19">
        <f t="shared" si="60"/>
        <v>4.2391243235294116</v>
      </c>
      <c r="S243" s="20">
        <f t="shared" si="61"/>
        <v>3.6413672823529413</v>
      </c>
      <c r="U243" s="20">
        <f t="shared" si="62"/>
        <v>3.5957479999999999</v>
      </c>
      <c r="W243" s="20">
        <f t="shared" si="63"/>
        <v>3.6552178235294113</v>
      </c>
    </row>
    <row r="244" spans="2:23" x14ac:dyDescent="0.2">
      <c r="B244" s="12">
        <v>40638</v>
      </c>
      <c r="D244" s="6">
        <v>3.3751000000000002</v>
      </c>
      <c r="E244" s="6">
        <v>3.3805000000000001</v>
      </c>
      <c r="F244" s="6">
        <v>3.6052</v>
      </c>
      <c r="G244" s="6">
        <v>3.4131399999999998</v>
      </c>
      <c r="H244" s="6">
        <v>3.1385999999999998</v>
      </c>
      <c r="I244" s="6">
        <v>3.0857999999999999</v>
      </c>
      <c r="K244" s="29">
        <f t="shared" si="57"/>
        <v>40638</v>
      </c>
      <c r="M244" s="19">
        <f t="shared" si="58"/>
        <v>4.0280066823529417</v>
      </c>
      <c r="O244" s="20">
        <f t="shared" si="59"/>
        <v>3.9678949999999999</v>
      </c>
      <c r="Q244" s="19">
        <f t="shared" si="60"/>
        <v>4.2914848235294114</v>
      </c>
      <c r="S244" s="20">
        <f t="shared" si="61"/>
        <v>4.0012312923529407</v>
      </c>
      <c r="U244" s="20">
        <f t="shared" si="62"/>
        <v>3.6684139999999998</v>
      </c>
      <c r="W244" s="20">
        <f t="shared" si="63"/>
        <v>3.7094878235294111</v>
      </c>
    </row>
    <row r="245" spans="2:23" x14ac:dyDescent="0.2">
      <c r="B245" s="12">
        <v>40645</v>
      </c>
      <c r="D245" s="6">
        <v>3.4691000000000001</v>
      </c>
      <c r="E245" s="6">
        <v>3.4740000000000002</v>
      </c>
      <c r="F245" s="6">
        <v>3.5773999999999999</v>
      </c>
      <c r="G245" s="6">
        <v>3.1758000000000002</v>
      </c>
      <c r="H245" s="6">
        <v>3.1536</v>
      </c>
      <c r="I245" s="6">
        <v>3.1356000000000002</v>
      </c>
      <c r="K245" s="29">
        <f t="shared" si="57"/>
        <v>40645</v>
      </c>
      <c r="M245" s="19">
        <f t="shared" si="58"/>
        <v>4.1227586823529414</v>
      </c>
      <c r="O245" s="20">
        <f t="shared" si="59"/>
        <v>4.06046</v>
      </c>
      <c r="Q245" s="19">
        <f t="shared" si="60"/>
        <v>4.2635458235294115</v>
      </c>
      <c r="S245" s="20">
        <f t="shared" si="61"/>
        <v>3.7623485823529412</v>
      </c>
      <c r="U245" s="20">
        <f t="shared" si="62"/>
        <v>3.6832639999999999</v>
      </c>
      <c r="W245" s="20">
        <f t="shared" si="63"/>
        <v>3.7595368235294115</v>
      </c>
    </row>
    <row r="246" spans="2:23" x14ac:dyDescent="0.2">
      <c r="B246" s="12">
        <v>40652</v>
      </c>
      <c r="D246" s="6">
        <v>3.3828999999999998</v>
      </c>
      <c r="E246" s="6">
        <v>3.3828</v>
      </c>
      <c r="F246" s="6">
        <v>3.5116999999999998</v>
      </c>
      <c r="G246" s="6">
        <v>3.2084999999999999</v>
      </c>
      <c r="H246" s="6">
        <v>3.1907000000000001</v>
      </c>
      <c r="I246" s="6">
        <v>3.1158000000000001</v>
      </c>
      <c r="K246" s="29">
        <f t="shared" si="57"/>
        <v>40652</v>
      </c>
      <c r="M246" s="19">
        <f t="shared" si="58"/>
        <v>4.0358690823529413</v>
      </c>
      <c r="O246" s="20">
        <f t="shared" si="59"/>
        <v>3.9701719999999998</v>
      </c>
      <c r="Q246" s="19">
        <f t="shared" si="60"/>
        <v>4.1975173235294116</v>
      </c>
      <c r="S246" s="20">
        <f t="shared" si="61"/>
        <v>3.795261132352941</v>
      </c>
      <c r="U246" s="20">
        <f t="shared" si="62"/>
        <v>3.7199930000000001</v>
      </c>
      <c r="W246" s="20">
        <f t="shared" si="63"/>
        <v>3.7396378235294119</v>
      </c>
    </row>
    <row r="247" spans="2:23" x14ac:dyDescent="0.2">
      <c r="B247" s="12">
        <v>40659</v>
      </c>
      <c r="D247" s="6">
        <v>3.391</v>
      </c>
      <c r="E247" s="6">
        <v>3.4060000000000001</v>
      </c>
      <c r="F247" s="6">
        <v>3.5183</v>
      </c>
      <c r="G247" s="6">
        <v>3.2519</v>
      </c>
      <c r="H247" s="6">
        <v>3.2446999999999999</v>
      </c>
      <c r="I247" s="6">
        <v>3.1309999999999998</v>
      </c>
      <c r="K247" s="29">
        <f t="shared" si="57"/>
        <v>40659</v>
      </c>
      <c r="M247" s="19">
        <f t="shared" si="58"/>
        <v>4.0440338823529407</v>
      </c>
      <c r="O247" s="20">
        <f t="shared" si="59"/>
        <v>3.9931399999999999</v>
      </c>
      <c r="Q247" s="19">
        <f t="shared" si="60"/>
        <v>4.2041503235294115</v>
      </c>
      <c r="S247" s="20">
        <f t="shared" si="61"/>
        <v>3.8389432323529413</v>
      </c>
      <c r="U247" s="20">
        <f t="shared" si="62"/>
        <v>3.7734529999999999</v>
      </c>
      <c r="W247" s="20">
        <f t="shared" si="63"/>
        <v>3.7549138235294111</v>
      </c>
    </row>
    <row r="248" spans="2:23" x14ac:dyDescent="0.2">
      <c r="B248" s="12">
        <v>40666</v>
      </c>
      <c r="D248" s="6">
        <v>3.4971000000000001</v>
      </c>
      <c r="E248" s="6">
        <v>3.5036999999999998</v>
      </c>
      <c r="F248" s="6">
        <v>3.6179999999999999</v>
      </c>
      <c r="G248" s="6">
        <v>3.3269000000000002</v>
      </c>
      <c r="H248" s="6">
        <v>3.3121999999999998</v>
      </c>
      <c r="I248" s="6">
        <v>3.2261000000000002</v>
      </c>
      <c r="K248" s="29">
        <f t="shared" si="57"/>
        <v>40666</v>
      </c>
      <c r="M248" s="19">
        <f t="shared" si="58"/>
        <v>4.1509826823529412</v>
      </c>
      <c r="O248" s="20">
        <f t="shared" si="59"/>
        <v>4.0898629999999994</v>
      </c>
      <c r="Q248" s="19">
        <f t="shared" si="60"/>
        <v>4.304348823529411</v>
      </c>
      <c r="S248" s="20">
        <f t="shared" si="61"/>
        <v>3.9144307323529413</v>
      </c>
      <c r="U248" s="20">
        <f t="shared" si="62"/>
        <v>3.8402779999999996</v>
      </c>
      <c r="W248" s="20">
        <f t="shared" si="63"/>
        <v>3.8504893235294118</v>
      </c>
    </row>
    <row r="249" spans="2:23" x14ac:dyDescent="0.2">
      <c r="B249" s="12">
        <v>40673</v>
      </c>
      <c r="D249" s="6">
        <v>3.2860999999999998</v>
      </c>
      <c r="E249" s="6">
        <v>3.2867000000000002</v>
      </c>
      <c r="F249" s="6">
        <v>3.4781</v>
      </c>
      <c r="G249" s="6">
        <v>3.2757000000000001</v>
      </c>
      <c r="H249" s="6">
        <v>3.2492999999999999</v>
      </c>
      <c r="I249" s="6">
        <v>3.2319</v>
      </c>
      <c r="K249" s="29">
        <f t="shared" si="57"/>
        <v>40673</v>
      </c>
      <c r="M249" s="19">
        <f t="shared" si="58"/>
        <v>3.9382946823529412</v>
      </c>
      <c r="O249" s="20">
        <f t="shared" si="59"/>
        <v>3.8750330000000002</v>
      </c>
      <c r="Q249" s="19">
        <f t="shared" si="60"/>
        <v>4.1637493235294114</v>
      </c>
      <c r="S249" s="20">
        <f t="shared" si="61"/>
        <v>3.8628979323529413</v>
      </c>
      <c r="U249" s="20">
        <f t="shared" si="62"/>
        <v>3.7780069999999997</v>
      </c>
      <c r="W249" s="20">
        <f t="shared" si="63"/>
        <v>3.8563183235294112</v>
      </c>
    </row>
    <row r="250" spans="2:23" x14ac:dyDescent="0.2">
      <c r="B250" s="12">
        <v>40680</v>
      </c>
      <c r="D250" s="6">
        <v>3.3393000000000002</v>
      </c>
      <c r="E250" s="6">
        <v>3.3117000000000001</v>
      </c>
      <c r="F250" s="6">
        <v>3.3887999999999998</v>
      </c>
      <c r="G250" s="6">
        <v>3.1067</v>
      </c>
      <c r="H250" s="6">
        <v>3.0714999999999999</v>
      </c>
      <c r="I250" s="6">
        <v>3.2222</v>
      </c>
      <c r="K250" s="29">
        <f t="shared" si="57"/>
        <v>40680</v>
      </c>
      <c r="M250" s="19">
        <f t="shared" si="58"/>
        <v>3.9919202823529414</v>
      </c>
      <c r="O250" s="20">
        <f t="shared" si="59"/>
        <v>3.8997830000000002</v>
      </c>
      <c r="Q250" s="19">
        <f t="shared" si="60"/>
        <v>4.074002823529411</v>
      </c>
      <c r="S250" s="20">
        <f t="shared" si="61"/>
        <v>3.6927994323529409</v>
      </c>
      <c r="U250" s="20">
        <f t="shared" si="62"/>
        <v>3.601985</v>
      </c>
      <c r="W250" s="20">
        <f t="shared" si="63"/>
        <v>3.8465698235294115</v>
      </c>
    </row>
    <row r="251" spans="2:23" x14ac:dyDescent="0.2">
      <c r="B251" s="12">
        <v>40687</v>
      </c>
      <c r="D251" s="6">
        <v>3.359</v>
      </c>
      <c r="E251" s="6">
        <v>3.3275000000000001</v>
      </c>
      <c r="F251" s="6">
        <v>3.3351999999999999</v>
      </c>
      <c r="G251" s="6">
        <v>3.0425</v>
      </c>
      <c r="H251" s="6">
        <v>2.9918999999999998</v>
      </c>
      <c r="I251" s="6">
        <v>3.1774</v>
      </c>
      <c r="K251" s="29">
        <f t="shared" si="57"/>
        <v>40687</v>
      </c>
      <c r="M251" s="19">
        <f t="shared" si="58"/>
        <v>4.0117778823529413</v>
      </c>
      <c r="O251" s="20">
        <f t="shared" si="59"/>
        <v>3.9154249999999999</v>
      </c>
      <c r="Q251" s="19">
        <f t="shared" si="60"/>
        <v>4.0201348235294114</v>
      </c>
      <c r="S251" s="20">
        <f t="shared" si="61"/>
        <v>3.6281821323529413</v>
      </c>
      <c r="U251" s="20">
        <f t="shared" si="62"/>
        <v>3.5231809999999997</v>
      </c>
      <c r="W251" s="20">
        <f t="shared" si="63"/>
        <v>3.8015458235294117</v>
      </c>
    </row>
    <row r="252" spans="2:23" x14ac:dyDescent="0.2">
      <c r="B252" s="12">
        <v>40694</v>
      </c>
      <c r="D252" s="6">
        <v>3.3386</v>
      </c>
      <c r="E252" s="6">
        <v>3.3062999999999998</v>
      </c>
      <c r="F252" s="6">
        <v>3.3956</v>
      </c>
      <c r="G252" s="6">
        <v>3.1044999999999998</v>
      </c>
      <c r="H252" s="6">
        <v>3.0975999999999999</v>
      </c>
      <c r="I252" s="6">
        <v>3.181</v>
      </c>
      <c r="K252" s="29">
        <f t="shared" si="57"/>
        <v>40694</v>
      </c>
      <c r="M252" s="19">
        <f t="shared" si="58"/>
        <v>3.9912146823529415</v>
      </c>
      <c r="O252" s="20">
        <f t="shared" si="59"/>
        <v>3.8944369999999999</v>
      </c>
      <c r="Q252" s="19">
        <f t="shared" si="60"/>
        <v>4.0808368235294115</v>
      </c>
      <c r="S252" s="20">
        <f t="shared" si="61"/>
        <v>3.6905851323529411</v>
      </c>
      <c r="U252" s="20">
        <f t="shared" si="62"/>
        <v>3.6278239999999999</v>
      </c>
      <c r="W252" s="20">
        <f t="shared" si="63"/>
        <v>3.8051638235294112</v>
      </c>
    </row>
    <row r="253" spans="2:23" x14ac:dyDescent="0.2">
      <c r="B253" s="12">
        <v>40701</v>
      </c>
      <c r="D253" s="6">
        <v>3.1844999999999999</v>
      </c>
      <c r="E253" s="6">
        <v>3.1726999999999999</v>
      </c>
      <c r="F253" s="6">
        <v>3.3092999999999999</v>
      </c>
      <c r="G253" s="6">
        <v>3.0432000000000001</v>
      </c>
      <c r="H253" s="6">
        <v>3.0510000000000002</v>
      </c>
      <c r="I253" s="6">
        <v>3.1103999999999998</v>
      </c>
      <c r="K253" s="29">
        <f t="shared" si="57"/>
        <v>40701</v>
      </c>
      <c r="M253" s="19">
        <f t="shared" si="58"/>
        <v>3.8358818823529406</v>
      </c>
      <c r="O253" s="20">
        <f t="shared" si="59"/>
        <v>3.7621729999999998</v>
      </c>
      <c r="Q253" s="19">
        <f t="shared" si="60"/>
        <v>3.9941053235294115</v>
      </c>
      <c r="S253" s="20">
        <f t="shared" si="61"/>
        <v>3.6288866823529413</v>
      </c>
      <c r="U253" s="20">
        <f t="shared" si="62"/>
        <v>3.58169</v>
      </c>
      <c r="W253" s="20">
        <f t="shared" si="63"/>
        <v>3.7342108235294109</v>
      </c>
    </row>
    <row r="254" spans="2:23" x14ac:dyDescent="0.2">
      <c r="B254" s="12">
        <v>40708</v>
      </c>
      <c r="D254" s="6">
        <v>3.2298</v>
      </c>
      <c r="E254" s="6">
        <v>3.2239</v>
      </c>
      <c r="F254" s="6">
        <v>3.2919999999999998</v>
      </c>
      <c r="G254" s="6">
        <v>3.0869</v>
      </c>
      <c r="H254" s="6">
        <v>3.0872000000000002</v>
      </c>
      <c r="I254" s="6">
        <v>3.0733999999999999</v>
      </c>
      <c r="K254" s="29">
        <f t="shared" si="57"/>
        <v>40708</v>
      </c>
      <c r="M254" s="19">
        <f t="shared" si="58"/>
        <v>3.8815442823529409</v>
      </c>
      <c r="O254" s="20">
        <f t="shared" si="59"/>
        <v>3.8128609999999998</v>
      </c>
      <c r="Q254" s="19">
        <f t="shared" si="60"/>
        <v>3.9767188235294109</v>
      </c>
      <c r="S254" s="20">
        <f t="shared" si="61"/>
        <v>3.672870732352941</v>
      </c>
      <c r="U254" s="20">
        <f t="shared" si="62"/>
        <v>3.6175280000000001</v>
      </c>
      <c r="W254" s="20">
        <f t="shared" si="63"/>
        <v>3.6970258235294109</v>
      </c>
    </row>
    <row r="255" spans="2:23" x14ac:dyDescent="0.2">
      <c r="B255" s="12">
        <v>40715</v>
      </c>
      <c r="D255" s="6">
        <v>3.0638000000000001</v>
      </c>
      <c r="E255" s="6">
        <v>3.0505</v>
      </c>
      <c r="F255" s="6">
        <v>3.1070000000000002</v>
      </c>
      <c r="G255" s="6">
        <v>3.0508999999999999</v>
      </c>
      <c r="H255" s="6">
        <v>3.0579999999999998</v>
      </c>
      <c r="I255" s="6">
        <v>2.9621</v>
      </c>
      <c r="K255" s="29">
        <f t="shared" si="57"/>
        <v>40715</v>
      </c>
      <c r="M255" s="19">
        <f t="shared" si="58"/>
        <v>3.7142162823529414</v>
      </c>
      <c r="O255" s="20">
        <f t="shared" si="59"/>
        <v>3.6411949999999997</v>
      </c>
      <c r="Q255" s="19">
        <f t="shared" si="60"/>
        <v>3.7907938235294116</v>
      </c>
      <c r="S255" s="20">
        <f t="shared" si="61"/>
        <v>3.6366367323529412</v>
      </c>
      <c r="U255" s="20">
        <f t="shared" si="62"/>
        <v>3.5886199999999997</v>
      </c>
      <c r="W255" s="20">
        <f t="shared" si="63"/>
        <v>3.5851693235294118</v>
      </c>
    </row>
    <row r="256" spans="2:23" x14ac:dyDescent="0.2">
      <c r="B256" s="12">
        <v>40722</v>
      </c>
      <c r="D256" s="6">
        <v>2.8180000000000001</v>
      </c>
      <c r="E256" s="6">
        <v>2.8071999999999999</v>
      </c>
      <c r="F256" s="6">
        <v>2.9462999999999999</v>
      </c>
      <c r="G256" s="6">
        <v>2.9188000000000001</v>
      </c>
      <c r="H256" s="6">
        <v>2.9392999999999998</v>
      </c>
      <c r="I256" s="6">
        <v>2.8569</v>
      </c>
      <c r="K256" s="29">
        <f t="shared" si="57"/>
        <v>40722</v>
      </c>
      <c r="M256" s="19">
        <f t="shared" si="58"/>
        <v>3.4664498823529408</v>
      </c>
      <c r="O256" s="20">
        <f t="shared" si="59"/>
        <v>3.400328</v>
      </c>
      <c r="Q256" s="19">
        <f t="shared" si="60"/>
        <v>3.6292903235294114</v>
      </c>
      <c r="S256" s="20">
        <f t="shared" si="61"/>
        <v>3.5036780823529412</v>
      </c>
      <c r="U256" s="20">
        <f t="shared" si="62"/>
        <v>3.4711069999999995</v>
      </c>
      <c r="W256" s="20">
        <f t="shared" si="63"/>
        <v>3.4794433235294111</v>
      </c>
    </row>
    <row r="257" spans="2:33" x14ac:dyDescent="0.2">
      <c r="B257" s="12">
        <v>40729</v>
      </c>
      <c r="D257" s="6">
        <v>2.9582000000000002</v>
      </c>
      <c r="E257" s="6">
        <v>2.9529000000000001</v>
      </c>
      <c r="F257" s="6">
        <v>3.0253999999999999</v>
      </c>
      <c r="G257" s="6">
        <v>2.9742000000000002</v>
      </c>
      <c r="H257" s="6">
        <v>2.9868000000000001</v>
      </c>
      <c r="I257" s="6">
        <v>2.9455</v>
      </c>
      <c r="K257" s="29">
        <f t="shared" si="57"/>
        <v>40729</v>
      </c>
      <c r="M257" s="19">
        <f t="shared" ref="M257:M288" si="64">D257*$AA$266+$AA$272</f>
        <v>3.6077714823529412</v>
      </c>
      <c r="O257" s="20">
        <f t="shared" ref="O257:O288" si="65">E257*$AB$266+$AB$272</f>
        <v>3.5445709999999999</v>
      </c>
      <c r="Q257" s="19">
        <f t="shared" ref="Q257:Q288" si="66">F257*$AC$266+$AC$272</f>
        <v>3.7087858235294116</v>
      </c>
      <c r="S257" s="20">
        <f t="shared" ref="S257:S288" si="67">G257*$AE$266+$AE$272</f>
        <v>3.5594381823529413</v>
      </c>
      <c r="U257" s="20">
        <f t="shared" ref="U257:U288" si="68">H257*$AF$266+$AF$272</f>
        <v>3.518132</v>
      </c>
      <c r="W257" s="20">
        <f t="shared" ref="W257:W288" si="69">I257*$AG$266+$AG$272</f>
        <v>3.5684863235294113</v>
      </c>
    </row>
    <row r="258" spans="2:33" x14ac:dyDescent="0.2">
      <c r="B258" s="12">
        <v>40736</v>
      </c>
      <c r="D258" s="6">
        <v>3.1339999999999999</v>
      </c>
      <c r="E258" s="6">
        <v>3.1225999999999998</v>
      </c>
      <c r="F258" s="6">
        <v>3.2059000000000002</v>
      </c>
      <c r="G258" s="6">
        <v>3.0108000000000001</v>
      </c>
      <c r="H258" s="6">
        <v>3.0350000000000001</v>
      </c>
      <c r="I258" s="6">
        <v>3.0510000000000002</v>
      </c>
      <c r="K258" s="29">
        <f t="shared" si="57"/>
        <v>40736</v>
      </c>
      <c r="M258" s="19">
        <f t="shared" si="64"/>
        <v>3.7849778823529414</v>
      </c>
      <c r="O258" s="20">
        <f t="shared" si="65"/>
        <v>3.7125739999999996</v>
      </c>
      <c r="Q258" s="19">
        <f t="shared" si="66"/>
        <v>3.8901883235294115</v>
      </c>
      <c r="S258" s="20">
        <f t="shared" si="67"/>
        <v>3.5962760823529414</v>
      </c>
      <c r="U258" s="20">
        <f t="shared" si="68"/>
        <v>3.5658500000000002</v>
      </c>
      <c r="W258" s="20">
        <f t="shared" si="69"/>
        <v>3.6745138235294119</v>
      </c>
    </row>
    <row r="259" spans="2:33" x14ac:dyDescent="0.2">
      <c r="B259" s="12">
        <v>40743</v>
      </c>
      <c r="D259" s="6">
        <v>3.0758999999999999</v>
      </c>
      <c r="E259" s="6">
        <v>3.0764</v>
      </c>
      <c r="F259" s="6">
        <v>3.2433999999999998</v>
      </c>
      <c r="G259" s="6">
        <v>3.0404</v>
      </c>
      <c r="H259" s="6">
        <v>3.0539999999999998</v>
      </c>
      <c r="I259" s="6">
        <v>3.0834000000000001</v>
      </c>
      <c r="K259" s="29">
        <f t="shared" si="57"/>
        <v>40743</v>
      </c>
      <c r="M259" s="19">
        <f t="shared" si="64"/>
        <v>3.7264130823529413</v>
      </c>
      <c r="O259" s="20">
        <f t="shared" si="65"/>
        <v>3.666836</v>
      </c>
      <c r="Q259" s="19">
        <f t="shared" si="66"/>
        <v>3.9278758235294111</v>
      </c>
      <c r="S259" s="20">
        <f t="shared" si="67"/>
        <v>3.6260684823529412</v>
      </c>
      <c r="U259" s="20">
        <f t="shared" si="68"/>
        <v>3.5846599999999995</v>
      </c>
      <c r="W259" s="20">
        <f t="shared" si="69"/>
        <v>3.7070758235294115</v>
      </c>
    </row>
    <row r="260" spans="2:33" x14ac:dyDescent="0.2">
      <c r="B260" s="12">
        <v>40750</v>
      </c>
      <c r="D260" s="6">
        <v>3.1212</v>
      </c>
      <c r="E260" s="6">
        <v>3.1364000000000001</v>
      </c>
      <c r="F260" s="6">
        <v>3.3169</v>
      </c>
      <c r="G260" s="6">
        <v>3.0455000000000001</v>
      </c>
      <c r="H260" s="6">
        <v>3.0461</v>
      </c>
      <c r="I260" s="6">
        <v>3.105</v>
      </c>
      <c r="K260" s="29">
        <f t="shared" si="57"/>
        <v>40750</v>
      </c>
      <c r="M260" s="19">
        <f t="shared" si="64"/>
        <v>3.7720754823529408</v>
      </c>
      <c r="O260" s="20">
        <f t="shared" si="65"/>
        <v>3.7262360000000001</v>
      </c>
      <c r="Q260" s="19">
        <f t="shared" si="66"/>
        <v>4.0017433235294115</v>
      </c>
      <c r="S260" s="20">
        <f t="shared" si="67"/>
        <v>3.631201632352941</v>
      </c>
      <c r="U260" s="20">
        <f t="shared" si="68"/>
        <v>3.5768390000000001</v>
      </c>
      <c r="W260" s="20">
        <f t="shared" si="69"/>
        <v>3.7287838235294117</v>
      </c>
    </row>
    <row r="261" spans="2:33" x14ac:dyDescent="0.2">
      <c r="B261" s="12">
        <v>40757</v>
      </c>
      <c r="D261" s="6">
        <v>3.1291000000000002</v>
      </c>
      <c r="E261" s="6">
        <v>3.1202000000000001</v>
      </c>
      <c r="F261" s="6">
        <v>3.3721000000000001</v>
      </c>
      <c r="G261" s="6">
        <v>3.0430000000000001</v>
      </c>
      <c r="H261" s="6">
        <v>3.0409999999999999</v>
      </c>
      <c r="I261" s="6">
        <v>3.1313</v>
      </c>
      <c r="K261" s="29">
        <f t="shared" si="57"/>
        <v>40757</v>
      </c>
      <c r="M261" s="19">
        <f t="shared" si="64"/>
        <v>3.7800386823529415</v>
      </c>
      <c r="O261" s="20">
        <f t="shared" si="65"/>
        <v>3.7101980000000001</v>
      </c>
      <c r="Q261" s="19">
        <f t="shared" si="66"/>
        <v>4.0572193235294112</v>
      </c>
      <c r="S261" s="20">
        <f t="shared" si="67"/>
        <v>3.6286853823529412</v>
      </c>
      <c r="U261" s="20">
        <f t="shared" si="68"/>
        <v>3.57179</v>
      </c>
      <c r="W261" s="20">
        <f t="shared" si="69"/>
        <v>3.755215323529411</v>
      </c>
    </row>
    <row r="262" spans="2:33" x14ac:dyDescent="0.2">
      <c r="B262" s="12">
        <v>40764</v>
      </c>
      <c r="D262" s="6">
        <v>2.9222999999999999</v>
      </c>
      <c r="E262" s="6">
        <v>2.9348999999999998</v>
      </c>
      <c r="F262" s="6">
        <v>3.2557</v>
      </c>
      <c r="G262" s="6">
        <v>2.9148000000000001</v>
      </c>
      <c r="H262" s="6">
        <v>2.8851</v>
      </c>
      <c r="I262" s="6">
        <v>2.9803000000000002</v>
      </c>
      <c r="K262" s="29">
        <f t="shared" si="57"/>
        <v>40764</v>
      </c>
      <c r="M262" s="19">
        <f t="shared" si="64"/>
        <v>3.5715842823529407</v>
      </c>
      <c r="O262" s="20">
        <f t="shared" si="65"/>
        <v>3.526751</v>
      </c>
      <c r="Q262" s="19">
        <f t="shared" si="66"/>
        <v>3.9402373235294119</v>
      </c>
      <c r="S262" s="20">
        <f t="shared" si="67"/>
        <v>3.4996520823529411</v>
      </c>
      <c r="U262" s="20">
        <f t="shared" si="68"/>
        <v>3.417449</v>
      </c>
      <c r="W262" s="20">
        <f t="shared" si="69"/>
        <v>3.6034603235294114</v>
      </c>
    </row>
    <row r="263" spans="2:33" x14ac:dyDescent="0.2">
      <c r="B263" s="12">
        <v>40771</v>
      </c>
      <c r="D263" s="6">
        <v>3.1147999999999998</v>
      </c>
      <c r="E263" s="6">
        <v>3.0945</v>
      </c>
      <c r="F263" s="6">
        <v>3.3933</v>
      </c>
      <c r="G263" s="6">
        <v>3.05</v>
      </c>
      <c r="H263" s="6">
        <v>3.0268999999999999</v>
      </c>
      <c r="I263" s="6">
        <v>3.0234000000000001</v>
      </c>
      <c r="K263" s="29">
        <f t="shared" si="57"/>
        <v>40771</v>
      </c>
      <c r="M263" s="19">
        <f t="shared" si="64"/>
        <v>3.7656242823529409</v>
      </c>
      <c r="O263" s="20">
        <f t="shared" si="65"/>
        <v>3.684755</v>
      </c>
      <c r="Q263" s="19">
        <f t="shared" si="66"/>
        <v>4.0785253235294112</v>
      </c>
      <c r="S263" s="20">
        <f t="shared" si="67"/>
        <v>3.6357308823529411</v>
      </c>
      <c r="U263" s="20">
        <f t="shared" si="68"/>
        <v>3.5578309999999997</v>
      </c>
      <c r="W263" s="20">
        <f t="shared" si="69"/>
        <v>3.6467758235294117</v>
      </c>
    </row>
    <row r="264" spans="2:33" x14ac:dyDescent="0.2">
      <c r="B264" s="12">
        <v>40778</v>
      </c>
      <c r="D264" s="6">
        <v>3.1217999999999999</v>
      </c>
      <c r="E264" s="6">
        <v>3.089</v>
      </c>
      <c r="F264" s="6">
        <v>3.3744999999999998</v>
      </c>
      <c r="G264" s="6">
        <v>3.0162</v>
      </c>
      <c r="H264" s="6">
        <v>2.9759000000000002</v>
      </c>
      <c r="I264" s="6">
        <v>3.0497999999999998</v>
      </c>
      <c r="K264" s="29">
        <f t="shared" si="57"/>
        <v>40778</v>
      </c>
      <c r="M264" s="19">
        <f t="shared" si="64"/>
        <v>3.7726802823529413</v>
      </c>
      <c r="O264" s="20">
        <f t="shared" si="65"/>
        <v>3.6793100000000001</v>
      </c>
      <c r="Q264" s="19">
        <f t="shared" si="66"/>
        <v>4.0596313235294117</v>
      </c>
      <c r="S264" s="20">
        <f t="shared" si="67"/>
        <v>3.6017111823529411</v>
      </c>
      <c r="U264" s="20">
        <f t="shared" si="68"/>
        <v>3.5073410000000003</v>
      </c>
      <c r="W264" s="20">
        <f t="shared" si="69"/>
        <v>3.6733078235294112</v>
      </c>
      <c r="AA264" s="251" t="s">
        <v>115</v>
      </c>
      <c r="AB264" s="251"/>
      <c r="AC264" s="251"/>
      <c r="AE264" s="251" t="s">
        <v>116</v>
      </c>
      <c r="AF264" s="251"/>
      <c r="AG264" s="251"/>
    </row>
    <row r="265" spans="2:33" x14ac:dyDescent="0.2">
      <c r="B265" s="12">
        <v>40785</v>
      </c>
      <c r="D265" s="6">
        <v>3.2589000000000001</v>
      </c>
      <c r="E265" s="6">
        <v>3.2037</v>
      </c>
      <c r="F265" s="6">
        <v>3.4293</v>
      </c>
      <c r="G265" s="6">
        <v>3.1581000000000001</v>
      </c>
      <c r="H265" s="6">
        <v>3.1455000000000002</v>
      </c>
      <c r="I265" s="6">
        <v>3.1227</v>
      </c>
      <c r="K265" s="29">
        <f t="shared" si="57"/>
        <v>40785</v>
      </c>
      <c r="M265" s="19">
        <f t="shared" si="64"/>
        <v>3.9108770823529415</v>
      </c>
      <c r="O265" s="20">
        <f t="shared" si="65"/>
        <v>3.7928630000000001</v>
      </c>
      <c r="Q265" s="19">
        <f t="shared" si="66"/>
        <v>4.1147053235294111</v>
      </c>
      <c r="S265" s="20">
        <f t="shared" si="67"/>
        <v>3.7445335323529414</v>
      </c>
      <c r="U265" s="20">
        <f t="shared" si="68"/>
        <v>3.6752449999999999</v>
      </c>
      <c r="W265" s="20">
        <f t="shared" si="69"/>
        <v>3.7465723235294117</v>
      </c>
      <c r="AA265" s="21" t="s">
        <v>96</v>
      </c>
      <c r="AB265" s="21" t="s">
        <v>97</v>
      </c>
      <c r="AC265" s="21" t="s">
        <v>98</v>
      </c>
      <c r="AE265" s="21" t="s">
        <v>99</v>
      </c>
      <c r="AF265" s="21" t="s">
        <v>97</v>
      </c>
      <c r="AG265" s="21" t="s">
        <v>98</v>
      </c>
    </row>
    <row r="266" spans="2:33" x14ac:dyDescent="0.2">
      <c r="B266" s="12">
        <v>40792</v>
      </c>
      <c r="D266" s="6">
        <v>3.2277999999999998</v>
      </c>
      <c r="E266" s="6">
        <v>3.1650999999999998</v>
      </c>
      <c r="F266" s="6">
        <v>3.4268000000000001</v>
      </c>
      <c r="G266" s="6">
        <v>3.1648000000000001</v>
      </c>
      <c r="H266" s="6">
        <v>3.1888999999999998</v>
      </c>
      <c r="I266" s="6">
        <v>3.1745999999999999</v>
      </c>
      <c r="K266" s="29">
        <f t="shared" si="57"/>
        <v>40792</v>
      </c>
      <c r="M266" s="19">
        <f t="shared" si="64"/>
        <v>3.8795282823529407</v>
      </c>
      <c r="O266" s="20">
        <f t="shared" si="65"/>
        <v>3.7546489999999997</v>
      </c>
      <c r="Q266" s="19">
        <f t="shared" si="66"/>
        <v>4.1121928235294112</v>
      </c>
      <c r="S266" s="20">
        <f t="shared" si="67"/>
        <v>3.7512770823529413</v>
      </c>
      <c r="U266" s="20">
        <f t="shared" si="68"/>
        <v>3.7182109999999997</v>
      </c>
      <c r="W266" s="20">
        <f t="shared" si="69"/>
        <v>3.798731823529411</v>
      </c>
      <c r="Z266" s="5" t="s">
        <v>100</v>
      </c>
      <c r="AA266" s="8">
        <v>1.008</v>
      </c>
      <c r="AB266" s="8">
        <v>0.99</v>
      </c>
      <c r="AC266" s="8">
        <v>1.0049999999999999</v>
      </c>
      <c r="AD266" s="6"/>
      <c r="AE266" s="8">
        <v>1.0065</v>
      </c>
      <c r="AF266" s="8">
        <v>0.99</v>
      </c>
      <c r="AG266" s="8">
        <v>1.0049999999999999</v>
      </c>
    </row>
    <row r="267" spans="2:33" x14ac:dyDescent="0.2">
      <c r="B267" s="12">
        <v>40799</v>
      </c>
      <c r="D267" s="6">
        <v>3.1282000000000001</v>
      </c>
      <c r="E267" s="6">
        <v>3.1353</v>
      </c>
      <c r="F267" s="6">
        <v>3.3805999999999998</v>
      </c>
      <c r="G267" s="6">
        <v>3.0461999999999998</v>
      </c>
      <c r="H267" s="6">
        <v>3.0882999999999998</v>
      </c>
      <c r="I267" s="6">
        <v>3.1648999999999998</v>
      </c>
      <c r="K267" s="29">
        <f t="shared" si="57"/>
        <v>40799</v>
      </c>
      <c r="M267" s="19">
        <f t="shared" si="64"/>
        <v>3.7791314823529412</v>
      </c>
      <c r="O267" s="20">
        <f t="shared" si="65"/>
        <v>3.7251469999999998</v>
      </c>
      <c r="Q267" s="19">
        <f t="shared" si="66"/>
        <v>4.0657618235294111</v>
      </c>
      <c r="S267" s="20">
        <f t="shared" si="67"/>
        <v>3.631906182352941</v>
      </c>
      <c r="U267" s="20">
        <f t="shared" si="68"/>
        <v>3.6186169999999995</v>
      </c>
      <c r="W267" s="20">
        <f t="shared" si="69"/>
        <v>3.7889833235294113</v>
      </c>
      <c r="AA267" s="7"/>
      <c r="AD267" s="22"/>
      <c r="AE267" s="7"/>
    </row>
    <row r="268" spans="2:33" x14ac:dyDescent="0.2">
      <c r="B268" s="12">
        <v>40806</v>
      </c>
      <c r="D268" s="6">
        <v>3.1444999999999999</v>
      </c>
      <c r="E268" s="6">
        <v>3.1385000000000001</v>
      </c>
      <c r="F268" s="6">
        <v>3.3599000000000001</v>
      </c>
      <c r="G268" s="6">
        <v>3.07</v>
      </c>
      <c r="H268" s="6">
        <v>3.0907</v>
      </c>
      <c r="I268" s="6">
        <v>3.0960000000000001</v>
      </c>
      <c r="K268" s="29">
        <f t="shared" si="57"/>
        <v>40806</v>
      </c>
      <c r="M268" s="19">
        <f t="shared" si="64"/>
        <v>3.7955618823529411</v>
      </c>
      <c r="O268" s="20">
        <f t="shared" si="65"/>
        <v>3.7283149999999998</v>
      </c>
      <c r="Q268" s="19">
        <f t="shared" si="66"/>
        <v>4.0449583235294115</v>
      </c>
      <c r="S268" s="20">
        <f t="shared" si="67"/>
        <v>3.655860882352941</v>
      </c>
      <c r="U268" s="20">
        <f t="shared" si="68"/>
        <v>3.6209929999999999</v>
      </c>
      <c r="W268" s="20">
        <f t="shared" si="69"/>
        <v>3.7197388235294113</v>
      </c>
      <c r="Z268" s="5" t="s">
        <v>101</v>
      </c>
      <c r="AA268" s="23">
        <f>40/8500</f>
        <v>4.7058823529411761E-3</v>
      </c>
      <c r="AB268" s="23">
        <v>0</v>
      </c>
      <c r="AC268" s="23">
        <f>400/8500</f>
        <v>4.7058823529411764E-2</v>
      </c>
      <c r="AD268" s="4"/>
      <c r="AE268" s="24">
        <f>AA268</f>
        <v>4.7058823529411761E-3</v>
      </c>
      <c r="AF268" s="24">
        <f>AB268</f>
        <v>0</v>
      </c>
      <c r="AG268" s="24">
        <f>AC268</f>
        <v>4.7058823529411764E-2</v>
      </c>
    </row>
    <row r="269" spans="2:33" x14ac:dyDescent="0.2">
      <c r="B269" s="12">
        <v>40813</v>
      </c>
      <c r="D269" s="6">
        <v>3.0768</v>
      </c>
      <c r="E269" s="6">
        <v>3.0857000000000001</v>
      </c>
      <c r="F269" s="6">
        <v>3.2685</v>
      </c>
      <c r="G269" s="6">
        <v>2.9514999999999998</v>
      </c>
      <c r="H269" s="6">
        <v>2.9613999999999998</v>
      </c>
      <c r="I269" s="6">
        <v>2.9645999999999999</v>
      </c>
      <c r="K269" s="29">
        <f t="shared" si="57"/>
        <v>40813</v>
      </c>
      <c r="M269" s="19">
        <f t="shared" si="64"/>
        <v>3.7273202823529408</v>
      </c>
      <c r="O269" s="20">
        <f t="shared" si="65"/>
        <v>3.6760429999999999</v>
      </c>
      <c r="Q269" s="19">
        <f t="shared" si="66"/>
        <v>3.9531013235294115</v>
      </c>
      <c r="S269" s="20">
        <f t="shared" si="67"/>
        <v>3.536590632352941</v>
      </c>
      <c r="U269" s="20">
        <f t="shared" si="68"/>
        <v>3.4929859999999997</v>
      </c>
      <c r="W269" s="20">
        <f t="shared" si="69"/>
        <v>3.5876818235294117</v>
      </c>
      <c r="Z269" s="215" t="s">
        <v>102</v>
      </c>
      <c r="AA269" s="23">
        <v>0.24399999999999999</v>
      </c>
      <c r="AB269" s="23">
        <f t="shared" ref="AB269:AC271" si="70">AA269</f>
        <v>0.24399999999999999</v>
      </c>
      <c r="AC269" s="24">
        <f t="shared" si="70"/>
        <v>0.24399999999999999</v>
      </c>
      <c r="AE269" s="23">
        <v>0.184</v>
      </c>
      <c r="AF269" s="23">
        <f>AE269</f>
        <v>0.184</v>
      </c>
      <c r="AG269" s="24">
        <f>AE269</f>
        <v>0.184</v>
      </c>
    </row>
    <row r="270" spans="2:33" x14ac:dyDescent="0.2">
      <c r="B270" s="12">
        <v>40820</v>
      </c>
      <c r="D270" s="6">
        <v>3.0453999999999999</v>
      </c>
      <c r="E270" s="6">
        <v>3.0712999999999999</v>
      </c>
      <c r="F270" s="6">
        <v>3.2078000000000002</v>
      </c>
      <c r="G270" s="6">
        <v>2.8694999999999999</v>
      </c>
      <c r="H270" s="6">
        <v>2.8776999999999999</v>
      </c>
      <c r="I270" s="6">
        <v>2.8940999999999999</v>
      </c>
      <c r="K270" s="29">
        <f t="shared" si="57"/>
        <v>40820</v>
      </c>
      <c r="M270" s="19">
        <f t="shared" si="64"/>
        <v>3.695669082352941</v>
      </c>
      <c r="O270" s="20">
        <f t="shared" si="65"/>
        <v>3.6617869999999999</v>
      </c>
      <c r="Q270" s="19">
        <f t="shared" si="66"/>
        <v>3.8920978235294115</v>
      </c>
      <c r="S270" s="20">
        <f t="shared" si="67"/>
        <v>3.4540576323529413</v>
      </c>
      <c r="U270" s="20">
        <f t="shared" si="68"/>
        <v>3.410123</v>
      </c>
      <c r="W270" s="20">
        <f t="shared" si="69"/>
        <v>3.5168293235294117</v>
      </c>
      <c r="Z270" s="5" t="s">
        <v>103</v>
      </c>
      <c r="AA270" s="25">
        <v>0.375</v>
      </c>
      <c r="AB270" s="25">
        <f t="shared" si="70"/>
        <v>0.375</v>
      </c>
      <c r="AC270" s="26">
        <f t="shared" si="70"/>
        <v>0.375</v>
      </c>
      <c r="AE270" s="25">
        <f>AA270</f>
        <v>0.375</v>
      </c>
      <c r="AF270" s="25">
        <f>AA270</f>
        <v>0.375</v>
      </c>
      <c r="AG270" s="26">
        <f>AA270</f>
        <v>0.375</v>
      </c>
    </row>
    <row r="271" spans="2:33" x14ac:dyDescent="0.2">
      <c r="B271" s="12">
        <v>40827</v>
      </c>
      <c r="D271" s="6">
        <v>3.2153999999999998</v>
      </c>
      <c r="E271" s="6">
        <v>3.2244999999999999</v>
      </c>
      <c r="F271" s="6">
        <v>3.2976000000000001</v>
      </c>
      <c r="G271" s="6">
        <v>3.069</v>
      </c>
      <c r="H271" s="6">
        <v>3.0998000000000001</v>
      </c>
      <c r="I271" s="6">
        <v>2.9885000000000002</v>
      </c>
      <c r="K271" s="29">
        <f t="shared" si="57"/>
        <v>40827</v>
      </c>
      <c r="M271" s="19">
        <f t="shared" si="64"/>
        <v>3.867029082352941</v>
      </c>
      <c r="O271" s="20">
        <f t="shared" si="65"/>
        <v>3.8134549999999998</v>
      </c>
      <c r="Q271" s="19">
        <f t="shared" si="66"/>
        <v>3.9823468235294115</v>
      </c>
      <c r="S271" s="20">
        <f t="shared" si="67"/>
        <v>3.6548543823529411</v>
      </c>
      <c r="U271" s="20">
        <f t="shared" si="68"/>
        <v>3.6300020000000002</v>
      </c>
      <c r="W271" s="20">
        <f t="shared" si="69"/>
        <v>3.6117013235294113</v>
      </c>
      <c r="Z271" s="5" t="s">
        <v>104</v>
      </c>
      <c r="AA271" s="27">
        <f>0.001+0.0012</f>
        <v>2.1999999999999997E-3</v>
      </c>
      <c r="AB271" s="27">
        <f t="shared" si="70"/>
        <v>2.1999999999999997E-3</v>
      </c>
      <c r="AC271" s="27">
        <f t="shared" si="70"/>
        <v>2.1999999999999997E-3</v>
      </c>
      <c r="AD271" s="7"/>
      <c r="AE271" s="27">
        <f>AA271</f>
        <v>2.1999999999999997E-3</v>
      </c>
      <c r="AF271" s="27">
        <f>AB271</f>
        <v>2.1999999999999997E-3</v>
      </c>
      <c r="AG271" s="27">
        <f>AC271</f>
        <v>2.1999999999999997E-3</v>
      </c>
    </row>
    <row r="272" spans="2:33" x14ac:dyDescent="0.2">
      <c r="B272" s="12">
        <v>40834</v>
      </c>
      <c r="D272" s="6">
        <v>3.3298999999999999</v>
      </c>
      <c r="E272" s="6">
        <v>3.3382999999999998</v>
      </c>
      <c r="F272" s="6">
        <v>3.3820999999999999</v>
      </c>
      <c r="G272" s="6">
        <v>3.1238999999999999</v>
      </c>
      <c r="H272" s="6">
        <v>3.1684999999999999</v>
      </c>
      <c r="I272" s="6">
        <v>3.0331999999999999</v>
      </c>
      <c r="K272" s="29">
        <f t="shared" si="57"/>
        <v>40834</v>
      </c>
      <c r="M272" s="19">
        <f t="shared" si="64"/>
        <v>3.9824450823529407</v>
      </c>
      <c r="O272" s="20">
        <f t="shared" si="65"/>
        <v>3.9261169999999996</v>
      </c>
      <c r="Q272" s="19">
        <f t="shared" si="66"/>
        <v>4.0672693235294117</v>
      </c>
      <c r="S272" s="20">
        <f t="shared" si="67"/>
        <v>3.7101112323529408</v>
      </c>
      <c r="U272" s="20">
        <f t="shared" si="68"/>
        <v>3.6980149999999998</v>
      </c>
      <c r="W272" s="20">
        <f t="shared" si="69"/>
        <v>3.6566248235294116</v>
      </c>
      <c r="AA272" s="10">
        <f>SUM(AA268:AA271)</f>
        <v>0.62590588235294109</v>
      </c>
      <c r="AB272" s="10">
        <f>SUM(AB268:AB271)</f>
        <v>0.62119999999999997</v>
      </c>
      <c r="AC272" s="10">
        <f>SUM(AC268:AC271)</f>
        <v>0.66825882352941179</v>
      </c>
      <c r="AE272" s="10">
        <f>SUM(AE268:AE271)</f>
        <v>0.56590588235294115</v>
      </c>
      <c r="AF272" s="10">
        <f>SUM(AF268:AF271)</f>
        <v>0.56119999999999992</v>
      </c>
      <c r="AG272" s="10">
        <f>SUM(AG268:AG271)</f>
        <v>0.60825882352941174</v>
      </c>
    </row>
    <row r="273" spans="2:23" x14ac:dyDescent="0.2">
      <c r="B273" s="12">
        <v>40841</v>
      </c>
      <c r="D273" s="6">
        <v>3.3107000000000002</v>
      </c>
      <c r="E273" s="6">
        <v>3.3222999999999998</v>
      </c>
      <c r="F273" s="6">
        <v>3.3982999999999999</v>
      </c>
      <c r="G273" s="6">
        <v>2.9958</v>
      </c>
      <c r="H273" s="6">
        <v>3.0449999999999999</v>
      </c>
      <c r="I273" s="6">
        <v>3.0064000000000002</v>
      </c>
      <c r="K273" s="29">
        <f t="shared" si="57"/>
        <v>40841</v>
      </c>
      <c r="M273" s="19">
        <f t="shared" si="64"/>
        <v>3.9630914823529411</v>
      </c>
      <c r="O273" s="20">
        <f t="shared" si="65"/>
        <v>3.9102769999999998</v>
      </c>
      <c r="Q273" s="19">
        <f t="shared" si="66"/>
        <v>4.0835503235294111</v>
      </c>
      <c r="S273" s="20">
        <f t="shared" si="67"/>
        <v>3.581178582352941</v>
      </c>
      <c r="U273" s="20">
        <f t="shared" si="68"/>
        <v>3.5757499999999998</v>
      </c>
      <c r="W273" s="20">
        <f t="shared" si="69"/>
        <v>3.6296908235294119</v>
      </c>
    </row>
    <row r="274" spans="2:23" x14ac:dyDescent="0.2">
      <c r="B274" s="12">
        <v>40848</v>
      </c>
      <c r="D274" s="6">
        <v>3.2768999999999999</v>
      </c>
      <c r="E274" s="6">
        <v>3.2896000000000001</v>
      </c>
      <c r="F274" s="6">
        <v>3.3997000000000002</v>
      </c>
      <c r="G274" s="6">
        <v>2.8605</v>
      </c>
      <c r="H274" s="6">
        <v>2.9176000000000002</v>
      </c>
      <c r="I274" s="6">
        <v>2.9885000000000002</v>
      </c>
      <c r="K274" s="29">
        <f t="shared" si="57"/>
        <v>40848</v>
      </c>
      <c r="M274" s="19">
        <f t="shared" si="64"/>
        <v>3.929021082352941</v>
      </c>
      <c r="O274" s="20">
        <f t="shared" si="65"/>
        <v>3.877904</v>
      </c>
      <c r="Q274" s="19">
        <f t="shared" si="66"/>
        <v>4.0849573235294114</v>
      </c>
      <c r="S274" s="20">
        <f t="shared" si="67"/>
        <v>3.4449991323529412</v>
      </c>
      <c r="U274" s="20">
        <f t="shared" si="68"/>
        <v>3.449624</v>
      </c>
      <c r="W274" s="20">
        <f t="shared" si="69"/>
        <v>3.6117013235294113</v>
      </c>
    </row>
    <row r="275" spans="2:23" x14ac:dyDescent="0.2">
      <c r="B275" s="12">
        <v>40855</v>
      </c>
      <c r="D275" s="6">
        <v>3.3523000000000001</v>
      </c>
      <c r="E275" s="6">
        <v>3.3452999999999999</v>
      </c>
      <c r="F275" s="6">
        <v>3.4371</v>
      </c>
      <c r="G275" s="6">
        <v>2.9434999999999998</v>
      </c>
      <c r="H275" s="6">
        <v>2.9649000000000001</v>
      </c>
      <c r="I275" s="6">
        <v>2.9883999999999999</v>
      </c>
      <c r="K275" s="29">
        <f t="shared" si="57"/>
        <v>40855</v>
      </c>
      <c r="M275" s="19">
        <f t="shared" si="64"/>
        <v>4.0050242823529416</v>
      </c>
      <c r="O275" s="20">
        <f t="shared" si="65"/>
        <v>3.9330469999999997</v>
      </c>
      <c r="Q275" s="19">
        <f t="shared" si="66"/>
        <v>4.1225443235294117</v>
      </c>
      <c r="S275" s="20">
        <f t="shared" si="67"/>
        <v>3.5285386323529409</v>
      </c>
      <c r="U275" s="20">
        <f t="shared" si="68"/>
        <v>3.496451</v>
      </c>
      <c r="W275" s="20">
        <f t="shared" si="69"/>
        <v>3.611600823529411</v>
      </c>
    </row>
    <row r="276" spans="2:23" x14ac:dyDescent="0.2">
      <c r="B276" s="12">
        <v>40862</v>
      </c>
      <c r="D276" s="6">
        <v>3.3702000000000001</v>
      </c>
      <c r="E276" s="6">
        <v>3.3729</v>
      </c>
      <c r="F276" s="6">
        <v>3.5352000000000001</v>
      </c>
      <c r="G276" s="6">
        <v>2.7469999999999999</v>
      </c>
      <c r="H276" s="6">
        <v>2.7955000000000001</v>
      </c>
      <c r="I276" s="6">
        <v>2.8990999999999998</v>
      </c>
      <c r="K276" s="29">
        <f t="shared" si="57"/>
        <v>40862</v>
      </c>
      <c r="M276" s="19">
        <f t="shared" si="64"/>
        <v>4.0230674823529409</v>
      </c>
      <c r="O276" s="20">
        <f t="shared" si="65"/>
        <v>3.9603709999999999</v>
      </c>
      <c r="Q276" s="19">
        <f t="shared" si="66"/>
        <v>4.2211348235294119</v>
      </c>
      <c r="S276" s="20">
        <f t="shared" si="67"/>
        <v>3.3307613823529412</v>
      </c>
      <c r="U276" s="20">
        <f t="shared" si="68"/>
        <v>3.3287450000000001</v>
      </c>
      <c r="W276" s="20">
        <f t="shared" si="69"/>
        <v>3.5218543235294115</v>
      </c>
    </row>
    <row r="277" spans="2:23" x14ac:dyDescent="0.2">
      <c r="B277" s="12">
        <v>40869</v>
      </c>
      <c r="D277" s="6">
        <v>3.0421999999999998</v>
      </c>
      <c r="E277" s="6">
        <v>2.0666000000000002</v>
      </c>
      <c r="F277" s="6">
        <v>3.3925999999999998</v>
      </c>
      <c r="G277" s="6">
        <v>2.6656</v>
      </c>
      <c r="H277" s="6">
        <v>2.6928000000000001</v>
      </c>
      <c r="I277" s="6">
        <v>2.8209</v>
      </c>
      <c r="K277" s="29">
        <f t="shared" si="57"/>
        <v>40869</v>
      </c>
      <c r="M277" s="19">
        <f t="shared" si="64"/>
        <v>3.6924434823529406</v>
      </c>
      <c r="O277" s="20">
        <f t="shared" si="65"/>
        <v>2.6671340000000003</v>
      </c>
      <c r="Q277" s="19">
        <f t="shared" si="66"/>
        <v>4.077821823529411</v>
      </c>
      <c r="S277" s="20">
        <f t="shared" si="67"/>
        <v>3.2488322823529412</v>
      </c>
      <c r="U277" s="20">
        <f t="shared" si="68"/>
        <v>3.2270720000000002</v>
      </c>
      <c r="W277" s="20">
        <f t="shared" si="69"/>
        <v>3.4432633235294112</v>
      </c>
    </row>
    <row r="278" spans="2:23" x14ac:dyDescent="0.2">
      <c r="B278" s="12">
        <v>40876</v>
      </c>
      <c r="D278" s="6">
        <v>2.9881000000000002</v>
      </c>
      <c r="E278" s="6">
        <v>3.0463</v>
      </c>
      <c r="F278" s="6">
        <v>3.3035000000000001</v>
      </c>
      <c r="G278" s="6">
        <v>2.6254</v>
      </c>
      <c r="H278" s="6">
        <v>2.6634000000000002</v>
      </c>
      <c r="I278" s="6">
        <v>2.7772000000000001</v>
      </c>
      <c r="K278" s="29">
        <f t="shared" si="57"/>
        <v>40876</v>
      </c>
      <c r="M278" s="19">
        <f t="shared" si="64"/>
        <v>3.637910682352941</v>
      </c>
      <c r="O278" s="20">
        <f t="shared" si="65"/>
        <v>3.6370369999999999</v>
      </c>
      <c r="Q278" s="19">
        <f t="shared" si="66"/>
        <v>3.9882763235294112</v>
      </c>
      <c r="S278" s="20">
        <f t="shared" si="67"/>
        <v>3.2083709823529412</v>
      </c>
      <c r="U278" s="20">
        <f t="shared" si="68"/>
        <v>3.1979660000000001</v>
      </c>
      <c r="W278" s="20">
        <f t="shared" si="69"/>
        <v>3.3993448235294119</v>
      </c>
    </row>
    <row r="279" spans="2:23" x14ac:dyDescent="0.2">
      <c r="B279" s="12">
        <v>40883</v>
      </c>
      <c r="D279" s="6">
        <v>2.9895</v>
      </c>
      <c r="E279" s="6">
        <v>3.0225</v>
      </c>
      <c r="F279" s="6">
        <v>3.1928000000000001</v>
      </c>
      <c r="G279" s="6">
        <v>2.6440000000000001</v>
      </c>
      <c r="H279" s="6">
        <v>2.6619999999999999</v>
      </c>
      <c r="I279" s="6">
        <v>2.6787999999999998</v>
      </c>
      <c r="K279" s="29">
        <f t="shared" si="57"/>
        <v>40883</v>
      </c>
      <c r="M279" s="19">
        <f t="shared" si="64"/>
        <v>3.6393218823529407</v>
      </c>
      <c r="O279" s="20">
        <f t="shared" si="65"/>
        <v>3.6134749999999998</v>
      </c>
      <c r="Q279" s="19">
        <f t="shared" si="66"/>
        <v>3.877022823529412</v>
      </c>
      <c r="S279" s="20">
        <f t="shared" si="67"/>
        <v>3.2270918823529411</v>
      </c>
      <c r="U279" s="20">
        <f t="shared" si="68"/>
        <v>3.19658</v>
      </c>
      <c r="W279" s="20">
        <f t="shared" si="69"/>
        <v>3.3004528235294117</v>
      </c>
    </row>
    <row r="280" spans="2:23" x14ac:dyDescent="0.2">
      <c r="B280" s="12">
        <v>40890</v>
      </c>
      <c r="D280" s="6">
        <v>2.8942000000000001</v>
      </c>
      <c r="E280" s="6">
        <v>2.9148999999999998</v>
      </c>
      <c r="F280" s="6">
        <v>3.0756999999999999</v>
      </c>
      <c r="G280" s="6">
        <v>2.6095999999999999</v>
      </c>
      <c r="H280" s="6">
        <v>2.6337000000000002</v>
      </c>
      <c r="I280" s="6">
        <v>2.5249999999999999</v>
      </c>
      <c r="K280" s="29">
        <f t="shared" si="57"/>
        <v>40890</v>
      </c>
      <c r="M280" s="19">
        <f t="shared" si="64"/>
        <v>3.5432594823529415</v>
      </c>
      <c r="O280" s="20">
        <f t="shared" si="65"/>
        <v>3.5069509999999999</v>
      </c>
      <c r="Q280" s="19">
        <f t="shared" si="66"/>
        <v>3.7593373235294116</v>
      </c>
      <c r="S280" s="20">
        <f t="shared" si="67"/>
        <v>3.1924682823529409</v>
      </c>
      <c r="U280" s="20">
        <f t="shared" si="68"/>
        <v>3.1685630000000002</v>
      </c>
      <c r="W280" s="20">
        <f t="shared" si="69"/>
        <v>3.1458838235294113</v>
      </c>
    </row>
    <row r="281" spans="2:23" x14ac:dyDescent="0.2">
      <c r="B281" s="12">
        <v>40897</v>
      </c>
      <c r="D281" s="6">
        <v>2.8498000000000001</v>
      </c>
      <c r="E281" s="6">
        <v>2.8666</v>
      </c>
      <c r="F281" s="6">
        <v>2.9983</v>
      </c>
      <c r="G281" s="6">
        <v>2.5482999999999998</v>
      </c>
      <c r="H281" s="6">
        <v>2.5709</v>
      </c>
      <c r="I281" s="6">
        <v>2.3300999999999998</v>
      </c>
      <c r="K281" s="29">
        <f t="shared" si="57"/>
        <v>40897</v>
      </c>
      <c r="M281" s="19">
        <f t="shared" si="64"/>
        <v>3.4985042823529415</v>
      </c>
      <c r="O281" s="20">
        <f t="shared" si="65"/>
        <v>3.4591340000000002</v>
      </c>
      <c r="Q281" s="19">
        <f t="shared" si="66"/>
        <v>3.6815503235294118</v>
      </c>
      <c r="S281" s="20">
        <f t="shared" si="67"/>
        <v>3.1307698323529407</v>
      </c>
      <c r="U281" s="20">
        <f t="shared" si="68"/>
        <v>3.1063909999999999</v>
      </c>
      <c r="W281" s="20">
        <f t="shared" si="69"/>
        <v>2.9500093235294109</v>
      </c>
    </row>
    <row r="282" spans="2:23" x14ac:dyDescent="0.2">
      <c r="B282" s="12">
        <v>40904</v>
      </c>
      <c r="D282" s="6">
        <v>3.0095000000000001</v>
      </c>
      <c r="E282" s="6">
        <v>3.0072999999999999</v>
      </c>
      <c r="F282" s="6">
        <v>3.0402</v>
      </c>
      <c r="G282" s="6">
        <v>2.6981999999999999</v>
      </c>
      <c r="H282" s="6">
        <v>2.7168999999999999</v>
      </c>
      <c r="I282" s="6">
        <v>2.4039999999999999</v>
      </c>
      <c r="K282" s="29">
        <f t="shared" si="57"/>
        <v>40904</v>
      </c>
      <c r="M282" s="19">
        <f t="shared" si="64"/>
        <v>3.6594818823529414</v>
      </c>
      <c r="O282" s="20">
        <f t="shared" si="65"/>
        <v>3.5984269999999996</v>
      </c>
      <c r="Q282" s="19">
        <f t="shared" si="66"/>
        <v>3.7236598235294114</v>
      </c>
      <c r="S282" s="20">
        <f t="shared" si="67"/>
        <v>3.2816441823529412</v>
      </c>
      <c r="U282" s="20">
        <f t="shared" si="68"/>
        <v>3.2509309999999996</v>
      </c>
      <c r="W282" s="20">
        <f t="shared" si="69"/>
        <v>3.0242788235294116</v>
      </c>
    </row>
    <row r="283" spans="2:23" x14ac:dyDescent="0.2">
      <c r="B283" s="12">
        <v>40911</v>
      </c>
      <c r="D283" s="6">
        <v>2.9952999999999999</v>
      </c>
      <c r="E283" s="6">
        <v>2.9927999999999999</v>
      </c>
      <c r="F283" s="6">
        <v>2.9895</v>
      </c>
      <c r="G283" s="6">
        <v>2.6909999999999998</v>
      </c>
      <c r="H283" s="6">
        <v>2.7082000000000002</v>
      </c>
      <c r="I283" s="6">
        <v>2.3801999999999999</v>
      </c>
      <c r="K283" s="29">
        <f t="shared" si="57"/>
        <v>40911</v>
      </c>
      <c r="M283" s="19">
        <f t="shared" si="64"/>
        <v>3.645168282352941</v>
      </c>
      <c r="O283" s="20">
        <f t="shared" si="65"/>
        <v>3.5840719999999999</v>
      </c>
      <c r="Q283" s="19">
        <f t="shared" si="66"/>
        <v>3.672706323529412</v>
      </c>
      <c r="S283" s="20">
        <f t="shared" si="67"/>
        <v>3.2743973823529409</v>
      </c>
      <c r="U283" s="20">
        <f t="shared" si="68"/>
        <v>3.242318</v>
      </c>
      <c r="W283" s="20">
        <f t="shared" si="69"/>
        <v>3.0003598235294113</v>
      </c>
    </row>
    <row r="284" spans="2:23" x14ac:dyDescent="0.2">
      <c r="B284" s="12">
        <v>40918</v>
      </c>
      <c r="D284" s="6">
        <v>3.1097000000000001</v>
      </c>
      <c r="E284" s="6">
        <v>3.1225999999999998</v>
      </c>
      <c r="F284" s="6">
        <v>3.0992000000000002</v>
      </c>
      <c r="G284" s="6">
        <v>2.7591000000000001</v>
      </c>
      <c r="H284" s="6">
        <v>2.7694000000000001</v>
      </c>
      <c r="I284" s="6">
        <v>2.4281999999999999</v>
      </c>
      <c r="K284" s="29">
        <f t="shared" si="57"/>
        <v>40918</v>
      </c>
      <c r="M284" s="19">
        <f t="shared" si="64"/>
        <v>3.7604834823529414</v>
      </c>
      <c r="O284" s="20">
        <f t="shared" si="65"/>
        <v>3.7125739999999996</v>
      </c>
      <c r="Q284" s="19">
        <f t="shared" si="66"/>
        <v>3.7829548235294119</v>
      </c>
      <c r="S284" s="20">
        <f t="shared" si="67"/>
        <v>3.3429400323529412</v>
      </c>
      <c r="U284" s="20">
        <f t="shared" si="68"/>
        <v>3.3029060000000001</v>
      </c>
      <c r="W284" s="20">
        <f t="shared" si="69"/>
        <v>3.0485998235294112</v>
      </c>
    </row>
    <row r="285" spans="2:23" x14ac:dyDescent="0.2">
      <c r="B285" s="12">
        <v>40925</v>
      </c>
      <c r="D285" s="6">
        <v>3.0722999999999998</v>
      </c>
      <c r="E285" s="6">
        <v>3.0855000000000001</v>
      </c>
      <c r="F285" s="6">
        <v>3.1383999999999999</v>
      </c>
      <c r="G285" s="6">
        <v>2.7334999999999998</v>
      </c>
      <c r="H285" s="6">
        <v>2.7484999999999999</v>
      </c>
      <c r="I285" s="6">
        <v>2.4834000000000001</v>
      </c>
      <c r="K285" s="29">
        <f t="shared" si="57"/>
        <v>40925</v>
      </c>
      <c r="M285" s="19">
        <f t="shared" si="64"/>
        <v>3.7227842823529409</v>
      </c>
      <c r="O285" s="20">
        <f t="shared" si="65"/>
        <v>3.6758450000000003</v>
      </c>
      <c r="Q285" s="19">
        <f t="shared" si="66"/>
        <v>3.822350823529411</v>
      </c>
      <c r="S285" s="20">
        <f t="shared" si="67"/>
        <v>3.317173632352941</v>
      </c>
      <c r="U285" s="20">
        <f t="shared" si="68"/>
        <v>3.2822149999999999</v>
      </c>
      <c r="W285" s="20">
        <f t="shared" si="69"/>
        <v>3.1040758235294117</v>
      </c>
    </row>
    <row r="286" spans="2:23" x14ac:dyDescent="0.2">
      <c r="B286" s="12">
        <v>40932</v>
      </c>
      <c r="D286" s="6">
        <v>2.9634999999999998</v>
      </c>
      <c r="E286" s="6">
        <v>2.9784000000000002</v>
      </c>
      <c r="F286" s="6">
        <v>3.1238000000000001</v>
      </c>
      <c r="G286" s="6">
        <v>2.7103000000000002</v>
      </c>
      <c r="H286" s="6">
        <v>2.7389999999999999</v>
      </c>
      <c r="I286" s="6">
        <v>2.5337999999999998</v>
      </c>
      <c r="K286" s="29">
        <f t="shared" si="57"/>
        <v>40932</v>
      </c>
      <c r="M286" s="19">
        <f t="shared" si="64"/>
        <v>3.6131138823529412</v>
      </c>
      <c r="O286" s="20">
        <f t="shared" si="65"/>
        <v>3.5698160000000003</v>
      </c>
      <c r="Q286" s="19">
        <f t="shared" si="66"/>
        <v>3.8076778235294118</v>
      </c>
      <c r="S286" s="20">
        <f t="shared" si="67"/>
        <v>3.2938228323529413</v>
      </c>
      <c r="U286" s="20">
        <f t="shared" si="68"/>
        <v>3.2728099999999998</v>
      </c>
      <c r="W286" s="20">
        <f t="shared" si="69"/>
        <v>3.1547278235294112</v>
      </c>
    </row>
    <row r="287" spans="2:23" x14ac:dyDescent="0.2">
      <c r="B287" s="12">
        <v>40939</v>
      </c>
      <c r="D287" s="6">
        <v>3.0442999999999998</v>
      </c>
      <c r="E287" s="6">
        <v>3.0600999999999998</v>
      </c>
      <c r="F287" s="6">
        <v>3.1230000000000002</v>
      </c>
      <c r="G287" s="6">
        <v>2.7364999999999999</v>
      </c>
      <c r="H287" s="6">
        <v>2.7997999999999998</v>
      </c>
      <c r="I287" s="6">
        <v>2.5137</v>
      </c>
      <c r="K287" s="29">
        <f t="shared" si="57"/>
        <v>40939</v>
      </c>
      <c r="M287" s="19">
        <f t="shared" si="64"/>
        <v>3.6945602823529411</v>
      </c>
      <c r="O287" s="20">
        <f t="shared" si="65"/>
        <v>3.6506989999999999</v>
      </c>
      <c r="Q287" s="19">
        <f t="shared" si="66"/>
        <v>3.8068738235294113</v>
      </c>
      <c r="S287" s="20">
        <f t="shared" si="67"/>
        <v>3.3201931323529412</v>
      </c>
      <c r="U287" s="20">
        <f t="shared" si="68"/>
        <v>3.3330019999999996</v>
      </c>
      <c r="W287" s="20">
        <f t="shared" si="69"/>
        <v>3.1345273235294115</v>
      </c>
    </row>
    <row r="288" spans="2:23" x14ac:dyDescent="0.2">
      <c r="B288" s="12">
        <v>40946</v>
      </c>
      <c r="D288" s="6">
        <v>3.1652999999999998</v>
      </c>
      <c r="E288" s="6">
        <v>3.1745999999999999</v>
      </c>
      <c r="F288" s="6">
        <v>3.1705999999999999</v>
      </c>
      <c r="G288" s="6">
        <v>2.7492999999999999</v>
      </c>
      <c r="H288" s="6">
        <v>2.7904</v>
      </c>
      <c r="I288" s="6">
        <v>2.5141</v>
      </c>
      <c r="K288" s="29">
        <f t="shared" si="57"/>
        <v>40946</v>
      </c>
      <c r="M288" s="19">
        <f t="shared" si="64"/>
        <v>3.8165282823529409</v>
      </c>
      <c r="O288" s="20">
        <f t="shared" si="65"/>
        <v>3.7640539999999998</v>
      </c>
      <c r="Q288" s="19">
        <f t="shared" si="66"/>
        <v>3.8547118235294109</v>
      </c>
      <c r="S288" s="20">
        <f t="shared" si="67"/>
        <v>3.3330763323529409</v>
      </c>
      <c r="U288" s="20">
        <f t="shared" si="68"/>
        <v>3.323696</v>
      </c>
      <c r="W288" s="20">
        <f t="shared" si="69"/>
        <v>3.1349293235294118</v>
      </c>
    </row>
    <row r="289" spans="2:23" x14ac:dyDescent="0.2">
      <c r="B289" s="12">
        <v>40953</v>
      </c>
      <c r="D289" s="6">
        <v>3.2031999999999998</v>
      </c>
      <c r="E289" s="6">
        <v>3.2229000000000001</v>
      </c>
      <c r="F289" s="6">
        <v>3.1854</v>
      </c>
      <c r="G289" s="6">
        <v>2.8702000000000001</v>
      </c>
      <c r="H289" s="6">
        <v>2.9054000000000002</v>
      </c>
      <c r="I289" s="6">
        <v>2.5764999999999998</v>
      </c>
      <c r="K289" s="29">
        <f t="shared" si="57"/>
        <v>40953</v>
      </c>
      <c r="M289" s="19">
        <f t="shared" ref="M289:M308" si="71">D289*$AA$266+$AA$272</f>
        <v>3.8547314823529408</v>
      </c>
      <c r="O289" s="20">
        <f t="shared" ref="O289:O308" si="72">E289*$AB$266+$AB$272</f>
        <v>3.811871</v>
      </c>
      <c r="Q289" s="19">
        <f t="shared" ref="Q289:Q308" si="73">F289*$AC$266+$AC$272</f>
        <v>3.8695858235294116</v>
      </c>
      <c r="S289" s="20">
        <f t="shared" ref="S289:S308" si="74">G289*$AE$266+$AE$272</f>
        <v>3.4547621823529413</v>
      </c>
      <c r="U289" s="20">
        <f t="shared" ref="U289:U308" si="75">H289*$AF$266+$AF$272</f>
        <v>3.4375460000000002</v>
      </c>
      <c r="W289" s="20">
        <f t="shared" ref="W289:W308" si="76">I289*$AG$266+$AG$272</f>
        <v>3.1976413235294112</v>
      </c>
    </row>
    <row r="290" spans="2:23" x14ac:dyDescent="0.2">
      <c r="B290" s="12">
        <v>40960</v>
      </c>
      <c r="D290" s="6">
        <v>3.2873000000000001</v>
      </c>
      <c r="E290" s="6">
        <v>3.3487</v>
      </c>
      <c r="F290" s="6">
        <v>3.2694000000000001</v>
      </c>
      <c r="G290" s="6">
        <v>2.9971000000000001</v>
      </c>
      <c r="H290" s="6">
        <v>3.0369999999999999</v>
      </c>
      <c r="I290" s="6">
        <v>2.6726999999999999</v>
      </c>
      <c r="K290" s="29">
        <f t="shared" si="57"/>
        <v>40960</v>
      </c>
      <c r="M290" s="19">
        <f t="shared" si="71"/>
        <v>3.9395042823529414</v>
      </c>
      <c r="O290" s="20">
        <f t="shared" si="72"/>
        <v>3.9364129999999999</v>
      </c>
      <c r="Q290" s="19">
        <f t="shared" si="73"/>
        <v>3.9540058235294113</v>
      </c>
      <c r="S290" s="20">
        <f t="shared" si="74"/>
        <v>3.5824870323529412</v>
      </c>
      <c r="U290" s="20">
        <f t="shared" si="75"/>
        <v>3.5678299999999998</v>
      </c>
      <c r="W290" s="20">
        <f t="shared" si="76"/>
        <v>3.2943223235294115</v>
      </c>
    </row>
    <row r="291" spans="2:23" x14ac:dyDescent="0.2">
      <c r="B291" s="12">
        <v>40967</v>
      </c>
      <c r="D291" s="6">
        <v>3.5036</v>
      </c>
      <c r="E291" s="6">
        <v>3.5400999999999998</v>
      </c>
      <c r="F291" s="6">
        <v>3.4190999999999998</v>
      </c>
      <c r="G291" s="6">
        <v>3.2172000000000001</v>
      </c>
      <c r="H291" s="6">
        <v>3.2393999999999998</v>
      </c>
      <c r="I291" s="6">
        <v>2.8567</v>
      </c>
      <c r="K291" s="29">
        <f t="shared" si="57"/>
        <v>40967</v>
      </c>
      <c r="M291" s="19">
        <f t="shared" si="71"/>
        <v>4.1575346823529413</v>
      </c>
      <c r="O291" s="20">
        <f t="shared" si="72"/>
        <v>4.1258989999999995</v>
      </c>
      <c r="Q291" s="19">
        <f t="shared" si="73"/>
        <v>4.1044543235294109</v>
      </c>
      <c r="S291" s="20">
        <f t="shared" si="74"/>
        <v>3.8040176823529412</v>
      </c>
      <c r="U291" s="20">
        <f t="shared" si="75"/>
        <v>3.7682059999999997</v>
      </c>
      <c r="W291" s="20">
        <f t="shared" si="76"/>
        <v>3.4792423235294114</v>
      </c>
    </row>
    <row r="292" spans="2:23" x14ac:dyDescent="0.2">
      <c r="B292" s="12">
        <v>40974</v>
      </c>
      <c r="D292" s="6">
        <v>3.4878999999999998</v>
      </c>
      <c r="E292" s="6">
        <v>3.4980000000000002</v>
      </c>
      <c r="F292" s="6">
        <v>3.4861</v>
      </c>
      <c r="G292" s="6">
        <v>3.1366000000000001</v>
      </c>
      <c r="H292" s="6">
        <v>3.1593</v>
      </c>
      <c r="I292" s="6">
        <v>2.9361000000000002</v>
      </c>
      <c r="K292" s="29">
        <f t="shared" si="57"/>
        <v>40974</v>
      </c>
      <c r="M292" s="19">
        <f t="shared" si="71"/>
        <v>4.141709082352941</v>
      </c>
      <c r="O292" s="20">
        <f t="shared" si="72"/>
        <v>4.0842200000000002</v>
      </c>
      <c r="Q292" s="19">
        <f t="shared" si="73"/>
        <v>4.1717893235294117</v>
      </c>
      <c r="S292" s="20">
        <f t="shared" si="74"/>
        <v>3.7228937823529411</v>
      </c>
      <c r="U292" s="20">
        <f t="shared" si="75"/>
        <v>3.6889069999999999</v>
      </c>
      <c r="W292" s="20">
        <f t="shared" si="76"/>
        <v>3.5590393235294115</v>
      </c>
    </row>
    <row r="293" spans="2:23" x14ac:dyDescent="0.2">
      <c r="B293" s="12">
        <v>40981</v>
      </c>
      <c r="D293" s="6">
        <v>3.5525000000000002</v>
      </c>
      <c r="E293" s="6">
        <v>3.5445000000000002</v>
      </c>
      <c r="F293" s="6">
        <v>3.5335000000000001</v>
      </c>
      <c r="G293" s="6">
        <v>3.2559</v>
      </c>
      <c r="H293" s="6">
        <v>3.2587999999999999</v>
      </c>
      <c r="I293" s="6">
        <v>3.0552000000000001</v>
      </c>
      <c r="K293" s="29">
        <f t="shared" si="57"/>
        <v>40981</v>
      </c>
      <c r="M293" s="19">
        <f t="shared" si="71"/>
        <v>4.2068258823529412</v>
      </c>
      <c r="O293" s="20">
        <f t="shared" si="72"/>
        <v>4.130255</v>
      </c>
      <c r="Q293" s="19">
        <f t="shared" si="73"/>
        <v>4.2194263235294116</v>
      </c>
      <c r="S293" s="20">
        <f t="shared" si="74"/>
        <v>3.842969232352941</v>
      </c>
      <c r="U293" s="20">
        <f t="shared" si="75"/>
        <v>3.7874119999999998</v>
      </c>
      <c r="W293" s="20">
        <f t="shared" si="76"/>
        <v>3.6787348235294113</v>
      </c>
    </row>
    <row r="294" spans="2:23" x14ac:dyDescent="0.2">
      <c r="B294" s="12">
        <v>40988</v>
      </c>
      <c r="D294" s="6">
        <v>3.6040999999999999</v>
      </c>
      <c r="E294" s="6">
        <v>3.5707</v>
      </c>
      <c r="F294" s="6">
        <v>3.5653000000000001</v>
      </c>
      <c r="G294" s="6">
        <v>3.3523000000000001</v>
      </c>
      <c r="H294" s="6">
        <v>3.3673000000000002</v>
      </c>
      <c r="I294" s="6">
        <v>3.1255999999999999</v>
      </c>
      <c r="K294" s="29">
        <f t="shared" si="57"/>
        <v>40988</v>
      </c>
      <c r="M294" s="19">
        <f t="shared" si="71"/>
        <v>4.2588386823529412</v>
      </c>
      <c r="O294" s="20">
        <f t="shared" si="72"/>
        <v>4.156193</v>
      </c>
      <c r="Q294" s="19">
        <f t="shared" si="73"/>
        <v>4.2513853235294112</v>
      </c>
      <c r="S294" s="20">
        <f t="shared" si="74"/>
        <v>3.9399958323529409</v>
      </c>
      <c r="U294" s="20">
        <f t="shared" si="75"/>
        <v>3.8948270000000003</v>
      </c>
      <c r="W294" s="20">
        <f t="shared" si="76"/>
        <v>3.749486823529411</v>
      </c>
    </row>
    <row r="295" spans="2:23" x14ac:dyDescent="0.2">
      <c r="B295" s="12">
        <v>40995</v>
      </c>
      <c r="D295" s="6">
        <v>3.6168</v>
      </c>
      <c r="E295" s="6">
        <v>3.5577000000000001</v>
      </c>
      <c r="F295" s="6">
        <v>3.5802999999999998</v>
      </c>
      <c r="G295" s="6">
        <v>3.4049999999999998</v>
      </c>
      <c r="H295" s="6">
        <v>3.4140999999999999</v>
      </c>
      <c r="I295" s="6">
        <v>3.194</v>
      </c>
      <c r="K295" s="29">
        <f t="shared" si="57"/>
        <v>40995</v>
      </c>
      <c r="M295" s="19">
        <f t="shared" si="71"/>
        <v>4.2716402823529407</v>
      </c>
      <c r="O295" s="20">
        <f t="shared" si="72"/>
        <v>4.1433230000000005</v>
      </c>
      <c r="Q295" s="19">
        <f t="shared" si="73"/>
        <v>4.2664603235294116</v>
      </c>
      <c r="S295" s="20">
        <f t="shared" si="74"/>
        <v>3.9930383823529407</v>
      </c>
      <c r="U295" s="20">
        <f t="shared" si="75"/>
        <v>3.9411589999999999</v>
      </c>
      <c r="W295" s="20">
        <f t="shared" si="76"/>
        <v>3.8182288235294113</v>
      </c>
    </row>
    <row r="296" spans="2:23" x14ac:dyDescent="0.2">
      <c r="B296" s="12">
        <v>41002</v>
      </c>
      <c r="D296" s="6">
        <v>3.7153</v>
      </c>
      <c r="E296" s="6">
        <v>3.6461999999999999</v>
      </c>
      <c r="F296" s="6">
        <v>3.6233</v>
      </c>
      <c r="G296" s="6">
        <v>3.3683000000000001</v>
      </c>
      <c r="H296" s="6">
        <v>3.3691</v>
      </c>
      <c r="I296" s="6">
        <v>3.2778999999999998</v>
      </c>
      <c r="K296" s="29">
        <f t="shared" si="57"/>
        <v>41002</v>
      </c>
      <c r="M296" s="19">
        <f t="shared" si="71"/>
        <v>4.3709282823529412</v>
      </c>
      <c r="O296" s="20">
        <f t="shared" si="72"/>
        <v>4.2309380000000001</v>
      </c>
      <c r="Q296" s="19">
        <f t="shared" si="73"/>
        <v>4.3096753235294116</v>
      </c>
      <c r="S296" s="20">
        <f t="shared" si="74"/>
        <v>3.9560998323529413</v>
      </c>
      <c r="U296" s="20">
        <f t="shared" si="75"/>
        <v>3.8966089999999998</v>
      </c>
      <c r="W296" s="20">
        <f t="shared" si="76"/>
        <v>3.9025483235294116</v>
      </c>
    </row>
    <row r="297" spans="2:23" x14ac:dyDescent="0.2">
      <c r="B297" s="12">
        <v>41009</v>
      </c>
      <c r="D297" s="6">
        <v>3.6732999999999998</v>
      </c>
      <c r="E297" s="6">
        <v>3.6484999999999999</v>
      </c>
      <c r="F297" s="6">
        <v>3.5478000000000001</v>
      </c>
      <c r="G297" s="6">
        <v>3.3062</v>
      </c>
      <c r="H297" s="6">
        <v>3.2959000000000001</v>
      </c>
      <c r="I297" s="6">
        <v>3.2850000000000001</v>
      </c>
      <c r="K297" s="29">
        <f t="shared" si="57"/>
        <v>41009</v>
      </c>
      <c r="M297" s="19">
        <f t="shared" si="71"/>
        <v>4.3285922823529406</v>
      </c>
      <c r="O297" s="20">
        <f t="shared" si="72"/>
        <v>4.2332149999999995</v>
      </c>
      <c r="Q297" s="19">
        <f t="shared" si="73"/>
        <v>4.2337978235294118</v>
      </c>
      <c r="S297" s="20">
        <f t="shared" si="74"/>
        <v>3.8935961823529412</v>
      </c>
      <c r="U297" s="20">
        <f t="shared" si="75"/>
        <v>3.824141</v>
      </c>
      <c r="W297" s="20">
        <f t="shared" si="76"/>
        <v>3.9096838235294111</v>
      </c>
    </row>
    <row r="298" spans="2:23" x14ac:dyDescent="0.2">
      <c r="B298" s="12">
        <v>41016</v>
      </c>
      <c r="D298" s="6">
        <v>3.4845000000000002</v>
      </c>
      <c r="E298" s="6">
        <v>3.4868999999999999</v>
      </c>
      <c r="F298" s="6">
        <v>3.4523999999999999</v>
      </c>
      <c r="G298" s="6">
        <v>3.3</v>
      </c>
      <c r="H298" s="6">
        <v>3.2982</v>
      </c>
      <c r="I298" s="6">
        <v>3.2616999999999998</v>
      </c>
      <c r="K298" s="29">
        <f t="shared" si="57"/>
        <v>41016</v>
      </c>
      <c r="M298" s="19">
        <f t="shared" si="71"/>
        <v>4.138281882352941</v>
      </c>
      <c r="O298" s="20">
        <f t="shared" si="72"/>
        <v>4.0732309999999998</v>
      </c>
      <c r="Q298" s="19">
        <f t="shared" si="73"/>
        <v>4.1379208235294112</v>
      </c>
      <c r="S298" s="20">
        <f t="shared" si="74"/>
        <v>3.8873558823529408</v>
      </c>
      <c r="U298" s="20">
        <f t="shared" si="75"/>
        <v>3.8264179999999999</v>
      </c>
      <c r="W298" s="20">
        <f t="shared" si="76"/>
        <v>3.8862673235294114</v>
      </c>
    </row>
    <row r="299" spans="2:23" x14ac:dyDescent="0.2">
      <c r="B299" s="12">
        <v>41023</v>
      </c>
      <c r="D299" s="6">
        <v>3.4070999999999998</v>
      </c>
      <c r="E299" s="6">
        <v>3.4163999999999999</v>
      </c>
      <c r="F299" s="6">
        <v>3.4249000000000001</v>
      </c>
      <c r="G299" s="6">
        <v>3.2202999999999999</v>
      </c>
      <c r="H299" s="6">
        <v>3.2256</v>
      </c>
      <c r="I299" s="6">
        <v>3.2852000000000001</v>
      </c>
      <c r="K299" s="29">
        <f t="shared" ref="K299:K350" si="77">+B299</f>
        <v>41023</v>
      </c>
      <c r="M299" s="19">
        <f t="shared" si="71"/>
        <v>4.0602626823529411</v>
      </c>
      <c r="O299" s="20">
        <f t="shared" si="72"/>
        <v>4.0034359999999998</v>
      </c>
      <c r="Q299" s="19">
        <f t="shared" si="73"/>
        <v>4.1102833235294112</v>
      </c>
      <c r="S299" s="20">
        <f t="shared" si="74"/>
        <v>3.8071378323529412</v>
      </c>
      <c r="U299" s="20">
        <f t="shared" si="75"/>
        <v>3.7545440000000001</v>
      </c>
      <c r="W299" s="20">
        <f t="shared" si="76"/>
        <v>3.9098848235294117</v>
      </c>
    </row>
    <row r="300" spans="2:23" x14ac:dyDescent="0.2">
      <c r="B300" s="12">
        <v>41030</v>
      </c>
      <c r="D300" s="6">
        <v>3.5377999999999998</v>
      </c>
      <c r="E300" s="6">
        <v>3.5068000000000001</v>
      </c>
      <c r="F300" s="6">
        <v>3.5049000000000001</v>
      </c>
      <c r="G300" s="6">
        <v>3.2774000000000001</v>
      </c>
      <c r="H300" s="6">
        <v>3.2578</v>
      </c>
      <c r="I300" s="6">
        <v>3.2667999999999999</v>
      </c>
      <c r="K300" s="29">
        <f t="shared" si="77"/>
        <v>41030</v>
      </c>
      <c r="M300" s="19">
        <f t="shared" si="71"/>
        <v>4.1920082823529405</v>
      </c>
      <c r="O300" s="20">
        <f t="shared" si="72"/>
        <v>4.0929320000000002</v>
      </c>
      <c r="Q300" s="19">
        <f t="shared" si="73"/>
        <v>4.1906833235294112</v>
      </c>
      <c r="S300" s="20">
        <f t="shared" si="74"/>
        <v>3.8646089823529413</v>
      </c>
      <c r="U300" s="20">
        <f t="shared" si="75"/>
        <v>3.786422</v>
      </c>
      <c r="W300" s="20">
        <f t="shared" si="76"/>
        <v>3.8913928235294115</v>
      </c>
    </row>
    <row r="301" spans="2:23" x14ac:dyDescent="0.2">
      <c r="B301" s="12">
        <v>41037</v>
      </c>
      <c r="D301" s="6">
        <v>3.4211</v>
      </c>
      <c r="E301" s="6">
        <v>3.3523999999999998</v>
      </c>
      <c r="F301" s="6">
        <v>3.4548999999999999</v>
      </c>
      <c r="G301" s="6">
        <v>3.3740999999999999</v>
      </c>
      <c r="H301" s="6">
        <v>3.3182999999999998</v>
      </c>
      <c r="I301" s="6">
        <v>3.3</v>
      </c>
      <c r="K301" s="29">
        <f t="shared" si="77"/>
        <v>41037</v>
      </c>
      <c r="M301" s="19">
        <f t="shared" si="71"/>
        <v>4.074374682352941</v>
      </c>
      <c r="O301" s="20">
        <f t="shared" si="72"/>
        <v>3.9400759999999999</v>
      </c>
      <c r="Q301" s="19">
        <f t="shared" si="73"/>
        <v>4.1404333235294111</v>
      </c>
      <c r="S301" s="20">
        <f t="shared" si="74"/>
        <v>3.9619375323529411</v>
      </c>
      <c r="U301" s="20">
        <f t="shared" si="75"/>
        <v>3.8463169999999995</v>
      </c>
      <c r="W301" s="20">
        <f t="shared" si="76"/>
        <v>3.9247588235294115</v>
      </c>
    </row>
    <row r="302" spans="2:23" x14ac:dyDescent="0.2">
      <c r="B302" s="12">
        <v>41044</v>
      </c>
      <c r="D302" s="6">
        <v>3.4881000000000002</v>
      </c>
      <c r="E302" s="6">
        <v>3.4632999999999998</v>
      </c>
      <c r="F302" s="6">
        <v>3.5209000000000001</v>
      </c>
      <c r="G302" s="6">
        <v>3.6052</v>
      </c>
      <c r="H302" s="6">
        <v>3.5798999999999999</v>
      </c>
      <c r="I302" s="6">
        <v>3.3502999999999998</v>
      </c>
      <c r="K302" s="29">
        <f t="shared" si="77"/>
        <v>41044</v>
      </c>
      <c r="M302" s="19">
        <f t="shared" si="71"/>
        <v>4.1419106823529415</v>
      </c>
      <c r="O302" s="20">
        <f t="shared" si="72"/>
        <v>4.0498669999999999</v>
      </c>
      <c r="Q302" s="19">
        <f t="shared" si="73"/>
        <v>4.2067633235294117</v>
      </c>
      <c r="S302" s="20">
        <f t="shared" si="74"/>
        <v>4.1945396823529411</v>
      </c>
      <c r="U302" s="20">
        <f t="shared" si="75"/>
        <v>4.1053009999999999</v>
      </c>
      <c r="W302" s="20">
        <f t="shared" si="76"/>
        <v>3.9753103235294116</v>
      </c>
    </row>
    <row r="303" spans="2:23" x14ac:dyDescent="0.2">
      <c r="B303" s="12">
        <v>41051</v>
      </c>
      <c r="D303" s="6">
        <v>3.2688999999999999</v>
      </c>
      <c r="E303" s="6">
        <v>3.2305999999999999</v>
      </c>
      <c r="F303" s="6">
        <v>3.4527999999999999</v>
      </c>
      <c r="G303" s="6">
        <v>3.5186000000000002</v>
      </c>
      <c r="H303" s="6">
        <v>3.4817999999999998</v>
      </c>
      <c r="I303" s="6">
        <v>3.3098000000000001</v>
      </c>
      <c r="K303" s="29">
        <f t="shared" si="77"/>
        <v>41051</v>
      </c>
      <c r="M303" s="19">
        <f t="shared" si="71"/>
        <v>3.9209570823529409</v>
      </c>
      <c r="O303" s="20">
        <f t="shared" si="72"/>
        <v>3.8194939999999997</v>
      </c>
      <c r="Q303" s="19">
        <f t="shared" si="73"/>
        <v>4.1383228235294114</v>
      </c>
      <c r="S303" s="20">
        <f t="shared" si="74"/>
        <v>4.107376782352941</v>
      </c>
      <c r="U303" s="20">
        <f t="shared" si="75"/>
        <v>4.0081819999999997</v>
      </c>
      <c r="W303" s="20">
        <f t="shared" si="76"/>
        <v>3.9346078235294115</v>
      </c>
    </row>
    <row r="304" spans="2:23" x14ac:dyDescent="0.2">
      <c r="B304" s="12">
        <v>41058</v>
      </c>
      <c r="D304" s="6">
        <v>3.202</v>
      </c>
      <c r="E304" s="6">
        <v>3.1785000000000001</v>
      </c>
      <c r="F304" s="6">
        <v>3.4125000000000001</v>
      </c>
      <c r="G304" s="6">
        <v>3.6221000000000001</v>
      </c>
      <c r="H304" s="6">
        <v>3.6404000000000001</v>
      </c>
      <c r="I304" s="6">
        <v>3.3195999999999999</v>
      </c>
      <c r="K304" s="29">
        <f t="shared" si="77"/>
        <v>41058</v>
      </c>
      <c r="M304" s="19">
        <f t="shared" si="71"/>
        <v>3.8535218823529407</v>
      </c>
      <c r="O304" s="20">
        <f t="shared" si="72"/>
        <v>3.7679149999999999</v>
      </c>
      <c r="Q304" s="19">
        <f t="shared" si="73"/>
        <v>4.0978213235294119</v>
      </c>
      <c r="S304" s="20">
        <f t="shared" si="74"/>
        <v>4.211549532352941</v>
      </c>
      <c r="U304" s="20">
        <f t="shared" si="75"/>
        <v>4.1651959999999999</v>
      </c>
      <c r="W304" s="20">
        <f t="shared" si="76"/>
        <v>3.9444568235294115</v>
      </c>
    </row>
    <row r="305" spans="2:33" x14ac:dyDescent="0.2">
      <c r="B305" s="12">
        <v>41065</v>
      </c>
      <c r="D305" s="6">
        <v>2.8064</v>
      </c>
      <c r="E305" s="6">
        <v>2.8239999999999998</v>
      </c>
      <c r="F305" s="6">
        <v>3.2410000000000001</v>
      </c>
      <c r="G305" s="6">
        <v>3.1648000000000001</v>
      </c>
      <c r="H305" s="6">
        <v>3.1354000000000002</v>
      </c>
      <c r="I305" s="6">
        <v>3.2963</v>
      </c>
      <c r="K305" s="29">
        <f t="shared" si="77"/>
        <v>41065</v>
      </c>
      <c r="M305" s="19">
        <f t="shared" si="71"/>
        <v>3.4547570823529412</v>
      </c>
      <c r="O305" s="20">
        <f t="shared" si="72"/>
        <v>3.41696</v>
      </c>
      <c r="Q305" s="19">
        <f t="shared" si="73"/>
        <v>3.9254638235294115</v>
      </c>
      <c r="S305" s="20">
        <f t="shared" si="74"/>
        <v>3.7512770823529413</v>
      </c>
      <c r="U305" s="20">
        <f t="shared" si="75"/>
        <v>3.6652460000000002</v>
      </c>
      <c r="W305" s="20">
        <f t="shared" si="76"/>
        <v>3.9210403235294118</v>
      </c>
    </row>
    <row r="306" spans="2:33" x14ac:dyDescent="0.2">
      <c r="B306" s="12">
        <v>41072</v>
      </c>
      <c r="D306" s="6">
        <v>2.718</v>
      </c>
      <c r="E306" s="6">
        <v>2.7429000000000001</v>
      </c>
      <c r="F306" s="6">
        <v>3.0108000000000001</v>
      </c>
      <c r="G306" s="6">
        <v>2.8353000000000002</v>
      </c>
      <c r="H306" s="6">
        <v>2.7988</v>
      </c>
      <c r="I306" s="6">
        <v>3.1385999999999998</v>
      </c>
      <c r="K306" s="29">
        <f t="shared" si="77"/>
        <v>41072</v>
      </c>
      <c r="M306" s="19">
        <f t="shared" si="71"/>
        <v>3.3656498823529413</v>
      </c>
      <c r="O306" s="20">
        <f t="shared" si="72"/>
        <v>3.3366709999999999</v>
      </c>
      <c r="Q306" s="19">
        <f t="shared" si="73"/>
        <v>3.6941128235294114</v>
      </c>
      <c r="S306" s="20">
        <f t="shared" si="74"/>
        <v>3.4196353323529411</v>
      </c>
      <c r="U306" s="20">
        <f t="shared" si="75"/>
        <v>3.3320119999999998</v>
      </c>
      <c r="W306" s="20">
        <f t="shared" si="76"/>
        <v>3.7625518235294111</v>
      </c>
    </row>
    <row r="307" spans="2:33" x14ac:dyDescent="0.2">
      <c r="B307" s="12">
        <v>41079</v>
      </c>
      <c r="D307" s="6">
        <v>2.7096</v>
      </c>
      <c r="E307" s="6">
        <v>2.7416999999999998</v>
      </c>
      <c r="F307" s="6">
        <v>2.8664999999999998</v>
      </c>
      <c r="G307" s="6">
        <v>2.6758000000000002</v>
      </c>
      <c r="H307" s="6">
        <v>2.6303000000000001</v>
      </c>
      <c r="I307" s="6">
        <v>2.9841000000000002</v>
      </c>
      <c r="K307" s="29">
        <f t="shared" si="77"/>
        <v>41079</v>
      </c>
      <c r="M307" s="19">
        <f t="shared" si="71"/>
        <v>3.3571826823529411</v>
      </c>
      <c r="O307" s="20">
        <f t="shared" si="72"/>
        <v>3.335483</v>
      </c>
      <c r="Q307" s="19">
        <f t="shared" si="73"/>
        <v>3.549091323529411</v>
      </c>
      <c r="S307" s="20">
        <f t="shared" si="74"/>
        <v>3.2590985823529413</v>
      </c>
      <c r="U307" s="20">
        <f t="shared" si="75"/>
        <v>3.165197</v>
      </c>
      <c r="W307" s="20">
        <f t="shared" si="76"/>
        <v>3.6072793235294114</v>
      </c>
    </row>
    <row r="308" spans="2:33" x14ac:dyDescent="0.2">
      <c r="B308" s="12">
        <v>41086</v>
      </c>
      <c r="D308" s="6">
        <v>2.6886999999999999</v>
      </c>
      <c r="E308" s="6">
        <v>2.7046000000000001</v>
      </c>
      <c r="F308" s="6">
        <v>2.7370999999999999</v>
      </c>
      <c r="G308" s="6">
        <v>2.6194000000000002</v>
      </c>
      <c r="H308" s="6">
        <v>2.5449999999999999</v>
      </c>
      <c r="I308" s="6">
        <v>2.7461000000000002</v>
      </c>
      <c r="K308" s="29">
        <f t="shared" si="77"/>
        <v>41086</v>
      </c>
      <c r="M308" s="19">
        <f t="shared" si="71"/>
        <v>3.3361154823529411</v>
      </c>
      <c r="O308" s="20">
        <f t="shared" si="72"/>
        <v>3.2987540000000002</v>
      </c>
      <c r="Q308" s="19">
        <f t="shared" si="73"/>
        <v>3.4190443235294117</v>
      </c>
      <c r="S308" s="20">
        <f t="shared" si="74"/>
        <v>3.2023319823529413</v>
      </c>
      <c r="U308" s="20">
        <f t="shared" si="75"/>
        <v>3.0807499999999997</v>
      </c>
      <c r="W308" s="20">
        <f t="shared" si="76"/>
        <v>3.3680893235294116</v>
      </c>
    </row>
    <row r="309" spans="2:33" x14ac:dyDescent="0.2">
      <c r="B309" s="12">
        <v>41093</v>
      </c>
      <c r="D309" s="6">
        <v>2.8029000000000002</v>
      </c>
      <c r="E309" s="6">
        <v>2.8065000000000002</v>
      </c>
      <c r="F309" s="6">
        <v>2.8077000000000001</v>
      </c>
      <c r="G309" s="6">
        <v>2.6347</v>
      </c>
      <c r="H309" s="6">
        <v>2.6349999999999998</v>
      </c>
      <c r="I309" s="6">
        <v>2.6684000000000001</v>
      </c>
      <c r="K309" s="29">
        <f t="shared" si="77"/>
        <v>41093</v>
      </c>
      <c r="M309" s="19">
        <f t="shared" ref="M309:M340" si="78">D309*$AA$318+$AA$324</f>
        <v>3.4529290823529415</v>
      </c>
      <c r="O309" s="20">
        <f t="shared" ref="O309:O340" si="79">E309*$AB$318+$AB$324</f>
        <v>3.401335</v>
      </c>
      <c r="Q309" s="19">
        <f t="shared" ref="Q309:Q340" si="80">F309*$AC$318+$AC$324</f>
        <v>3.4916973235294115</v>
      </c>
      <c r="S309" s="20">
        <f t="shared" ref="S309:S340" si="81">G309*$AE$318+$AE$324</f>
        <v>3.2194314323529412</v>
      </c>
      <c r="U309" s="20">
        <f t="shared" ref="U309:U340" si="82">H309*$AF$318+$AF$324</f>
        <v>3.1715499999999999</v>
      </c>
      <c r="W309" s="20">
        <f t="shared" ref="W309:W340" si="83">I309*$AG$318+$AG$324</f>
        <v>3.2917008235294114</v>
      </c>
    </row>
    <row r="310" spans="2:33" x14ac:dyDescent="0.2">
      <c r="B310" s="12">
        <v>41100</v>
      </c>
      <c r="D310" s="6">
        <v>2.8618999999999999</v>
      </c>
      <c r="E310" s="6">
        <v>2.8628999999999998</v>
      </c>
      <c r="F310" s="6">
        <v>2.9113000000000002</v>
      </c>
      <c r="G310" s="6">
        <v>2.6892999999999998</v>
      </c>
      <c r="H310" s="6">
        <v>2.6775000000000002</v>
      </c>
      <c r="I310" s="6">
        <v>2.7238000000000002</v>
      </c>
      <c r="K310" s="29">
        <f t="shared" si="77"/>
        <v>41100</v>
      </c>
      <c r="M310" s="19">
        <f t="shared" si="78"/>
        <v>3.512401082352941</v>
      </c>
      <c r="O310" s="20">
        <f t="shared" si="79"/>
        <v>3.4571709999999998</v>
      </c>
      <c r="Q310" s="19">
        <f t="shared" si="80"/>
        <v>3.5958153235294121</v>
      </c>
      <c r="S310" s="20">
        <f t="shared" si="81"/>
        <v>3.274386332352941</v>
      </c>
      <c r="U310" s="20">
        <f t="shared" si="82"/>
        <v>3.213625</v>
      </c>
      <c r="W310" s="20">
        <f t="shared" si="83"/>
        <v>3.3473778235294116</v>
      </c>
    </row>
    <row r="311" spans="2:33" x14ac:dyDescent="0.2">
      <c r="B311" s="12">
        <v>41107</v>
      </c>
      <c r="D311" s="6">
        <v>3.0663</v>
      </c>
      <c r="E311" s="6">
        <v>3.0592000000000001</v>
      </c>
      <c r="F311" s="6">
        <v>3.0914000000000001</v>
      </c>
      <c r="G311" s="6">
        <v>2.9325999999999999</v>
      </c>
      <c r="H311" s="6">
        <v>3.0150000000000001</v>
      </c>
      <c r="I311" s="6">
        <v>2.8405</v>
      </c>
      <c r="K311" s="29">
        <f t="shared" si="77"/>
        <v>41107</v>
      </c>
      <c r="M311" s="19">
        <f t="shared" si="78"/>
        <v>3.7184362823529415</v>
      </c>
      <c r="O311" s="20">
        <f t="shared" si="79"/>
        <v>3.6515080000000002</v>
      </c>
      <c r="Q311" s="19">
        <f t="shared" si="80"/>
        <v>3.7768158235294118</v>
      </c>
      <c r="S311" s="20">
        <f t="shared" si="81"/>
        <v>3.5192677823529408</v>
      </c>
      <c r="U311" s="20">
        <f t="shared" si="82"/>
        <v>3.5477500000000002</v>
      </c>
      <c r="W311" s="20">
        <f t="shared" si="83"/>
        <v>3.4646613235294117</v>
      </c>
    </row>
    <row r="312" spans="2:33" x14ac:dyDescent="0.2">
      <c r="B312" s="12">
        <v>41114</v>
      </c>
      <c r="D312" s="6">
        <v>2.9897</v>
      </c>
      <c r="E312" s="6">
        <v>2.9838</v>
      </c>
      <c r="F312" s="6">
        <v>3.1869999999999998</v>
      </c>
      <c r="G312" s="6">
        <v>2.8780999999999999</v>
      </c>
      <c r="H312" s="6">
        <v>2.891</v>
      </c>
      <c r="I312" s="6">
        <v>2.8765999999999998</v>
      </c>
      <c r="K312" s="29">
        <f t="shared" si="77"/>
        <v>41114</v>
      </c>
      <c r="M312" s="19">
        <f t="shared" si="78"/>
        <v>3.6412234823529408</v>
      </c>
      <c r="O312" s="20">
        <f t="shared" si="79"/>
        <v>3.5768620000000002</v>
      </c>
      <c r="Q312" s="19">
        <f t="shared" si="80"/>
        <v>3.8728938235294113</v>
      </c>
      <c r="S312" s="20">
        <f t="shared" si="81"/>
        <v>3.4644135323529412</v>
      </c>
      <c r="U312" s="20">
        <f t="shared" si="82"/>
        <v>3.4249899999999998</v>
      </c>
      <c r="W312" s="20">
        <f t="shared" si="83"/>
        <v>3.500941823529411</v>
      </c>
    </row>
    <row r="313" spans="2:33" x14ac:dyDescent="0.2">
      <c r="B313" s="12">
        <v>41121</v>
      </c>
      <c r="D313" s="6">
        <v>3.0044</v>
      </c>
      <c r="E313" s="6">
        <v>2.9954999999999998</v>
      </c>
      <c r="F313" s="6">
        <v>3.3557000000000001</v>
      </c>
      <c r="G313" s="6">
        <v>2.9051999999999998</v>
      </c>
      <c r="H313" s="6">
        <v>2.9035000000000002</v>
      </c>
      <c r="I313" s="6">
        <v>2.8795999999999999</v>
      </c>
      <c r="K313" s="29">
        <f t="shared" si="77"/>
        <v>41121</v>
      </c>
      <c r="M313" s="19">
        <f t="shared" si="78"/>
        <v>3.6560410823529415</v>
      </c>
      <c r="O313" s="20">
        <f t="shared" si="79"/>
        <v>3.5884449999999997</v>
      </c>
      <c r="Q313" s="19">
        <f t="shared" si="80"/>
        <v>4.0424373235294118</v>
      </c>
      <c r="S313" s="20">
        <f t="shared" si="81"/>
        <v>3.4916896823529409</v>
      </c>
      <c r="U313" s="20">
        <f t="shared" si="82"/>
        <v>3.4373650000000002</v>
      </c>
      <c r="W313" s="20">
        <f t="shared" si="83"/>
        <v>3.5039568235294114</v>
      </c>
    </row>
    <row r="314" spans="2:33" x14ac:dyDescent="0.2">
      <c r="B314" s="12">
        <v>41128</v>
      </c>
      <c r="D314" s="6">
        <v>3.1886999999999999</v>
      </c>
      <c r="E314" s="6">
        <v>3.1817000000000002</v>
      </c>
      <c r="F314" s="6">
        <v>3.4847000000000001</v>
      </c>
      <c r="G314" s="6">
        <v>2.9843000000000002</v>
      </c>
      <c r="H314" s="6">
        <v>2.96</v>
      </c>
      <c r="I314" s="6">
        <v>2.9386000000000001</v>
      </c>
      <c r="K314" s="29">
        <f t="shared" si="77"/>
        <v>41128</v>
      </c>
      <c r="M314" s="19">
        <f t="shared" si="78"/>
        <v>3.8418154823529411</v>
      </c>
      <c r="O314" s="20">
        <f t="shared" si="79"/>
        <v>3.772783</v>
      </c>
      <c r="Q314" s="19">
        <f t="shared" si="80"/>
        <v>4.1720823235294118</v>
      </c>
      <c r="S314" s="20">
        <f t="shared" si="81"/>
        <v>3.5713038323529411</v>
      </c>
      <c r="U314" s="20">
        <f t="shared" si="82"/>
        <v>3.4933000000000001</v>
      </c>
      <c r="W314" s="20">
        <f t="shared" si="83"/>
        <v>3.5632518235294119</v>
      </c>
      <c r="Z314" s="5">
        <f>(D355*AA318)-D355</f>
        <v>2.5229599999999852E-2</v>
      </c>
    </row>
    <row r="315" spans="2:33" x14ac:dyDescent="0.2">
      <c r="B315" s="12">
        <v>41135</v>
      </c>
      <c r="D315" s="6">
        <v>3.3067000000000002</v>
      </c>
      <c r="E315" s="6">
        <v>3.3805999999999998</v>
      </c>
      <c r="F315" s="6">
        <v>3.5045999999999999</v>
      </c>
      <c r="G315" s="6">
        <v>3.2183999999999999</v>
      </c>
      <c r="H315" s="6">
        <v>3.2187999999999999</v>
      </c>
      <c r="I315" s="6">
        <v>3.0455999999999999</v>
      </c>
      <c r="K315" s="29">
        <f t="shared" si="77"/>
        <v>41135</v>
      </c>
      <c r="M315" s="19">
        <f t="shared" si="78"/>
        <v>3.9607594823529411</v>
      </c>
      <c r="O315" s="20">
        <f t="shared" si="79"/>
        <v>3.9696939999999996</v>
      </c>
      <c r="Q315" s="19">
        <f t="shared" si="80"/>
        <v>4.1920818235294117</v>
      </c>
      <c r="S315" s="20">
        <f t="shared" si="81"/>
        <v>3.8069254823529413</v>
      </c>
      <c r="U315" s="20">
        <f t="shared" si="82"/>
        <v>3.7495119999999997</v>
      </c>
      <c r="W315" s="20">
        <f t="shared" si="83"/>
        <v>3.6707868235294114</v>
      </c>
    </row>
    <row r="316" spans="2:33" x14ac:dyDescent="0.2">
      <c r="B316" s="12">
        <v>41142</v>
      </c>
      <c r="D316" s="6">
        <v>3.5245000000000002</v>
      </c>
      <c r="E316" s="6">
        <v>3.6419999999999999</v>
      </c>
      <c r="F316" s="6">
        <v>3.5758000000000001</v>
      </c>
      <c r="G316" s="6">
        <v>3.2414000000000001</v>
      </c>
      <c r="H316" s="6">
        <v>3.2938000000000001</v>
      </c>
      <c r="I316" s="6">
        <v>3.0861999999999998</v>
      </c>
      <c r="K316" s="29">
        <f t="shared" si="77"/>
        <v>41142</v>
      </c>
      <c r="M316" s="19">
        <f t="shared" si="78"/>
        <v>4.180301882352941</v>
      </c>
      <c r="O316" s="20">
        <f t="shared" si="79"/>
        <v>4.2284799999999994</v>
      </c>
      <c r="Q316" s="19">
        <f t="shared" si="80"/>
        <v>4.2636378235294119</v>
      </c>
      <c r="S316" s="20">
        <f t="shared" si="81"/>
        <v>3.830074982352941</v>
      </c>
      <c r="U316" s="20">
        <f t="shared" si="82"/>
        <v>3.8237619999999999</v>
      </c>
      <c r="W316" s="20">
        <f t="shared" si="83"/>
        <v>3.7115898235294109</v>
      </c>
      <c r="AA316" s="251" t="s">
        <v>117</v>
      </c>
      <c r="AB316" s="251"/>
      <c r="AC316" s="251"/>
      <c r="AE316" s="251" t="s">
        <v>118</v>
      </c>
      <c r="AF316" s="251"/>
      <c r="AG316" s="251"/>
    </row>
    <row r="317" spans="2:33" x14ac:dyDescent="0.2">
      <c r="B317" s="12">
        <v>41149</v>
      </c>
      <c r="D317" s="6">
        <v>3.4443999999999999</v>
      </c>
      <c r="E317" s="6">
        <v>3.4891999999999999</v>
      </c>
      <c r="F317" s="6">
        <v>3.5709</v>
      </c>
      <c r="G317" s="6">
        <v>3.2728000000000002</v>
      </c>
      <c r="H317" s="6">
        <v>3.2563</v>
      </c>
      <c r="I317" s="6">
        <v>3.1741999999999999</v>
      </c>
      <c r="K317" s="29">
        <f t="shared" si="77"/>
        <v>41149</v>
      </c>
      <c r="M317" s="19">
        <f t="shared" si="78"/>
        <v>4.0995610823529409</v>
      </c>
      <c r="O317" s="20">
        <f t="shared" si="79"/>
        <v>4.0772079999999997</v>
      </c>
      <c r="Q317" s="19">
        <f t="shared" si="80"/>
        <v>4.2587133235294115</v>
      </c>
      <c r="S317" s="20">
        <f t="shared" si="81"/>
        <v>3.8616790823529414</v>
      </c>
      <c r="U317" s="20">
        <f t="shared" si="82"/>
        <v>3.7866369999999998</v>
      </c>
      <c r="W317" s="20">
        <f t="shared" si="83"/>
        <v>3.8000298235294112</v>
      </c>
      <c r="AA317" s="21" t="s">
        <v>96</v>
      </c>
      <c r="AB317" s="21" t="s">
        <v>97</v>
      </c>
      <c r="AC317" s="21" t="s">
        <v>98</v>
      </c>
      <c r="AE317" s="21" t="s">
        <v>99</v>
      </c>
      <c r="AF317" s="21" t="s">
        <v>97</v>
      </c>
      <c r="AG317" s="21" t="s">
        <v>98</v>
      </c>
    </row>
    <row r="318" spans="2:33" x14ac:dyDescent="0.2">
      <c r="B318" s="12">
        <v>41156</v>
      </c>
      <c r="D318" s="6">
        <v>3.5550999999999999</v>
      </c>
      <c r="E318" s="6">
        <v>3.5743</v>
      </c>
      <c r="F318" s="6">
        <v>3.6616</v>
      </c>
      <c r="G318" s="6">
        <v>3.335</v>
      </c>
      <c r="H318" s="6">
        <v>3.3613</v>
      </c>
      <c r="I318" s="6">
        <v>3.2056</v>
      </c>
      <c r="K318" s="29">
        <f t="shared" si="77"/>
        <v>41156</v>
      </c>
      <c r="M318" s="19">
        <f t="shared" si="78"/>
        <v>4.2111466823529407</v>
      </c>
      <c r="O318" s="20">
        <f t="shared" si="79"/>
        <v>4.1614570000000004</v>
      </c>
      <c r="Q318" s="19">
        <f t="shared" si="80"/>
        <v>4.3498668235294113</v>
      </c>
      <c r="S318" s="20">
        <f t="shared" si="81"/>
        <v>3.9242833823529413</v>
      </c>
      <c r="U318" s="20">
        <f t="shared" si="82"/>
        <v>3.890587</v>
      </c>
      <c r="W318" s="20">
        <f t="shared" si="83"/>
        <v>3.8315868235294115</v>
      </c>
      <c r="Z318" s="97" t="s">
        <v>100</v>
      </c>
      <c r="AA318" s="94">
        <v>1.008</v>
      </c>
      <c r="AB318" s="8">
        <v>0.99</v>
      </c>
      <c r="AC318" s="8">
        <v>1.0049999999999999</v>
      </c>
      <c r="AD318" s="6"/>
      <c r="AE318" s="8">
        <v>1.0065</v>
      </c>
      <c r="AF318" s="8">
        <v>0.99</v>
      </c>
      <c r="AG318" s="8">
        <v>1.0049999999999999</v>
      </c>
    </row>
    <row r="319" spans="2:33" x14ac:dyDescent="0.2">
      <c r="B319" s="12">
        <v>41163</v>
      </c>
      <c r="D319" s="6">
        <v>3.4251</v>
      </c>
      <c r="E319" s="6">
        <v>3.4285999999999999</v>
      </c>
      <c r="F319" s="6">
        <v>3.5979000000000001</v>
      </c>
      <c r="G319" s="6">
        <v>3.2461000000000002</v>
      </c>
      <c r="H319" s="6">
        <v>3.2286000000000001</v>
      </c>
      <c r="I319" s="6">
        <v>3.2439</v>
      </c>
      <c r="K319" s="29">
        <f t="shared" si="77"/>
        <v>41163</v>
      </c>
      <c r="M319" s="19">
        <f t="shared" si="78"/>
        <v>4.080106682352941</v>
      </c>
      <c r="O319" s="20">
        <f t="shared" si="79"/>
        <v>4.0172140000000001</v>
      </c>
      <c r="Q319" s="19">
        <f t="shared" si="80"/>
        <v>4.2858483235294118</v>
      </c>
      <c r="S319" s="20">
        <f t="shared" si="81"/>
        <v>3.8348055323529415</v>
      </c>
      <c r="U319" s="20">
        <f t="shared" si="82"/>
        <v>3.7592140000000001</v>
      </c>
      <c r="W319" s="20">
        <f t="shared" si="83"/>
        <v>3.8700783235294116</v>
      </c>
      <c r="AA319" s="7"/>
      <c r="AD319" s="22"/>
      <c r="AE319" s="7"/>
    </row>
    <row r="320" spans="2:33" x14ac:dyDescent="0.2">
      <c r="B320" s="12">
        <v>41170</v>
      </c>
      <c r="D320" s="6">
        <v>3.2778999999999998</v>
      </c>
      <c r="E320" s="6">
        <v>3.2827999999999999</v>
      </c>
      <c r="F320" s="6">
        <v>3.4823</v>
      </c>
      <c r="G320" s="6">
        <v>3.1617999999999999</v>
      </c>
      <c r="H320" s="6">
        <v>3.1760000000000002</v>
      </c>
      <c r="I320" s="6">
        <v>3.2246999999999999</v>
      </c>
      <c r="K320" s="29">
        <f t="shared" si="77"/>
        <v>41170</v>
      </c>
      <c r="M320" s="19">
        <f t="shared" si="78"/>
        <v>3.9317290823529412</v>
      </c>
      <c r="O320" s="20">
        <f t="shared" si="79"/>
        <v>3.8728720000000001</v>
      </c>
      <c r="Q320" s="19">
        <f t="shared" si="80"/>
        <v>4.1696703235294112</v>
      </c>
      <c r="S320" s="20">
        <f t="shared" si="81"/>
        <v>3.7499575823529412</v>
      </c>
      <c r="U320" s="20">
        <f t="shared" si="82"/>
        <v>3.7071399999999999</v>
      </c>
      <c r="W320" s="20">
        <f t="shared" si="83"/>
        <v>3.850782323529411</v>
      </c>
      <c r="Z320" s="97" t="s">
        <v>101</v>
      </c>
      <c r="AA320" s="23">
        <f>40/8500</f>
        <v>4.7058823529411761E-3</v>
      </c>
      <c r="AB320" s="23">
        <v>0</v>
      </c>
      <c r="AC320" s="23">
        <f>400/8500</f>
        <v>4.7058823529411764E-2</v>
      </c>
      <c r="AD320" s="4"/>
      <c r="AE320" s="24">
        <f>AA320</f>
        <v>4.7058823529411761E-3</v>
      </c>
      <c r="AF320" s="24">
        <f>AB320</f>
        <v>0</v>
      </c>
      <c r="AG320" s="24">
        <f>AC320</f>
        <v>4.7058823529411764E-2</v>
      </c>
    </row>
    <row r="321" spans="2:33" x14ac:dyDescent="0.2">
      <c r="B321" s="12">
        <v>41177</v>
      </c>
      <c r="D321" s="6">
        <v>3.1957</v>
      </c>
      <c r="E321" s="6">
        <v>3.1953</v>
      </c>
      <c r="F321" s="6">
        <v>3.3906999999999998</v>
      </c>
      <c r="G321" s="6">
        <v>3.1915</v>
      </c>
      <c r="H321" s="6">
        <v>3.5350000000000001</v>
      </c>
      <c r="I321" s="6">
        <v>3.2086000000000001</v>
      </c>
      <c r="K321" s="29">
        <f t="shared" si="77"/>
        <v>41177</v>
      </c>
      <c r="M321" s="19">
        <f t="shared" si="78"/>
        <v>3.8488714823529415</v>
      </c>
      <c r="O321" s="20">
        <f t="shared" si="79"/>
        <v>3.7862469999999999</v>
      </c>
      <c r="Q321" s="19">
        <f t="shared" si="80"/>
        <v>4.0776123235294115</v>
      </c>
      <c r="S321" s="20">
        <f t="shared" si="81"/>
        <v>3.7798506323529413</v>
      </c>
      <c r="U321" s="20">
        <f t="shared" si="82"/>
        <v>4.0625499999999999</v>
      </c>
      <c r="W321" s="20">
        <f t="shared" si="83"/>
        <v>3.8346018235294119</v>
      </c>
      <c r="Z321" s="215" t="s">
        <v>102</v>
      </c>
      <c r="AA321" s="23">
        <v>0.24399999999999999</v>
      </c>
      <c r="AB321" s="23">
        <f t="shared" ref="AB321:AC323" si="84">AA321</f>
        <v>0.24399999999999999</v>
      </c>
      <c r="AC321" s="24">
        <f t="shared" si="84"/>
        <v>0.24399999999999999</v>
      </c>
      <c r="AE321" s="23">
        <v>0.184</v>
      </c>
      <c r="AF321" s="23">
        <f>AE321</f>
        <v>0.184</v>
      </c>
      <c r="AG321" s="24">
        <f>AE321</f>
        <v>0.184</v>
      </c>
    </row>
    <row r="322" spans="2:33" x14ac:dyDescent="0.2">
      <c r="B322" s="12">
        <v>41184</v>
      </c>
      <c r="D322" s="6">
        <v>3.2109000000000001</v>
      </c>
      <c r="E322" s="6">
        <v>3.2056</v>
      </c>
      <c r="F322" s="6">
        <v>3.3980000000000001</v>
      </c>
      <c r="G322" s="6">
        <v>3.3287</v>
      </c>
      <c r="H322" s="6">
        <v>3.3557999999999999</v>
      </c>
      <c r="I322" s="6">
        <v>3.2019000000000002</v>
      </c>
      <c r="K322" s="29">
        <f t="shared" si="77"/>
        <v>41184</v>
      </c>
      <c r="M322" s="19">
        <f t="shared" si="78"/>
        <v>3.8641930823529416</v>
      </c>
      <c r="O322" s="20">
        <f t="shared" si="79"/>
        <v>3.7964440000000002</v>
      </c>
      <c r="Q322" s="19">
        <f t="shared" si="80"/>
        <v>4.0849488235294116</v>
      </c>
      <c r="S322" s="20">
        <f t="shared" si="81"/>
        <v>3.917942432352941</v>
      </c>
      <c r="U322" s="20">
        <f t="shared" si="82"/>
        <v>3.8851419999999997</v>
      </c>
      <c r="W322" s="20">
        <f t="shared" si="83"/>
        <v>3.8278683235294118</v>
      </c>
      <c r="Z322" s="5" t="s">
        <v>103</v>
      </c>
      <c r="AA322" s="25">
        <v>0.375</v>
      </c>
      <c r="AB322" s="25">
        <f t="shared" si="84"/>
        <v>0.375</v>
      </c>
      <c r="AC322" s="26">
        <f t="shared" si="84"/>
        <v>0.375</v>
      </c>
      <c r="AE322" s="25">
        <f>AA322</f>
        <v>0.375</v>
      </c>
      <c r="AF322" s="25">
        <f>AA322</f>
        <v>0.375</v>
      </c>
      <c r="AG322" s="26">
        <f>AA322</f>
        <v>0.375</v>
      </c>
    </row>
    <row r="323" spans="2:33" x14ac:dyDescent="0.2">
      <c r="B323" s="12">
        <v>41191</v>
      </c>
      <c r="D323" s="6">
        <v>3.2709000000000001</v>
      </c>
      <c r="E323" s="6">
        <v>3.2698999999999998</v>
      </c>
      <c r="F323" s="6">
        <v>3.4670000000000001</v>
      </c>
      <c r="G323" s="6">
        <v>3.2902</v>
      </c>
      <c r="H323" s="6">
        <v>3.2928999999999999</v>
      </c>
      <c r="I323" s="6">
        <v>3.2418999999999998</v>
      </c>
      <c r="K323" s="29">
        <f t="shared" si="77"/>
        <v>41191</v>
      </c>
      <c r="M323" s="19">
        <f t="shared" si="78"/>
        <v>3.9246730823529417</v>
      </c>
      <c r="O323" s="20">
        <f t="shared" si="79"/>
        <v>3.8601009999999998</v>
      </c>
      <c r="Q323" s="19">
        <f t="shared" si="80"/>
        <v>4.1542938235294118</v>
      </c>
      <c r="S323" s="20">
        <f t="shared" si="81"/>
        <v>3.8791921823529409</v>
      </c>
      <c r="U323" s="20">
        <f t="shared" si="82"/>
        <v>3.8228709999999997</v>
      </c>
      <c r="W323" s="20">
        <f t="shared" si="83"/>
        <v>3.8680683235294113</v>
      </c>
      <c r="Z323" s="5" t="s">
        <v>104</v>
      </c>
      <c r="AA323" s="27">
        <f>SUM(AA329:AA331)</f>
        <v>3.8999999999999998E-3</v>
      </c>
      <c r="AB323" s="27">
        <f t="shared" si="84"/>
        <v>3.8999999999999998E-3</v>
      </c>
      <c r="AC323" s="27">
        <f t="shared" si="84"/>
        <v>3.8999999999999998E-3</v>
      </c>
      <c r="AD323" s="7"/>
      <c r="AE323" s="27">
        <f>AA323</f>
        <v>3.8999999999999998E-3</v>
      </c>
      <c r="AF323" s="27">
        <f>AB323</f>
        <v>3.8999999999999998E-3</v>
      </c>
      <c r="AG323" s="27">
        <f>AC323</f>
        <v>3.8999999999999998E-3</v>
      </c>
    </row>
    <row r="324" spans="2:33" x14ac:dyDescent="0.2">
      <c r="B324" s="12">
        <v>41198</v>
      </c>
      <c r="D324" s="6">
        <v>3.2831000000000001</v>
      </c>
      <c r="E324" s="6">
        <v>3.2724000000000002</v>
      </c>
      <c r="F324" s="6">
        <v>3.4701</v>
      </c>
      <c r="G324" s="6">
        <v>3.0733999999999999</v>
      </c>
      <c r="H324" s="6">
        <v>3.07</v>
      </c>
      <c r="I324" s="6">
        <v>3.2021999999999999</v>
      </c>
      <c r="K324" s="29">
        <f t="shared" si="77"/>
        <v>41198</v>
      </c>
      <c r="M324" s="19">
        <f t="shared" si="78"/>
        <v>3.9369706823529409</v>
      </c>
      <c r="O324" s="20">
        <f t="shared" si="79"/>
        <v>3.8625760000000002</v>
      </c>
      <c r="Q324" s="19">
        <f t="shared" si="80"/>
        <v>4.1574093235294116</v>
      </c>
      <c r="S324" s="20">
        <f t="shared" si="81"/>
        <v>3.660982982352941</v>
      </c>
      <c r="U324" s="20">
        <f t="shared" si="82"/>
        <v>3.6021999999999998</v>
      </c>
      <c r="W324" s="20">
        <f t="shared" si="83"/>
        <v>3.8281698235294117</v>
      </c>
      <c r="AA324" s="95">
        <f>SUM(AA320:AA323)</f>
        <v>0.62760588235294112</v>
      </c>
      <c r="AB324" s="10">
        <f>SUM(AB320:AB323)</f>
        <v>0.62290000000000001</v>
      </c>
      <c r="AC324" s="10">
        <f>SUM(AC320:AC323)</f>
        <v>0.66995882352941183</v>
      </c>
      <c r="AE324" s="10">
        <f>SUM(AE320:AE323)</f>
        <v>0.56760588235294118</v>
      </c>
      <c r="AF324" s="10">
        <f>SUM(AF320:AF323)</f>
        <v>0.56289999999999996</v>
      </c>
      <c r="AG324" s="10">
        <f>SUM(AG320:AG323)</f>
        <v>0.60995882352941178</v>
      </c>
    </row>
    <row r="325" spans="2:33" x14ac:dyDescent="0.2">
      <c r="B325" s="12">
        <v>41205</v>
      </c>
      <c r="D325" s="6">
        <v>3.1133999999999999</v>
      </c>
      <c r="E325" s="6">
        <v>3.1046</v>
      </c>
      <c r="F325" s="6">
        <v>3.3944000000000001</v>
      </c>
      <c r="G325" s="6">
        <v>2.6714000000000002</v>
      </c>
      <c r="H325" s="6">
        <v>2.6829000000000001</v>
      </c>
      <c r="I325" s="6">
        <v>2.9830999999999999</v>
      </c>
      <c r="K325" s="29">
        <f t="shared" si="77"/>
        <v>41205</v>
      </c>
      <c r="M325" s="19">
        <f t="shared" si="78"/>
        <v>3.7659130823529408</v>
      </c>
      <c r="O325" s="20">
        <f t="shared" si="79"/>
        <v>3.6964540000000001</v>
      </c>
      <c r="Q325" s="19">
        <f t="shared" si="80"/>
        <v>4.0813308235294112</v>
      </c>
      <c r="S325" s="20">
        <f t="shared" si="81"/>
        <v>3.2563699823529415</v>
      </c>
      <c r="U325" s="20">
        <f t="shared" si="82"/>
        <v>3.2189709999999998</v>
      </c>
      <c r="W325" s="20">
        <f t="shared" si="83"/>
        <v>3.6079743235294117</v>
      </c>
    </row>
    <row r="326" spans="2:33" x14ac:dyDescent="0.2">
      <c r="B326" s="12">
        <v>41212</v>
      </c>
      <c r="D326" s="6">
        <v>3.1684999999999999</v>
      </c>
      <c r="E326" s="6">
        <v>3.1593</v>
      </c>
      <c r="F326" s="6">
        <v>3.3588</v>
      </c>
      <c r="G326" s="6">
        <v>2.5886</v>
      </c>
      <c r="H326" s="6">
        <v>2.5764999999999998</v>
      </c>
      <c r="I326" s="6">
        <v>2.7368999999999999</v>
      </c>
      <c r="K326" s="29">
        <f t="shared" si="77"/>
        <v>41212</v>
      </c>
      <c r="M326" s="19">
        <f t="shared" si="78"/>
        <v>3.8214538823529409</v>
      </c>
      <c r="O326" s="20">
        <f t="shared" si="79"/>
        <v>3.750607</v>
      </c>
      <c r="Q326" s="19">
        <f t="shared" si="80"/>
        <v>4.0455528235294116</v>
      </c>
      <c r="S326" s="20">
        <f t="shared" si="81"/>
        <v>3.173031782352941</v>
      </c>
      <c r="U326" s="20">
        <f t="shared" si="82"/>
        <v>3.1136349999999999</v>
      </c>
      <c r="W326" s="20">
        <f t="shared" si="83"/>
        <v>3.3605433235294111</v>
      </c>
    </row>
    <row r="327" spans="2:33" x14ac:dyDescent="0.2">
      <c r="B327" s="12">
        <v>41219</v>
      </c>
      <c r="D327" s="6">
        <v>3.2656000000000001</v>
      </c>
      <c r="E327" s="6">
        <v>3.2722000000000002</v>
      </c>
      <c r="F327" s="6">
        <v>3.3458000000000001</v>
      </c>
      <c r="G327" s="6">
        <v>2.5897000000000001</v>
      </c>
      <c r="H327" s="6">
        <v>2.5781999999999998</v>
      </c>
      <c r="I327" s="6">
        <v>2.6518999999999999</v>
      </c>
      <c r="K327" s="29">
        <f t="shared" si="77"/>
        <v>41219</v>
      </c>
      <c r="M327" s="19">
        <f t="shared" si="78"/>
        <v>3.9193306823529408</v>
      </c>
      <c r="O327" s="20">
        <f t="shared" si="79"/>
        <v>3.8623780000000001</v>
      </c>
      <c r="Q327" s="19">
        <f t="shared" si="80"/>
        <v>4.0324878235294115</v>
      </c>
      <c r="S327" s="20">
        <f t="shared" si="81"/>
        <v>3.1741389323529412</v>
      </c>
      <c r="U327" s="20">
        <f t="shared" si="82"/>
        <v>3.1153179999999998</v>
      </c>
      <c r="W327" s="20">
        <f t="shared" si="83"/>
        <v>3.2751183235294112</v>
      </c>
      <c r="AA327" s="98">
        <v>7.0000000000000001E-3</v>
      </c>
      <c r="AB327" s="5" t="s">
        <v>119</v>
      </c>
    </row>
    <row r="328" spans="2:33" x14ac:dyDescent="0.2">
      <c r="B328" s="12">
        <v>41226</v>
      </c>
      <c r="D328" s="6">
        <v>3.26</v>
      </c>
      <c r="E328" s="6">
        <v>3.3068</v>
      </c>
      <c r="F328" s="6">
        <v>3.3420999999999998</v>
      </c>
      <c r="G328" s="6">
        <v>2.6377000000000002</v>
      </c>
      <c r="H328" s="6">
        <v>2.6217999999999999</v>
      </c>
      <c r="I328" s="6">
        <v>2.6341999999999999</v>
      </c>
      <c r="K328" s="29">
        <f t="shared" si="77"/>
        <v>41226</v>
      </c>
      <c r="M328" s="19">
        <f t="shared" si="78"/>
        <v>3.913685882352941</v>
      </c>
      <c r="O328" s="20">
        <f t="shared" si="79"/>
        <v>3.8966319999999999</v>
      </c>
      <c r="Q328" s="19">
        <f t="shared" si="80"/>
        <v>4.0287693235294117</v>
      </c>
      <c r="S328" s="20">
        <f t="shared" si="81"/>
        <v>3.2224509323529413</v>
      </c>
      <c r="U328" s="20">
        <f t="shared" si="82"/>
        <v>3.1584819999999998</v>
      </c>
      <c r="W328" s="20">
        <f t="shared" si="83"/>
        <v>3.2573298235294113</v>
      </c>
      <c r="AB328" s="5" t="s">
        <v>120</v>
      </c>
    </row>
    <row r="329" spans="2:33" x14ac:dyDescent="0.2">
      <c r="B329" s="12">
        <v>41233</v>
      </c>
      <c r="D329" s="6">
        <v>3.1736</v>
      </c>
      <c r="E329" s="6">
        <v>3.1688000000000001</v>
      </c>
      <c r="F329" s="6">
        <v>3.3365</v>
      </c>
      <c r="G329" s="6">
        <v>2.6709000000000001</v>
      </c>
      <c r="H329" s="6">
        <v>2.6404999999999998</v>
      </c>
      <c r="I329" s="6">
        <v>2.6381000000000001</v>
      </c>
      <c r="K329" s="29">
        <f t="shared" si="77"/>
        <v>41233</v>
      </c>
      <c r="M329" s="19">
        <f t="shared" si="78"/>
        <v>3.8265946823529413</v>
      </c>
      <c r="O329" s="20">
        <f t="shared" si="79"/>
        <v>3.7600120000000001</v>
      </c>
      <c r="Q329" s="19">
        <f t="shared" si="80"/>
        <v>4.0231413235294111</v>
      </c>
      <c r="S329" s="20">
        <f t="shared" si="81"/>
        <v>3.2558667323529411</v>
      </c>
      <c r="U329" s="20">
        <f t="shared" si="82"/>
        <v>3.1769949999999998</v>
      </c>
      <c r="W329" s="20">
        <f t="shared" si="83"/>
        <v>3.2612493235294115</v>
      </c>
      <c r="AA329" s="5">
        <v>1.9E-3</v>
      </c>
      <c r="AB329" s="5" t="s">
        <v>121</v>
      </c>
    </row>
    <row r="330" spans="2:33" x14ac:dyDescent="0.2">
      <c r="B330" s="12">
        <v>41240</v>
      </c>
      <c r="D330" s="6">
        <v>3.1419999999999999</v>
      </c>
      <c r="E330" s="6">
        <v>3.1410999999999998</v>
      </c>
      <c r="F330" s="6">
        <v>3.2705000000000002</v>
      </c>
      <c r="G330" s="6">
        <v>2.6036999999999999</v>
      </c>
      <c r="H330" s="6">
        <v>2.6053999999999999</v>
      </c>
      <c r="I330" s="6">
        <v>2.6282999999999999</v>
      </c>
      <c r="K330" s="29">
        <f t="shared" si="77"/>
        <v>41240</v>
      </c>
      <c r="M330" s="19">
        <f t="shared" si="78"/>
        <v>3.7947418823529411</v>
      </c>
      <c r="O330" s="20">
        <f t="shared" si="79"/>
        <v>3.7325889999999999</v>
      </c>
      <c r="Q330" s="19">
        <f t="shared" si="80"/>
        <v>3.9568113235294113</v>
      </c>
      <c r="S330" s="20">
        <f t="shared" si="81"/>
        <v>3.1882299323529413</v>
      </c>
      <c r="U330" s="20">
        <f t="shared" si="82"/>
        <v>3.1422459999999997</v>
      </c>
      <c r="W330" s="20">
        <f t="shared" si="83"/>
        <v>3.2514003235294116</v>
      </c>
      <c r="AA330" s="5">
        <v>1E-3</v>
      </c>
      <c r="AB330" s="5" t="s">
        <v>122</v>
      </c>
    </row>
    <row r="331" spans="2:33" x14ac:dyDescent="0.2">
      <c r="B331" s="12">
        <v>41247</v>
      </c>
      <c r="D331" s="6">
        <v>3.0337999999999998</v>
      </c>
      <c r="E331" s="6">
        <v>3.0293000000000001</v>
      </c>
      <c r="F331" s="6">
        <v>3.1509</v>
      </c>
      <c r="G331" s="6">
        <v>2.6644000000000001</v>
      </c>
      <c r="H331" s="6">
        <v>2.6825000000000001</v>
      </c>
      <c r="I331" s="6">
        <v>2.5918999999999999</v>
      </c>
      <c r="K331" s="29">
        <f t="shared" si="77"/>
        <v>41247</v>
      </c>
      <c r="M331" s="19">
        <f t="shared" si="78"/>
        <v>3.685676282352941</v>
      </c>
      <c r="O331" s="20">
        <f t="shared" si="79"/>
        <v>3.6219070000000002</v>
      </c>
      <c r="Q331" s="19">
        <f t="shared" si="80"/>
        <v>3.8366133235294111</v>
      </c>
      <c r="S331" s="20">
        <f t="shared" si="81"/>
        <v>3.2493244823529412</v>
      </c>
      <c r="U331" s="20">
        <f t="shared" si="82"/>
        <v>3.218575</v>
      </c>
      <c r="W331" s="20">
        <f t="shared" si="83"/>
        <v>3.2148183235294114</v>
      </c>
      <c r="AA331" s="5">
        <v>1E-3</v>
      </c>
      <c r="AB331" s="5" t="s">
        <v>123</v>
      </c>
    </row>
    <row r="332" spans="2:33" x14ac:dyDescent="0.2">
      <c r="B332" s="12">
        <v>41254</v>
      </c>
      <c r="D332" s="6">
        <v>2.8254000000000001</v>
      </c>
      <c r="E332" s="6">
        <v>2.8136000000000001</v>
      </c>
      <c r="F332" s="6">
        <v>2.9329999999999998</v>
      </c>
      <c r="G332" s="6">
        <v>2.5272000000000001</v>
      </c>
      <c r="H332" s="6">
        <v>2.5543999999999998</v>
      </c>
      <c r="I332" s="6">
        <v>2.4493999999999998</v>
      </c>
      <c r="K332" s="29">
        <f t="shared" si="77"/>
        <v>41254</v>
      </c>
      <c r="M332" s="19">
        <f t="shared" si="78"/>
        <v>3.4756090823529409</v>
      </c>
      <c r="O332" s="20">
        <f t="shared" si="79"/>
        <v>3.4083640000000002</v>
      </c>
      <c r="Q332" s="19">
        <f t="shared" si="80"/>
        <v>3.6176238235294109</v>
      </c>
      <c r="S332" s="20">
        <f t="shared" si="81"/>
        <v>3.1112326823529415</v>
      </c>
      <c r="U332" s="20">
        <f t="shared" si="82"/>
        <v>3.0917559999999997</v>
      </c>
      <c r="W332" s="20">
        <f t="shared" si="83"/>
        <v>3.0716058235294117</v>
      </c>
    </row>
    <row r="333" spans="2:33" x14ac:dyDescent="0.2">
      <c r="B333" s="12">
        <v>41261</v>
      </c>
      <c r="D333" s="6">
        <v>2.9005000000000001</v>
      </c>
      <c r="E333" s="6">
        <v>2.8837999999999999</v>
      </c>
      <c r="F333" s="6">
        <v>2.9045999999999998</v>
      </c>
      <c r="G333" s="6">
        <v>2.5619000000000001</v>
      </c>
      <c r="H333" s="6">
        <v>2.5783999999999998</v>
      </c>
      <c r="I333" s="6">
        <v>2.4260999999999999</v>
      </c>
      <c r="K333" s="29">
        <f t="shared" si="77"/>
        <v>41261</v>
      </c>
      <c r="M333" s="19">
        <f t="shared" si="78"/>
        <v>3.5513098823529416</v>
      </c>
      <c r="O333" s="20">
        <f t="shared" si="79"/>
        <v>3.477862</v>
      </c>
      <c r="Q333" s="19">
        <f t="shared" si="80"/>
        <v>3.5890818235294111</v>
      </c>
      <c r="S333" s="20">
        <f t="shared" si="81"/>
        <v>3.1461582323529411</v>
      </c>
      <c r="U333" s="20">
        <f t="shared" si="82"/>
        <v>3.115516</v>
      </c>
      <c r="W333" s="20">
        <f t="shared" si="83"/>
        <v>3.0481893235294111</v>
      </c>
    </row>
    <row r="334" spans="2:33" x14ac:dyDescent="0.2">
      <c r="B334" s="12">
        <v>41268</v>
      </c>
      <c r="D334" s="6">
        <v>3.0485000000000002</v>
      </c>
      <c r="E334" s="6">
        <v>3.0467</v>
      </c>
      <c r="F334" s="6">
        <v>2.9230999999999998</v>
      </c>
      <c r="G334" s="6">
        <v>2.6598999999999999</v>
      </c>
      <c r="H334" s="6">
        <v>2.6772999999999998</v>
      </c>
      <c r="I334" s="6">
        <v>2.4104999999999999</v>
      </c>
      <c r="K334" s="29">
        <f t="shared" si="77"/>
        <v>41268</v>
      </c>
      <c r="M334" s="19">
        <f t="shared" si="78"/>
        <v>3.7004938823529416</v>
      </c>
      <c r="O334" s="20">
        <f t="shared" si="79"/>
        <v>3.6391329999999997</v>
      </c>
      <c r="Q334" s="19">
        <f t="shared" si="80"/>
        <v>3.6076743235294115</v>
      </c>
      <c r="S334" s="20">
        <f t="shared" si="81"/>
        <v>3.2447952323529412</v>
      </c>
      <c r="U334" s="20">
        <f t="shared" si="82"/>
        <v>3.2134269999999998</v>
      </c>
      <c r="W334" s="20">
        <f t="shared" si="83"/>
        <v>3.0325113235294117</v>
      </c>
      <c r="Z334" s="5" t="s">
        <v>124</v>
      </c>
      <c r="AA334" s="6">
        <f>D355</f>
        <v>3.1537000000000002</v>
      </c>
      <c r="AB334" s="5">
        <f>AA334*AA318</f>
        <v>3.1789296</v>
      </c>
    </row>
    <row r="335" spans="2:33" x14ac:dyDescent="0.2">
      <c r="B335" s="12">
        <v>41275</v>
      </c>
      <c r="D335" s="6">
        <v>3.0724</v>
      </c>
      <c r="E335" s="6">
        <v>3.0735999999999999</v>
      </c>
      <c r="F335" s="6">
        <v>2.8982999999999999</v>
      </c>
      <c r="G335" s="6">
        <v>2.7025999999999999</v>
      </c>
      <c r="H335" s="6">
        <v>2.7090000000000001</v>
      </c>
      <c r="I335" s="6">
        <v>2.3845999999999998</v>
      </c>
      <c r="K335" s="29">
        <f t="shared" si="77"/>
        <v>41275</v>
      </c>
      <c r="M335" s="19">
        <f t="shared" si="78"/>
        <v>3.7245850823529407</v>
      </c>
      <c r="O335" s="20">
        <f t="shared" si="79"/>
        <v>3.6657639999999998</v>
      </c>
      <c r="Q335" s="19">
        <f t="shared" si="80"/>
        <v>3.5827503235294111</v>
      </c>
      <c r="S335" s="20">
        <f t="shared" si="81"/>
        <v>3.287772782352941</v>
      </c>
      <c r="U335" s="20">
        <f t="shared" si="82"/>
        <v>3.2448100000000002</v>
      </c>
      <c r="W335" s="20">
        <f t="shared" si="83"/>
        <v>3.0064818235294117</v>
      </c>
      <c r="Z335" s="5" t="s">
        <v>125</v>
      </c>
      <c r="AA335" s="100">
        <f>AA334*8%</f>
        <v>0.25229600000000002</v>
      </c>
    </row>
    <row r="336" spans="2:33" x14ac:dyDescent="0.2">
      <c r="B336" s="12">
        <v>41282</v>
      </c>
      <c r="D336" s="6">
        <v>2.9794999999999998</v>
      </c>
      <c r="E336" s="6">
        <v>2.9792999999999998</v>
      </c>
      <c r="F336" s="6">
        <v>2.8900999999999999</v>
      </c>
      <c r="G336" s="6">
        <v>2.5962000000000001</v>
      </c>
      <c r="H336" s="6">
        <v>2.5886</v>
      </c>
      <c r="I336" s="6">
        <v>2.3794</v>
      </c>
      <c r="K336" s="29">
        <f t="shared" si="77"/>
        <v>41282</v>
      </c>
      <c r="M336" s="19">
        <f t="shared" si="78"/>
        <v>3.6309418823529409</v>
      </c>
      <c r="O336" s="20">
        <f t="shared" si="79"/>
        <v>3.5724069999999997</v>
      </c>
      <c r="Q336" s="19">
        <f t="shared" si="80"/>
        <v>3.5745093235294112</v>
      </c>
      <c r="S336" s="20">
        <f t="shared" si="81"/>
        <v>3.1806811823529411</v>
      </c>
      <c r="U336" s="20">
        <f t="shared" si="82"/>
        <v>3.1256140000000001</v>
      </c>
      <c r="W336" s="20">
        <f t="shared" si="83"/>
        <v>3.0012558235294113</v>
      </c>
      <c r="Z336" s="5" t="s">
        <v>126</v>
      </c>
      <c r="AA336" s="100">
        <f>40/8500</f>
        <v>4.7058823529411761E-3</v>
      </c>
    </row>
    <row r="337" spans="2:27" x14ac:dyDescent="0.2">
      <c r="B337" s="12">
        <v>41289</v>
      </c>
      <c r="D337" s="6">
        <v>3.0512999999999999</v>
      </c>
      <c r="E337" s="6">
        <v>3.0543</v>
      </c>
      <c r="F337" s="6">
        <v>2.9234</v>
      </c>
      <c r="G337" s="6">
        <v>2.6206999999999998</v>
      </c>
      <c r="H337" s="6">
        <v>2.6088</v>
      </c>
      <c r="I337" s="6">
        <v>2.3460999999999999</v>
      </c>
      <c r="K337" s="29">
        <f t="shared" si="77"/>
        <v>41289</v>
      </c>
      <c r="M337" s="19">
        <f t="shared" si="78"/>
        <v>3.7033162823529411</v>
      </c>
      <c r="O337" s="20">
        <f t="shared" si="79"/>
        <v>3.6466569999999998</v>
      </c>
      <c r="Q337" s="19">
        <f t="shared" si="80"/>
        <v>3.6079758235294115</v>
      </c>
      <c r="S337" s="20">
        <f t="shared" si="81"/>
        <v>3.2053404323529411</v>
      </c>
      <c r="U337" s="20">
        <f t="shared" si="82"/>
        <v>3.1456119999999999</v>
      </c>
      <c r="W337" s="20">
        <f t="shared" si="83"/>
        <v>2.967789323529411</v>
      </c>
      <c r="Z337" s="5" t="s">
        <v>76</v>
      </c>
      <c r="AA337" s="99">
        <f>SUM(AA321:AA323)</f>
        <v>0.62290000000000001</v>
      </c>
    </row>
    <row r="338" spans="2:27" x14ac:dyDescent="0.2">
      <c r="B338" s="12">
        <v>41296</v>
      </c>
      <c r="D338" s="6">
        <v>2.9916</v>
      </c>
      <c r="E338" s="6">
        <v>2.9908999999999999</v>
      </c>
      <c r="F338" s="6">
        <v>2.8359000000000001</v>
      </c>
      <c r="G338" s="6">
        <v>2.6147</v>
      </c>
      <c r="H338" s="6">
        <v>2.6110000000000002</v>
      </c>
      <c r="I338" s="6">
        <v>2.34</v>
      </c>
      <c r="K338" s="29">
        <f t="shared" si="77"/>
        <v>41296</v>
      </c>
      <c r="M338" s="19">
        <f t="shared" si="78"/>
        <v>3.6431386823529408</v>
      </c>
      <c r="O338" s="20">
        <f t="shared" si="79"/>
        <v>3.5838909999999999</v>
      </c>
      <c r="Q338" s="19">
        <f t="shared" si="80"/>
        <v>3.5200383235294117</v>
      </c>
      <c r="S338" s="20">
        <f t="shared" si="81"/>
        <v>3.1993014323529412</v>
      </c>
      <c r="U338" s="20">
        <f t="shared" si="82"/>
        <v>3.1477900000000001</v>
      </c>
      <c r="W338" s="20">
        <f t="shared" si="83"/>
        <v>2.9616588235294117</v>
      </c>
      <c r="Z338" s="5" t="s">
        <v>127</v>
      </c>
      <c r="AA338" s="6">
        <f>SUM(AA334:AA337)</f>
        <v>4.0336018823529418</v>
      </c>
    </row>
    <row r="339" spans="2:27" x14ac:dyDescent="0.2">
      <c r="B339" s="12">
        <v>41303</v>
      </c>
      <c r="D339" s="6">
        <v>3.1000999999999999</v>
      </c>
      <c r="E339" s="6">
        <v>3.0992000000000002</v>
      </c>
      <c r="F339" s="6">
        <v>2.9653999999999998</v>
      </c>
      <c r="G339" s="6">
        <v>2.8128000000000002</v>
      </c>
      <c r="H339" s="6">
        <v>2.8153000000000001</v>
      </c>
      <c r="I339" s="6">
        <v>2.452</v>
      </c>
      <c r="K339" s="29">
        <f t="shared" si="77"/>
        <v>41303</v>
      </c>
      <c r="M339" s="19">
        <f t="shared" si="78"/>
        <v>3.7525066823529407</v>
      </c>
      <c r="O339" s="20">
        <f t="shared" si="79"/>
        <v>3.6911080000000003</v>
      </c>
      <c r="Q339" s="19">
        <f t="shared" si="80"/>
        <v>3.6501858235294113</v>
      </c>
      <c r="S339" s="20">
        <f t="shared" si="81"/>
        <v>3.3986890823529414</v>
      </c>
      <c r="U339" s="20">
        <f t="shared" si="82"/>
        <v>3.350047</v>
      </c>
      <c r="W339" s="20">
        <f t="shared" si="83"/>
        <v>3.0742188235294119</v>
      </c>
    </row>
    <row r="340" spans="2:27" x14ac:dyDescent="0.2">
      <c r="B340" s="12">
        <v>41310</v>
      </c>
      <c r="D340" s="6">
        <v>3.2452999999999999</v>
      </c>
      <c r="E340" s="6">
        <v>3.2385999999999999</v>
      </c>
      <c r="F340" s="6">
        <v>3.1476000000000002</v>
      </c>
      <c r="G340" s="6">
        <v>2.9184000000000001</v>
      </c>
      <c r="H340" s="6">
        <v>2.9184000000000001</v>
      </c>
      <c r="I340" s="6">
        <v>2.5371999999999999</v>
      </c>
      <c r="K340" s="29">
        <f t="shared" si="77"/>
        <v>41310</v>
      </c>
      <c r="M340" s="19">
        <f t="shared" si="78"/>
        <v>3.8988682823529413</v>
      </c>
      <c r="O340" s="20">
        <f t="shared" si="79"/>
        <v>3.8291139999999997</v>
      </c>
      <c r="Q340" s="19">
        <f t="shared" si="80"/>
        <v>3.8332968235294116</v>
      </c>
      <c r="S340" s="20">
        <f t="shared" si="81"/>
        <v>3.5049754823529411</v>
      </c>
      <c r="U340" s="20">
        <f t="shared" si="82"/>
        <v>3.4521160000000002</v>
      </c>
      <c r="W340" s="20">
        <f t="shared" si="83"/>
        <v>3.1598448235294114</v>
      </c>
    </row>
    <row r="341" spans="2:27" x14ac:dyDescent="0.2">
      <c r="B341" s="12">
        <v>41317</v>
      </c>
      <c r="D341" s="6">
        <v>3.3220000000000001</v>
      </c>
      <c r="E341" s="6">
        <v>3.3206000000000002</v>
      </c>
      <c r="F341" s="6">
        <v>3.2936999999999999</v>
      </c>
      <c r="G341" s="6">
        <v>2.9194</v>
      </c>
      <c r="H341" s="6">
        <v>2.9348999999999998</v>
      </c>
      <c r="I341" s="6">
        <v>2.5693999999999999</v>
      </c>
      <c r="K341" s="29">
        <f t="shared" si="77"/>
        <v>41317</v>
      </c>
      <c r="M341" s="19">
        <f t="shared" ref="M341:M360" si="85">D341*$AA$318+$AA$324</f>
        <v>3.9761818823529413</v>
      </c>
      <c r="O341" s="20">
        <f t="shared" ref="O341:O360" si="86">E341*$AB$318+$AB$324</f>
        <v>3.9102940000000004</v>
      </c>
      <c r="Q341" s="19">
        <f t="shared" ref="Q341:Q360" si="87">F341*$AC$318+$AC$324</f>
        <v>3.9801273235294117</v>
      </c>
      <c r="S341" s="20">
        <f t="shared" ref="S341:S360" si="88">G341*$AE$318+$AE$324</f>
        <v>3.505981982352941</v>
      </c>
      <c r="U341" s="20">
        <f t="shared" ref="U341:U360" si="89">H341*$AF$318+$AF$324</f>
        <v>3.468451</v>
      </c>
      <c r="W341" s="20">
        <f t="shared" ref="W341:W360" si="90">I341*$AG$318+$AG$324</f>
        <v>3.1922058235294113</v>
      </c>
    </row>
    <row r="342" spans="2:27" x14ac:dyDescent="0.2">
      <c r="B342" s="12">
        <v>41324</v>
      </c>
      <c r="D342" s="6">
        <v>3.3069999999999999</v>
      </c>
      <c r="E342" s="6">
        <v>3.3035999999999999</v>
      </c>
      <c r="F342" s="6">
        <v>3.3896000000000002</v>
      </c>
      <c r="G342" s="6">
        <v>3.0491000000000001</v>
      </c>
      <c r="H342" s="6">
        <v>3.0659000000000001</v>
      </c>
      <c r="I342" s="6">
        <v>2.6492</v>
      </c>
      <c r="K342" s="29">
        <f t="shared" si="77"/>
        <v>41324</v>
      </c>
      <c r="M342" s="19">
        <f t="shared" si="85"/>
        <v>3.9610618823529409</v>
      </c>
      <c r="O342" s="20">
        <f t="shared" si="86"/>
        <v>3.8934639999999998</v>
      </c>
      <c r="Q342" s="19">
        <f t="shared" si="87"/>
        <v>4.076506823529412</v>
      </c>
      <c r="S342" s="20">
        <f t="shared" si="88"/>
        <v>3.6365250323529414</v>
      </c>
      <c r="U342" s="20">
        <f t="shared" si="89"/>
        <v>3.598141</v>
      </c>
      <c r="W342" s="20">
        <f t="shared" si="90"/>
        <v>3.2724048235294116</v>
      </c>
    </row>
    <row r="343" spans="2:27" x14ac:dyDescent="0.2">
      <c r="B343" s="12">
        <v>41331</v>
      </c>
      <c r="D343" s="6">
        <v>3.2658999999999998</v>
      </c>
      <c r="E343" s="6">
        <v>3.2595000000000001</v>
      </c>
      <c r="F343" s="6">
        <v>3.4464999999999999</v>
      </c>
      <c r="G343" s="6">
        <v>3.1528</v>
      </c>
      <c r="H343" s="6">
        <v>3.1637</v>
      </c>
      <c r="I343" s="6">
        <v>2.7425000000000002</v>
      </c>
      <c r="K343" s="29">
        <f t="shared" si="77"/>
        <v>41331</v>
      </c>
      <c r="M343" s="19">
        <f t="shared" si="85"/>
        <v>3.9196330823529406</v>
      </c>
      <c r="O343" s="20">
        <f t="shared" si="86"/>
        <v>3.8498049999999999</v>
      </c>
      <c r="Q343" s="19">
        <f t="shared" si="87"/>
        <v>4.133691323529411</v>
      </c>
      <c r="S343" s="20">
        <f t="shared" si="88"/>
        <v>3.7408990823529411</v>
      </c>
      <c r="U343" s="20">
        <f t="shared" si="89"/>
        <v>3.694963</v>
      </c>
      <c r="W343" s="20">
        <f t="shared" si="90"/>
        <v>3.3661713235294117</v>
      </c>
    </row>
    <row r="344" spans="2:27" x14ac:dyDescent="0.2">
      <c r="B344" s="12">
        <v>41338</v>
      </c>
      <c r="D344" s="6">
        <v>3.0709</v>
      </c>
      <c r="E344" s="6">
        <v>3.0625</v>
      </c>
      <c r="F344" s="6">
        <v>3.3746999999999998</v>
      </c>
      <c r="G344" s="6">
        <v>3.0703</v>
      </c>
      <c r="H344" s="6">
        <v>3.0779999999999998</v>
      </c>
      <c r="I344" s="6">
        <v>2.7786</v>
      </c>
      <c r="K344" s="29">
        <f t="shared" si="77"/>
        <v>41338</v>
      </c>
      <c r="M344" s="19">
        <f t="shared" si="85"/>
        <v>3.7230730823529408</v>
      </c>
      <c r="O344" s="20">
        <f t="shared" si="86"/>
        <v>3.6547749999999999</v>
      </c>
      <c r="Q344" s="19">
        <f t="shared" si="87"/>
        <v>4.061532323529411</v>
      </c>
      <c r="S344" s="20">
        <f t="shared" si="88"/>
        <v>3.657862832352941</v>
      </c>
      <c r="U344" s="20">
        <f t="shared" si="89"/>
        <v>3.6101199999999998</v>
      </c>
      <c r="W344" s="20">
        <f t="shared" si="90"/>
        <v>3.402451823529411</v>
      </c>
    </row>
    <row r="345" spans="2:27" x14ac:dyDescent="0.2">
      <c r="B345" s="12">
        <v>41345</v>
      </c>
      <c r="D345" s="6">
        <v>3.1880999999999999</v>
      </c>
      <c r="E345" s="6">
        <v>3.1667999999999998</v>
      </c>
      <c r="F345" s="6">
        <v>3.42</v>
      </c>
      <c r="G345" s="6">
        <v>3.0415000000000001</v>
      </c>
      <c r="H345" s="6">
        <v>3.06</v>
      </c>
      <c r="I345" s="6">
        <v>2.8096999999999999</v>
      </c>
      <c r="K345" s="29">
        <f t="shared" si="77"/>
        <v>41345</v>
      </c>
      <c r="M345" s="19">
        <f t="shared" si="85"/>
        <v>3.8412106823529415</v>
      </c>
      <c r="O345" s="20">
        <f t="shared" si="86"/>
        <v>3.758032</v>
      </c>
      <c r="Q345" s="19">
        <f t="shared" si="87"/>
        <v>4.1070588235294112</v>
      </c>
      <c r="S345" s="20">
        <f t="shared" si="88"/>
        <v>3.6288756323529414</v>
      </c>
      <c r="U345" s="20">
        <f t="shared" si="89"/>
        <v>3.5922999999999998</v>
      </c>
      <c r="W345" s="20">
        <f t="shared" si="90"/>
        <v>3.4337073235294113</v>
      </c>
    </row>
    <row r="346" spans="2:27" x14ac:dyDescent="0.2">
      <c r="B346" s="12">
        <v>41352</v>
      </c>
      <c r="D346" s="6">
        <v>3.0627</v>
      </c>
      <c r="E346" s="6">
        <v>3.0371999999999999</v>
      </c>
      <c r="F346" s="6">
        <v>3.2162000000000002</v>
      </c>
      <c r="G346" s="6">
        <v>2.9632000000000001</v>
      </c>
      <c r="H346" s="6">
        <v>2.9872000000000001</v>
      </c>
      <c r="I346" s="6">
        <v>2.8047</v>
      </c>
      <c r="K346" s="29">
        <f t="shared" si="77"/>
        <v>41352</v>
      </c>
      <c r="M346" s="19">
        <f t="shared" si="85"/>
        <v>3.7148074823529411</v>
      </c>
      <c r="O346" s="20">
        <f t="shared" si="86"/>
        <v>3.6297280000000001</v>
      </c>
      <c r="Q346" s="19">
        <f t="shared" si="87"/>
        <v>3.9022398235294116</v>
      </c>
      <c r="S346" s="20">
        <f t="shared" si="88"/>
        <v>3.550066682352941</v>
      </c>
      <c r="U346" s="20">
        <f t="shared" si="89"/>
        <v>3.5202279999999999</v>
      </c>
      <c r="W346" s="20">
        <f t="shared" si="90"/>
        <v>3.4286823235294115</v>
      </c>
    </row>
    <row r="347" spans="2:27" x14ac:dyDescent="0.2">
      <c r="B347" s="12">
        <v>41359</v>
      </c>
      <c r="D347" s="6">
        <v>3.0670999999999999</v>
      </c>
      <c r="E347" s="6">
        <v>3.0398999999999998</v>
      </c>
      <c r="F347" s="6">
        <v>3.1435</v>
      </c>
      <c r="G347" s="6">
        <v>2.9207999999999998</v>
      </c>
      <c r="H347" s="6">
        <v>2.9293</v>
      </c>
      <c r="I347" s="6">
        <v>2.7814000000000001</v>
      </c>
      <c r="K347" s="29">
        <f t="shared" si="77"/>
        <v>41359</v>
      </c>
      <c r="M347" s="19">
        <f t="shared" si="85"/>
        <v>3.7192426823529408</v>
      </c>
      <c r="O347" s="20">
        <f t="shared" si="86"/>
        <v>3.6324009999999998</v>
      </c>
      <c r="Q347" s="19">
        <f t="shared" si="87"/>
        <v>3.8291763235294116</v>
      </c>
      <c r="S347" s="20">
        <f t="shared" si="88"/>
        <v>3.5073910823529411</v>
      </c>
      <c r="U347" s="20">
        <f t="shared" si="89"/>
        <v>3.462907</v>
      </c>
      <c r="W347" s="20">
        <f t="shared" si="90"/>
        <v>3.4052658235294118</v>
      </c>
    </row>
    <row r="348" spans="2:27" x14ac:dyDescent="0.2">
      <c r="B348" s="12">
        <v>41366</v>
      </c>
      <c r="D348" s="6">
        <v>3.2263999999999999</v>
      </c>
      <c r="E348" s="6">
        <v>3.1993999999999998</v>
      </c>
      <c r="F348" s="6">
        <v>3.1880999999999999</v>
      </c>
      <c r="G348" s="6">
        <v>2.9792999999999998</v>
      </c>
      <c r="H348" s="6">
        <v>2.9756</v>
      </c>
      <c r="I348" s="6">
        <v>2.8132000000000001</v>
      </c>
      <c r="K348" s="29">
        <f t="shared" si="77"/>
        <v>41366</v>
      </c>
      <c r="M348" s="19">
        <f t="shared" si="85"/>
        <v>3.8798170823529414</v>
      </c>
      <c r="O348" s="20">
        <f t="shared" si="86"/>
        <v>3.7903059999999997</v>
      </c>
      <c r="Q348" s="19">
        <f t="shared" si="87"/>
        <v>3.8739993235294117</v>
      </c>
      <c r="S348" s="20">
        <f t="shared" si="88"/>
        <v>3.5662713323529411</v>
      </c>
      <c r="U348" s="20">
        <f t="shared" si="89"/>
        <v>3.5087440000000001</v>
      </c>
      <c r="W348" s="20">
        <f t="shared" si="90"/>
        <v>3.4372248235294114</v>
      </c>
    </row>
    <row r="349" spans="2:27" x14ac:dyDescent="0.2">
      <c r="B349" s="12">
        <v>41373</v>
      </c>
      <c r="D349" s="6">
        <v>3.1282999999999999</v>
      </c>
      <c r="E349" s="6">
        <v>3.1013000000000002</v>
      </c>
      <c r="F349" s="6">
        <v>3.1955</v>
      </c>
      <c r="G349" s="6">
        <v>2.9641999999999999</v>
      </c>
      <c r="H349" s="6">
        <v>2.9603999999999999</v>
      </c>
      <c r="I349" s="6">
        <v>2.8412999999999999</v>
      </c>
      <c r="K349" s="29">
        <f t="shared" si="77"/>
        <v>41373</v>
      </c>
      <c r="M349" s="19">
        <f t="shared" si="85"/>
        <v>3.780932282352941</v>
      </c>
      <c r="O349" s="20">
        <f t="shared" si="86"/>
        <v>3.693187</v>
      </c>
      <c r="Q349" s="19">
        <f t="shared" si="87"/>
        <v>3.8814363235294111</v>
      </c>
      <c r="S349" s="20">
        <f t="shared" si="88"/>
        <v>3.5510731823529409</v>
      </c>
      <c r="U349" s="20">
        <f t="shared" si="89"/>
        <v>3.4936959999999999</v>
      </c>
      <c r="W349" s="20">
        <f t="shared" si="90"/>
        <v>3.4654653235294113</v>
      </c>
    </row>
    <row r="350" spans="2:27" x14ac:dyDescent="0.2">
      <c r="B350" s="12">
        <v>41380</v>
      </c>
      <c r="D350" s="6">
        <v>2.9649999999999999</v>
      </c>
      <c r="E350" s="6">
        <v>2.9447999999999999</v>
      </c>
      <c r="F350" s="6">
        <v>3.1017999999999999</v>
      </c>
      <c r="G350" s="6">
        <v>2.8517999999999999</v>
      </c>
      <c r="H350" s="6">
        <v>2.8450000000000002</v>
      </c>
      <c r="I350" s="6">
        <v>2.8340999999999998</v>
      </c>
      <c r="K350" s="29">
        <f t="shared" si="77"/>
        <v>41380</v>
      </c>
      <c r="M350" s="19">
        <f t="shared" si="85"/>
        <v>3.6163258823529407</v>
      </c>
      <c r="O350" s="20">
        <f t="shared" si="86"/>
        <v>3.538252</v>
      </c>
      <c r="Q350" s="19">
        <f t="shared" si="87"/>
        <v>3.7872678235294117</v>
      </c>
      <c r="S350" s="20">
        <f t="shared" si="88"/>
        <v>3.437942582352941</v>
      </c>
      <c r="U350" s="20">
        <f t="shared" si="89"/>
        <v>3.3794500000000003</v>
      </c>
      <c r="W350" s="20">
        <f t="shared" si="90"/>
        <v>3.4582293235294115</v>
      </c>
    </row>
    <row r="351" spans="2:27" x14ac:dyDescent="0.2">
      <c r="B351" s="29">
        <v>41387</v>
      </c>
      <c r="D351" s="6">
        <v>2.8927</v>
      </c>
      <c r="E351" s="6">
        <v>2.8664000000000001</v>
      </c>
      <c r="F351" s="6">
        <v>3.0345</v>
      </c>
      <c r="G351" s="6">
        <v>2.7881999999999998</v>
      </c>
      <c r="H351" s="6">
        <v>2.7892000000000001</v>
      </c>
      <c r="I351" s="6">
        <v>2.8189000000000002</v>
      </c>
      <c r="K351" s="29">
        <v>41387</v>
      </c>
      <c r="M351" s="19">
        <f t="shared" si="85"/>
        <v>3.5434474823529412</v>
      </c>
      <c r="O351" s="20">
        <f t="shared" si="86"/>
        <v>3.460636</v>
      </c>
      <c r="Q351" s="19">
        <f t="shared" si="87"/>
        <v>3.7196313235294118</v>
      </c>
      <c r="S351" s="20">
        <f t="shared" si="88"/>
        <v>3.3739291823529411</v>
      </c>
      <c r="U351" s="20">
        <f t="shared" si="89"/>
        <v>3.3242080000000001</v>
      </c>
      <c r="W351" s="20">
        <f t="shared" si="90"/>
        <v>3.4429533235294114</v>
      </c>
    </row>
    <row r="352" spans="2:27" x14ac:dyDescent="0.2">
      <c r="B352" s="29">
        <v>41394</v>
      </c>
      <c r="D352" s="93">
        <v>2.9521139700000001</v>
      </c>
      <c r="E352" s="6">
        <v>2.9689000000000001</v>
      </c>
      <c r="F352" s="6">
        <v>3.0422355499999996</v>
      </c>
      <c r="G352" s="6">
        <v>2.9215</v>
      </c>
      <c r="H352" s="6">
        <v>2.9371999999999998</v>
      </c>
      <c r="I352" s="6">
        <v>2.8113999999999999</v>
      </c>
      <c r="K352" s="29">
        <v>41394</v>
      </c>
      <c r="M352" s="92">
        <f t="shared" si="85"/>
        <v>3.6033367641129415</v>
      </c>
      <c r="O352" s="20">
        <f t="shared" si="86"/>
        <v>3.5621110000000002</v>
      </c>
      <c r="Q352" s="19">
        <f t="shared" si="87"/>
        <v>3.7274055512794106</v>
      </c>
      <c r="S352" s="20">
        <f t="shared" si="88"/>
        <v>3.5080956323529411</v>
      </c>
      <c r="U352" s="20">
        <f t="shared" si="89"/>
        <v>3.4707279999999998</v>
      </c>
      <c r="W352" s="20">
        <f t="shared" si="90"/>
        <v>3.4354158235294117</v>
      </c>
    </row>
    <row r="353" spans="2:33" x14ac:dyDescent="0.2">
      <c r="B353" s="29">
        <v>41401</v>
      </c>
      <c r="D353" s="6">
        <v>3.0897137699999999</v>
      </c>
      <c r="E353" s="6">
        <v>3.0895000000000001</v>
      </c>
      <c r="F353" s="6">
        <v>3.1609422899999999</v>
      </c>
      <c r="G353" s="6">
        <v>3.1979000000000002</v>
      </c>
      <c r="H353" s="6">
        <v>3.2581000000000002</v>
      </c>
      <c r="I353" s="6">
        <v>2.8938999999999999</v>
      </c>
      <c r="K353" s="29">
        <v>41401</v>
      </c>
      <c r="M353" s="19">
        <f t="shared" si="85"/>
        <v>3.7420373625129413</v>
      </c>
      <c r="O353" s="20">
        <f t="shared" si="86"/>
        <v>3.681505</v>
      </c>
      <c r="Q353" s="19">
        <f t="shared" si="87"/>
        <v>3.846705824979411</v>
      </c>
      <c r="S353" s="20">
        <f t="shared" si="88"/>
        <v>3.7862922323529413</v>
      </c>
      <c r="U353" s="20">
        <f t="shared" si="89"/>
        <v>3.7884190000000002</v>
      </c>
      <c r="W353" s="20">
        <f t="shared" si="90"/>
        <v>3.5183283235294116</v>
      </c>
    </row>
    <row r="354" spans="2:33" x14ac:dyDescent="0.2">
      <c r="B354" s="29">
        <v>41408</v>
      </c>
      <c r="D354" s="6">
        <v>3.2021866499999998</v>
      </c>
      <c r="E354" s="6">
        <v>3.1901999999999999</v>
      </c>
      <c r="F354" s="6">
        <v>3.2791485799999993</v>
      </c>
      <c r="G354" s="6">
        <v>3.2982999999999998</v>
      </c>
      <c r="H354" s="6">
        <v>3.3460000000000001</v>
      </c>
      <c r="I354" s="6">
        <v>3.0192999999999999</v>
      </c>
      <c r="K354" s="29">
        <v>41408</v>
      </c>
      <c r="M354" s="19">
        <f t="shared" si="85"/>
        <v>3.8554100255529411</v>
      </c>
      <c r="O354" s="20">
        <f t="shared" si="86"/>
        <v>3.7811979999999998</v>
      </c>
      <c r="Q354" s="19">
        <f t="shared" si="87"/>
        <v>3.9655031464294108</v>
      </c>
      <c r="S354" s="20">
        <f t="shared" si="88"/>
        <v>3.8873448323529409</v>
      </c>
      <c r="U354" s="20">
        <f t="shared" si="89"/>
        <v>3.8754400000000002</v>
      </c>
      <c r="W354" s="20">
        <f t="shared" si="90"/>
        <v>3.6443553235294113</v>
      </c>
    </row>
    <row r="355" spans="2:33" x14ac:dyDescent="0.2">
      <c r="B355" s="29">
        <v>41415</v>
      </c>
      <c r="D355" s="6">
        <v>3.1537000000000002</v>
      </c>
      <c r="E355" s="6">
        <v>3.1547999999999998</v>
      </c>
      <c r="F355" s="6">
        <v>3.3395000000000001</v>
      </c>
      <c r="G355" s="6">
        <v>3.1817000000000002</v>
      </c>
      <c r="H355" s="6">
        <v>3.2433000000000001</v>
      </c>
      <c r="I355" s="6">
        <v>3.1783000000000001</v>
      </c>
      <c r="K355" s="29">
        <v>41415</v>
      </c>
      <c r="M355" s="19">
        <f t="shared" si="85"/>
        <v>3.8065354823529409</v>
      </c>
      <c r="O355" s="20">
        <f t="shared" si="86"/>
        <v>3.7461519999999999</v>
      </c>
      <c r="Q355" s="96">
        <f t="shared" si="87"/>
        <v>4.0261563235294116</v>
      </c>
      <c r="S355" s="20">
        <f t="shared" si="88"/>
        <v>3.7699869323529414</v>
      </c>
      <c r="U355" s="20">
        <f t="shared" si="89"/>
        <v>3.7737669999999999</v>
      </c>
      <c r="W355" s="20">
        <f t="shared" si="90"/>
        <v>3.8041503235294112</v>
      </c>
    </row>
    <row r="356" spans="2:33" x14ac:dyDescent="0.2">
      <c r="B356" s="29">
        <v>41422</v>
      </c>
      <c r="D356" s="6">
        <v>2.9434999999999998</v>
      </c>
      <c r="E356" s="6">
        <v>2.9670999999999998</v>
      </c>
      <c r="F356" s="6">
        <v>3.0375999999999999</v>
      </c>
      <c r="G356" s="6">
        <v>2.9651999999999998</v>
      </c>
      <c r="H356" s="6">
        <v>2.9893000000000001</v>
      </c>
      <c r="I356" s="6">
        <v>3.1598999999999999</v>
      </c>
      <c r="K356" s="29">
        <v>41422</v>
      </c>
      <c r="M356" s="19">
        <f t="shared" si="85"/>
        <v>3.594653882352941</v>
      </c>
      <c r="O356" s="20">
        <f t="shared" si="86"/>
        <v>3.5603289999999999</v>
      </c>
      <c r="Q356" s="19">
        <f t="shared" si="87"/>
        <v>3.7227468235294117</v>
      </c>
      <c r="S356" s="20">
        <f t="shared" si="88"/>
        <v>3.5520796823529408</v>
      </c>
      <c r="U356" s="20">
        <f t="shared" si="89"/>
        <v>3.5223070000000001</v>
      </c>
      <c r="W356" s="20">
        <f t="shared" si="90"/>
        <v>3.785658323529411</v>
      </c>
    </row>
    <row r="357" spans="2:33" x14ac:dyDescent="0.2">
      <c r="B357" s="29">
        <v>41429</v>
      </c>
      <c r="D357" s="6">
        <v>2.7965</v>
      </c>
      <c r="E357" s="6">
        <v>2.8323</v>
      </c>
      <c r="F357" s="6">
        <v>3.2387000000000001</v>
      </c>
      <c r="G357" s="6">
        <v>2.8302</v>
      </c>
      <c r="H357" s="6">
        <v>2.8552</v>
      </c>
      <c r="I357" s="6">
        <v>3.0688</v>
      </c>
      <c r="K357" s="29">
        <v>41429</v>
      </c>
      <c r="M357" s="19">
        <f t="shared" si="85"/>
        <v>3.4464778823529407</v>
      </c>
      <c r="O357" s="20">
        <f t="shared" si="86"/>
        <v>3.4268770000000002</v>
      </c>
      <c r="Q357" s="19">
        <f t="shared" si="87"/>
        <v>3.9248523235294117</v>
      </c>
      <c r="S357" s="20">
        <f t="shared" si="88"/>
        <v>3.4162021823529414</v>
      </c>
      <c r="U357" s="20">
        <f t="shared" si="89"/>
        <v>3.389548</v>
      </c>
      <c r="W357" s="20">
        <f t="shared" si="90"/>
        <v>3.6941028235294118</v>
      </c>
    </row>
    <row r="358" spans="2:33" x14ac:dyDescent="0.2">
      <c r="B358" s="29">
        <v>41436</v>
      </c>
      <c r="D358" s="6">
        <v>2.9293</v>
      </c>
      <c r="E358" s="6">
        <v>2.9279000000000002</v>
      </c>
      <c r="F358" s="6">
        <v>3.2427000000000001</v>
      </c>
      <c r="G358" s="6">
        <v>2.9083999999999999</v>
      </c>
      <c r="H358" s="6">
        <v>2.9380000000000002</v>
      </c>
      <c r="I358" s="6">
        <v>3.0609999999999999</v>
      </c>
      <c r="K358" s="29">
        <v>41436</v>
      </c>
      <c r="M358" s="19">
        <f t="shared" si="85"/>
        <v>3.5803402823529415</v>
      </c>
      <c r="O358" s="20">
        <f t="shared" si="86"/>
        <v>3.5215210000000003</v>
      </c>
      <c r="Q358" s="19">
        <f t="shared" si="87"/>
        <v>3.9288723235294114</v>
      </c>
      <c r="S358" s="20">
        <f t="shared" si="88"/>
        <v>3.4949104823529411</v>
      </c>
      <c r="U358" s="20">
        <f t="shared" si="89"/>
        <v>3.4715199999999999</v>
      </c>
      <c r="W358" s="20">
        <f t="shared" si="90"/>
        <v>3.6862638235294112</v>
      </c>
    </row>
    <row r="359" spans="2:33" x14ac:dyDescent="0.2">
      <c r="B359" s="29">
        <v>41443</v>
      </c>
      <c r="D359" s="6">
        <v>3.0259999999999998</v>
      </c>
      <c r="E359" s="6">
        <v>3.0211000000000001</v>
      </c>
      <c r="F359" s="6">
        <v>3.1915</v>
      </c>
      <c r="G359" s="6">
        <v>2.9910000000000001</v>
      </c>
      <c r="H359" s="6">
        <v>3.0192999999999999</v>
      </c>
      <c r="I359" s="6">
        <v>2.9908999999999999</v>
      </c>
      <c r="K359" s="29">
        <v>41443</v>
      </c>
      <c r="M359" s="19">
        <f t="shared" si="85"/>
        <v>3.6778138823529414</v>
      </c>
      <c r="O359" s="20">
        <f t="shared" si="86"/>
        <v>3.6137890000000001</v>
      </c>
      <c r="Q359" s="19">
        <f t="shared" si="87"/>
        <v>3.8774163235294115</v>
      </c>
      <c r="S359" s="20">
        <f t="shared" si="88"/>
        <v>3.5780473823529411</v>
      </c>
      <c r="U359" s="20">
        <f t="shared" si="89"/>
        <v>3.5520069999999997</v>
      </c>
      <c r="W359" s="20">
        <f t="shared" si="90"/>
        <v>3.6158133235294114</v>
      </c>
    </row>
    <row r="360" spans="2:33" x14ac:dyDescent="0.2">
      <c r="B360" s="29">
        <v>41450</v>
      </c>
      <c r="D360" s="6">
        <v>2.9157999999999999</v>
      </c>
      <c r="E360" s="6">
        <v>2.9209999999999998</v>
      </c>
      <c r="F360" s="6">
        <v>3.1623000000000001</v>
      </c>
      <c r="G360" s="6">
        <v>2.8973</v>
      </c>
      <c r="H360" s="6">
        <v>2.9413</v>
      </c>
      <c r="I360" s="6">
        <v>2.9798</v>
      </c>
      <c r="K360" s="29">
        <v>41450</v>
      </c>
      <c r="M360" s="19">
        <f t="shared" si="85"/>
        <v>3.566732282352941</v>
      </c>
      <c r="O360" s="20">
        <f t="shared" si="86"/>
        <v>3.5146899999999999</v>
      </c>
      <c r="Q360" s="19">
        <f t="shared" si="87"/>
        <v>3.848070323529412</v>
      </c>
      <c r="S360" s="20">
        <f t="shared" si="88"/>
        <v>3.4837383323529409</v>
      </c>
      <c r="U360" s="20">
        <f t="shared" si="89"/>
        <v>3.4747870000000001</v>
      </c>
      <c r="W360" s="20">
        <f t="shared" si="90"/>
        <v>3.6046578235294113</v>
      </c>
    </row>
    <row r="361" spans="2:33" x14ac:dyDescent="0.2">
      <c r="B361" s="29">
        <v>41457</v>
      </c>
      <c r="D361" s="6">
        <v>2.8771</v>
      </c>
      <c r="E361" s="6">
        <v>2.9232</v>
      </c>
      <c r="F361" s="6">
        <v>3.0114999999999998</v>
      </c>
      <c r="G361" s="6">
        <v>2.9535999999999998</v>
      </c>
      <c r="H361" s="6">
        <v>2.9834999999999998</v>
      </c>
      <c r="I361" s="6">
        <v>3.1934999999999998</v>
      </c>
      <c r="K361" s="29">
        <v>41457</v>
      </c>
      <c r="M361" s="19">
        <f>D361*$AA$370+$AA$376</f>
        <v>3.5260226823529415</v>
      </c>
      <c r="O361" s="20">
        <f>E361*$AB$370+$AB$376</f>
        <v>3.5151680000000001</v>
      </c>
      <c r="Q361" s="19">
        <f>F361*$AC$370+$AC$376</f>
        <v>3.6948163235294116</v>
      </c>
      <c r="S361" s="20">
        <f>G361*$AE$370+$AE$376</f>
        <v>3.5387042823529411</v>
      </c>
      <c r="U361" s="20">
        <f>H361*$AF$370+$AF$376</f>
        <v>3.5148649999999999</v>
      </c>
      <c r="W361" s="20">
        <f>I361*$AG$370+$AG$376</f>
        <v>3.8177263235294108</v>
      </c>
    </row>
    <row r="362" spans="2:33" x14ac:dyDescent="0.2">
      <c r="B362" s="29">
        <v>41464</v>
      </c>
      <c r="D362" s="6">
        <v>3.0345</v>
      </c>
      <c r="E362" s="6">
        <v>3.1065</v>
      </c>
      <c r="F362" s="6">
        <v>3.0476000000000001</v>
      </c>
      <c r="G362" s="6">
        <v>3.0527000000000002</v>
      </c>
      <c r="H362" s="6">
        <v>3.0941000000000001</v>
      </c>
      <c r="I362" s="6">
        <v>3.2381000000000002</v>
      </c>
      <c r="K362" s="29">
        <v>41464</v>
      </c>
      <c r="M362" s="19">
        <f t="shared" ref="M362:M412" si="91">D362*$AA$370+$AA$376</f>
        <v>3.6846818823529413</v>
      </c>
      <c r="O362" s="20">
        <f t="shared" ref="O362:O412" si="92">E362*$AB$370+$AB$376</f>
        <v>3.6966350000000001</v>
      </c>
      <c r="Q362" s="19">
        <f t="shared" ref="Q362:Q412" si="93">F362*$AC$370+$AC$376</f>
        <v>3.7310968235294117</v>
      </c>
      <c r="S362" s="20">
        <f t="shared" ref="S362:S412" si="94">G362*$AE$370+$AE$376</f>
        <v>3.6384484323529414</v>
      </c>
      <c r="U362" s="20">
        <f t="shared" ref="U362:U412" si="95">H362*$AF$370+$AF$376</f>
        <v>3.6243590000000001</v>
      </c>
      <c r="W362" s="20">
        <f t="shared" ref="W362:W412" si="96">I362*$AG$370+$AG$376</f>
        <v>3.8625493235294117</v>
      </c>
    </row>
    <row r="363" spans="2:33" x14ac:dyDescent="0.2">
      <c r="B363" s="29">
        <v>41471</v>
      </c>
      <c r="D363" s="6">
        <v>3.0596000000000001</v>
      </c>
      <c r="E363" s="6">
        <v>3.0956999999999999</v>
      </c>
      <c r="F363" s="6">
        <v>3.2351999999999999</v>
      </c>
      <c r="G363" s="6">
        <v>3.1717</v>
      </c>
      <c r="H363" s="6">
        <v>3.2549999999999999</v>
      </c>
      <c r="I363" s="6">
        <v>3.0983000000000001</v>
      </c>
      <c r="K363" s="29">
        <v>41471</v>
      </c>
      <c r="M363" s="19">
        <f t="shared" si="91"/>
        <v>3.7099826823529414</v>
      </c>
      <c r="O363" s="20">
        <f t="shared" si="92"/>
        <v>3.685943</v>
      </c>
      <c r="Q363" s="19">
        <f t="shared" si="93"/>
        <v>3.9196348235294112</v>
      </c>
      <c r="S363" s="20">
        <f t="shared" si="94"/>
        <v>3.7582219323529409</v>
      </c>
      <c r="U363" s="20">
        <f t="shared" si="95"/>
        <v>3.7836499999999997</v>
      </c>
      <c r="W363" s="20">
        <f t="shared" si="96"/>
        <v>3.7220503235294116</v>
      </c>
    </row>
    <row r="364" spans="2:33" x14ac:dyDescent="0.2">
      <c r="B364" s="29">
        <v>41478</v>
      </c>
      <c r="D364" s="6">
        <v>3.0945</v>
      </c>
      <c r="E364" s="6">
        <v>3.1366999999999998</v>
      </c>
      <c r="F364" s="6">
        <v>3.2618999999999998</v>
      </c>
      <c r="G364" s="6">
        <v>3.0207999999999999</v>
      </c>
      <c r="H364" s="6">
        <v>3.0577000000000001</v>
      </c>
      <c r="I364" s="6">
        <v>3.1358000000000001</v>
      </c>
      <c r="K364" s="29">
        <v>41478</v>
      </c>
      <c r="M364" s="19">
        <f t="shared" si="91"/>
        <v>3.7451618823529413</v>
      </c>
      <c r="O364" s="20">
        <f t="shared" si="92"/>
        <v>3.7265329999999999</v>
      </c>
      <c r="Q364" s="19">
        <f t="shared" si="93"/>
        <v>3.9464683235294116</v>
      </c>
      <c r="S364" s="20">
        <f t="shared" si="94"/>
        <v>3.6063410823529409</v>
      </c>
      <c r="U364" s="20">
        <f t="shared" si="95"/>
        <v>3.5883229999999999</v>
      </c>
      <c r="W364" s="20">
        <f t="shared" si="96"/>
        <v>3.7597378235294112</v>
      </c>
    </row>
    <row r="365" spans="2:33" x14ac:dyDescent="0.2">
      <c r="B365" s="29">
        <v>41485</v>
      </c>
      <c r="D365" s="6">
        <v>3.0706000000000002</v>
      </c>
      <c r="E365" s="6">
        <v>3.1208</v>
      </c>
      <c r="F365" s="6">
        <v>3.2595000000000001</v>
      </c>
      <c r="G365" s="6">
        <v>3.0432000000000001</v>
      </c>
      <c r="H365" s="6">
        <v>3.0977999999999999</v>
      </c>
      <c r="I365" s="6">
        <v>3.1052</v>
      </c>
      <c r="K365" s="29">
        <v>41485</v>
      </c>
      <c r="M365" s="19">
        <f t="shared" si="91"/>
        <v>3.7210706823529414</v>
      </c>
      <c r="O365" s="20">
        <f t="shared" si="92"/>
        <v>3.7107920000000001</v>
      </c>
      <c r="Q365" s="19">
        <f t="shared" si="93"/>
        <v>3.9440563235294119</v>
      </c>
      <c r="S365" s="20">
        <f t="shared" si="94"/>
        <v>3.6288866823529413</v>
      </c>
      <c r="U365" s="20">
        <f t="shared" si="95"/>
        <v>3.6280219999999996</v>
      </c>
      <c r="W365" s="20">
        <f t="shared" si="96"/>
        <v>3.7289848235294114</v>
      </c>
    </row>
    <row r="366" spans="2:33" x14ac:dyDescent="0.2">
      <c r="B366" s="29">
        <v>41492</v>
      </c>
      <c r="D366" s="6">
        <v>3.0884999999999998</v>
      </c>
      <c r="E366" s="6">
        <v>3.1360999999999999</v>
      </c>
      <c r="F366" s="6">
        <v>3.2928999999999999</v>
      </c>
      <c r="G366" s="6">
        <v>2.9104000000000001</v>
      </c>
      <c r="H366" s="6">
        <v>2.9367999999999999</v>
      </c>
      <c r="I366" s="6">
        <v>3.1463999999999999</v>
      </c>
      <c r="K366" s="29">
        <v>41492</v>
      </c>
      <c r="M366" s="19">
        <f t="shared" si="91"/>
        <v>3.7391138823529406</v>
      </c>
      <c r="O366" s="20">
        <f t="shared" si="92"/>
        <v>3.7259389999999999</v>
      </c>
      <c r="Q366" s="19">
        <f t="shared" si="93"/>
        <v>3.9776233235294116</v>
      </c>
      <c r="S366" s="20">
        <f t="shared" si="94"/>
        <v>3.4952234823529413</v>
      </c>
      <c r="U366" s="20">
        <f t="shared" si="95"/>
        <v>3.4686319999999999</v>
      </c>
      <c r="W366" s="20">
        <f t="shared" si="96"/>
        <v>3.7703908235294117</v>
      </c>
    </row>
    <row r="367" spans="2:33" x14ac:dyDescent="0.2">
      <c r="B367" s="29">
        <v>41499</v>
      </c>
      <c r="D367" s="6">
        <v>2.99</v>
      </c>
      <c r="E367" s="6">
        <v>3.2896999999999998</v>
      </c>
      <c r="F367" s="6">
        <v>3.1949000000000001</v>
      </c>
      <c r="G367" s="6">
        <v>2.8483999999999998</v>
      </c>
      <c r="H367" s="6">
        <v>2.8948</v>
      </c>
      <c r="I367" s="6">
        <v>3.0695999999999999</v>
      </c>
      <c r="K367" s="29">
        <v>41499</v>
      </c>
      <c r="M367" s="19">
        <f t="shared" si="91"/>
        <v>3.639825882352941</v>
      </c>
      <c r="O367" s="20">
        <f t="shared" si="92"/>
        <v>3.8780029999999996</v>
      </c>
      <c r="Q367" s="19">
        <f t="shared" si="93"/>
        <v>3.8791333235294116</v>
      </c>
      <c r="S367" s="20">
        <f t="shared" si="94"/>
        <v>3.4328204823529411</v>
      </c>
      <c r="U367" s="20">
        <f t="shared" si="95"/>
        <v>3.4270519999999998</v>
      </c>
      <c r="W367" s="20">
        <f t="shared" si="96"/>
        <v>3.6932068235294109</v>
      </c>
    </row>
    <row r="368" spans="2:33" x14ac:dyDescent="0.2">
      <c r="B368" s="29">
        <v>41506</v>
      </c>
      <c r="D368" s="6">
        <v>3.0598000000000001</v>
      </c>
      <c r="E368" s="6">
        <v>3.0914000000000001</v>
      </c>
      <c r="F368" s="6">
        <v>3.1652</v>
      </c>
      <c r="G368" s="6">
        <v>2.8553000000000002</v>
      </c>
      <c r="H368" s="6">
        <v>2.9005000000000001</v>
      </c>
      <c r="I368" s="6">
        <v>3.0432000000000001</v>
      </c>
      <c r="K368" s="29">
        <v>41506</v>
      </c>
      <c r="M368" s="19">
        <f t="shared" si="91"/>
        <v>3.710184282352941</v>
      </c>
      <c r="O368" s="20">
        <f t="shared" si="92"/>
        <v>3.681686</v>
      </c>
      <c r="Q368" s="19">
        <f t="shared" si="93"/>
        <v>3.8492848235294117</v>
      </c>
      <c r="S368" s="20">
        <f t="shared" si="94"/>
        <v>3.4397653323529411</v>
      </c>
      <c r="U368" s="20">
        <f t="shared" si="95"/>
        <v>3.4326949999999998</v>
      </c>
      <c r="W368" s="20">
        <f t="shared" si="96"/>
        <v>3.6666748235294113</v>
      </c>
      <c r="AA368" s="251" t="s">
        <v>128</v>
      </c>
      <c r="AB368" s="251"/>
      <c r="AC368" s="251"/>
      <c r="AE368" s="251" t="s">
        <v>129</v>
      </c>
      <c r="AF368" s="251"/>
      <c r="AG368" s="251"/>
    </row>
    <row r="369" spans="2:33" x14ac:dyDescent="0.2">
      <c r="B369" s="29">
        <v>41513</v>
      </c>
      <c r="D369" s="6">
        <v>3.1215999999999999</v>
      </c>
      <c r="E369" s="6">
        <v>3.1396999999999999</v>
      </c>
      <c r="F369" s="6">
        <v>3.2275999999999998</v>
      </c>
      <c r="G369" s="6">
        <v>2.8029000000000002</v>
      </c>
      <c r="H369" s="6">
        <v>3.0047999999999999</v>
      </c>
      <c r="I369" s="6">
        <v>2.8279000000000001</v>
      </c>
      <c r="K369" s="29">
        <v>41513</v>
      </c>
      <c r="M369" s="19">
        <f t="shared" si="91"/>
        <v>3.7724786823529408</v>
      </c>
      <c r="O369" s="20">
        <f t="shared" si="92"/>
        <v>3.7295029999999998</v>
      </c>
      <c r="Q369" s="19">
        <f t="shared" si="93"/>
        <v>3.9119968235294111</v>
      </c>
      <c r="S369" s="20">
        <f t="shared" si="94"/>
        <v>3.3870247323529412</v>
      </c>
      <c r="U369" s="20">
        <f t="shared" si="95"/>
        <v>3.535952</v>
      </c>
      <c r="W369" s="20">
        <f t="shared" si="96"/>
        <v>3.4502983235294113</v>
      </c>
      <c r="AA369" s="21" t="s">
        <v>96</v>
      </c>
      <c r="AB369" s="21" t="s">
        <v>97</v>
      </c>
      <c r="AC369" s="21" t="s">
        <v>98</v>
      </c>
      <c r="AE369" s="21" t="s">
        <v>99</v>
      </c>
      <c r="AF369" s="21" t="s">
        <v>97</v>
      </c>
      <c r="AG369" s="21" t="s">
        <v>98</v>
      </c>
    </row>
    <row r="370" spans="2:33" x14ac:dyDescent="0.2">
      <c r="B370" s="29">
        <v>41520</v>
      </c>
      <c r="D370" s="6">
        <v>3.1964000000000001</v>
      </c>
      <c r="E370" s="6">
        <v>3.2162999999999999</v>
      </c>
      <c r="F370" s="6">
        <v>3.31</v>
      </c>
      <c r="G370" s="6">
        <v>2.887</v>
      </c>
      <c r="H370" s="6">
        <v>2.9801000000000002</v>
      </c>
      <c r="I370" s="6">
        <v>3.0548000000000002</v>
      </c>
      <c r="K370" s="29">
        <v>41520</v>
      </c>
      <c r="M370" s="19">
        <f t="shared" si="91"/>
        <v>3.8478770823529409</v>
      </c>
      <c r="O370" s="20">
        <f t="shared" si="92"/>
        <v>3.8053369999999997</v>
      </c>
      <c r="Q370" s="19">
        <f t="shared" si="93"/>
        <v>3.9948088235294117</v>
      </c>
      <c r="S370" s="20">
        <f t="shared" si="94"/>
        <v>3.471671382352941</v>
      </c>
      <c r="U370" s="20">
        <f t="shared" si="95"/>
        <v>3.5114990000000001</v>
      </c>
      <c r="W370" s="20">
        <f t="shared" si="96"/>
        <v>3.6783328235294119</v>
      </c>
      <c r="Z370" s="5" t="s">
        <v>100</v>
      </c>
      <c r="AA370" s="8">
        <v>1.008</v>
      </c>
      <c r="AB370" s="8">
        <v>0.99</v>
      </c>
      <c r="AC370" s="8">
        <v>1.0049999999999999</v>
      </c>
      <c r="AE370" s="8">
        <v>1.0065</v>
      </c>
      <c r="AF370" s="8">
        <v>0.99</v>
      </c>
      <c r="AG370" s="8">
        <v>1.0049999999999999</v>
      </c>
    </row>
    <row r="371" spans="2:33" x14ac:dyDescent="0.2">
      <c r="B371" s="29">
        <v>41527</v>
      </c>
      <c r="D371" s="6">
        <v>3.1636000000000002</v>
      </c>
      <c r="E371" s="6">
        <v>3.1941000000000002</v>
      </c>
      <c r="F371" s="6">
        <v>3.3016999999999999</v>
      </c>
      <c r="G371" s="6">
        <v>2.9369999999999998</v>
      </c>
      <c r="H371" s="6">
        <v>2.9719000000000002</v>
      </c>
      <c r="I371" s="6">
        <v>3.0699000000000001</v>
      </c>
      <c r="K371" s="29">
        <v>41527</v>
      </c>
      <c r="M371" s="19">
        <f t="shared" si="91"/>
        <v>3.8148146823529414</v>
      </c>
      <c r="O371" s="20">
        <f t="shared" si="92"/>
        <v>3.7833589999999999</v>
      </c>
      <c r="Q371" s="19">
        <f t="shared" si="93"/>
        <v>3.9864673235294115</v>
      </c>
      <c r="S371" s="20">
        <f t="shared" si="94"/>
        <v>3.521996382352941</v>
      </c>
      <c r="U371" s="20">
        <f t="shared" si="95"/>
        <v>3.5033810000000001</v>
      </c>
      <c r="W371" s="20">
        <f t="shared" si="96"/>
        <v>3.6935083235294117</v>
      </c>
      <c r="AA371" s="7"/>
      <c r="AE371" s="7"/>
    </row>
    <row r="372" spans="2:33" x14ac:dyDescent="0.2">
      <c r="B372" s="29">
        <v>41534</v>
      </c>
      <c r="D372" s="6">
        <v>3.0741000000000001</v>
      </c>
      <c r="E372" s="6">
        <v>3.1080999999999999</v>
      </c>
      <c r="F372" s="6">
        <v>3.3119000000000001</v>
      </c>
      <c r="G372" s="6">
        <v>2.9382999999999999</v>
      </c>
      <c r="H372" s="6">
        <v>2.9300999999999999</v>
      </c>
      <c r="I372" s="6">
        <v>3.0019999999999998</v>
      </c>
      <c r="K372" s="29">
        <v>41534</v>
      </c>
      <c r="M372" s="19">
        <f t="shared" si="91"/>
        <v>3.7245986823529416</v>
      </c>
      <c r="O372" s="20">
        <f t="shared" si="92"/>
        <v>3.6982189999999999</v>
      </c>
      <c r="Q372" s="19">
        <f t="shared" si="93"/>
        <v>3.9967183235294117</v>
      </c>
      <c r="S372" s="20">
        <f t="shared" si="94"/>
        <v>3.5233048323529412</v>
      </c>
      <c r="U372" s="20">
        <f t="shared" si="95"/>
        <v>3.4619989999999996</v>
      </c>
      <c r="W372" s="20">
        <f t="shared" si="96"/>
        <v>3.625268823529411</v>
      </c>
      <c r="Z372" s="5" t="s">
        <v>101</v>
      </c>
      <c r="AA372" s="23">
        <f>40/8500</f>
        <v>4.7058823529411761E-3</v>
      </c>
      <c r="AB372" s="23">
        <v>0</v>
      </c>
      <c r="AC372" s="23">
        <f>400/8500</f>
        <v>4.7058823529411764E-2</v>
      </c>
      <c r="AE372" s="24">
        <f>AA372</f>
        <v>4.7058823529411761E-3</v>
      </c>
      <c r="AF372" s="24">
        <f>AB372</f>
        <v>0</v>
      </c>
      <c r="AG372" s="24">
        <f>AC372</f>
        <v>4.7058823529411764E-2</v>
      </c>
    </row>
    <row r="373" spans="2:33" x14ac:dyDescent="0.2">
      <c r="B373" s="29">
        <v>41541</v>
      </c>
      <c r="D373" s="6">
        <v>2.9891000000000001</v>
      </c>
      <c r="E373" s="6">
        <v>3.0194000000000001</v>
      </c>
      <c r="F373" s="6">
        <v>3.2126999999999999</v>
      </c>
      <c r="G373" s="6">
        <v>2.7858999999999998</v>
      </c>
      <c r="H373" s="6">
        <v>2.7886000000000002</v>
      </c>
      <c r="I373" s="6">
        <v>2.9184000000000001</v>
      </c>
      <c r="K373" s="29">
        <v>41541</v>
      </c>
      <c r="M373" s="19">
        <f t="shared" si="91"/>
        <v>3.6389186823529416</v>
      </c>
      <c r="O373" s="20">
        <f t="shared" si="92"/>
        <v>3.6104060000000002</v>
      </c>
      <c r="Q373" s="19">
        <f t="shared" si="93"/>
        <v>3.897022323529411</v>
      </c>
      <c r="S373" s="20">
        <f t="shared" si="94"/>
        <v>3.369914232352941</v>
      </c>
      <c r="U373" s="20">
        <f t="shared" si="95"/>
        <v>3.321914</v>
      </c>
      <c r="W373" s="20">
        <f t="shared" si="96"/>
        <v>3.5412508235294116</v>
      </c>
      <c r="Z373" s="215" t="s">
        <v>102</v>
      </c>
      <c r="AA373" s="23">
        <v>0.24399999999999999</v>
      </c>
      <c r="AB373" s="23">
        <f t="shared" ref="AB373:AC375" si="97">AA373</f>
        <v>0.24399999999999999</v>
      </c>
      <c r="AC373" s="24">
        <f t="shared" si="97"/>
        <v>0.24399999999999999</v>
      </c>
      <c r="AE373" s="23">
        <v>0.184</v>
      </c>
      <c r="AF373" s="23">
        <f>AE373</f>
        <v>0.184</v>
      </c>
      <c r="AG373" s="24">
        <f>AE373</f>
        <v>0.184</v>
      </c>
    </row>
    <row r="374" spans="2:33" x14ac:dyDescent="0.2">
      <c r="B374" s="29">
        <v>41548</v>
      </c>
      <c r="D374" s="6">
        <v>2.9963000000000002</v>
      </c>
      <c r="E374" s="6">
        <v>3.0362</v>
      </c>
      <c r="F374" s="6">
        <v>3.1884999999999999</v>
      </c>
      <c r="G374" s="6">
        <v>2.7339000000000002</v>
      </c>
      <c r="H374" s="6">
        <v>2.7532000000000001</v>
      </c>
      <c r="I374" s="6">
        <v>2.8975</v>
      </c>
      <c r="K374" s="29">
        <v>41548</v>
      </c>
      <c r="M374" s="19">
        <f t="shared" si="91"/>
        <v>3.6461762823529416</v>
      </c>
      <c r="O374" s="20">
        <f t="shared" si="92"/>
        <v>3.6270379999999998</v>
      </c>
      <c r="Q374" s="19">
        <f t="shared" si="93"/>
        <v>3.8727013235294114</v>
      </c>
      <c r="S374" s="20">
        <f t="shared" si="94"/>
        <v>3.3175762323529412</v>
      </c>
      <c r="U374" s="20">
        <f t="shared" si="95"/>
        <v>3.2868680000000001</v>
      </c>
      <c r="W374" s="20">
        <f t="shared" si="96"/>
        <v>3.5202463235294115</v>
      </c>
      <c r="Z374" s="5" t="s">
        <v>103</v>
      </c>
      <c r="AA374" s="25">
        <v>0.375</v>
      </c>
      <c r="AB374" s="25">
        <f t="shared" si="97"/>
        <v>0.375</v>
      </c>
      <c r="AC374" s="26">
        <f t="shared" si="97"/>
        <v>0.375</v>
      </c>
      <c r="AE374" s="25">
        <f>AA374</f>
        <v>0.375</v>
      </c>
      <c r="AF374" s="25">
        <f>AA374</f>
        <v>0.375</v>
      </c>
      <c r="AG374" s="26">
        <f>AA374</f>
        <v>0.375</v>
      </c>
    </row>
    <row r="375" spans="2:33" x14ac:dyDescent="0.2">
      <c r="B375" s="29">
        <v>41555</v>
      </c>
      <c r="D375" s="6">
        <v>3.0960000000000001</v>
      </c>
      <c r="E375" s="6">
        <v>3.137</v>
      </c>
      <c r="F375" s="6">
        <v>3.2334000000000001</v>
      </c>
      <c r="G375" s="6">
        <v>2.6261000000000001</v>
      </c>
      <c r="H375" s="6">
        <v>2.6396999999999999</v>
      </c>
      <c r="I375" s="6">
        <v>2.8349000000000002</v>
      </c>
      <c r="K375" s="29">
        <v>41555</v>
      </c>
      <c r="M375" s="19">
        <f t="shared" si="91"/>
        <v>3.7466738823529413</v>
      </c>
      <c r="O375" s="20">
        <f t="shared" si="92"/>
        <v>3.7268300000000001</v>
      </c>
      <c r="Q375" s="19">
        <f t="shared" si="93"/>
        <v>3.9178258235294114</v>
      </c>
      <c r="S375" s="20">
        <f t="shared" si="94"/>
        <v>3.2090755323529412</v>
      </c>
      <c r="U375" s="20">
        <f t="shared" si="95"/>
        <v>3.1745029999999996</v>
      </c>
      <c r="W375" s="20">
        <f t="shared" si="96"/>
        <v>3.4573333235294115</v>
      </c>
      <c r="Z375" s="5" t="s">
        <v>104</v>
      </c>
      <c r="AA375" s="27">
        <f>0.001+0.0012</f>
        <v>2.1999999999999997E-3</v>
      </c>
      <c r="AB375" s="27">
        <f t="shared" si="97"/>
        <v>2.1999999999999997E-3</v>
      </c>
      <c r="AC375" s="27">
        <f t="shared" si="97"/>
        <v>2.1999999999999997E-3</v>
      </c>
      <c r="AE375" s="27">
        <f>AA375</f>
        <v>2.1999999999999997E-3</v>
      </c>
      <c r="AF375" s="27">
        <f>AB375</f>
        <v>2.1999999999999997E-3</v>
      </c>
      <c r="AG375" s="27">
        <f>AC375</f>
        <v>2.1999999999999997E-3</v>
      </c>
    </row>
    <row r="376" spans="2:33" x14ac:dyDescent="0.2">
      <c r="B376" s="29">
        <v>41562</v>
      </c>
      <c r="D376" s="6">
        <v>3.1949999999999998</v>
      </c>
      <c r="E376" s="6">
        <v>3.2473000000000001</v>
      </c>
      <c r="F376" s="6">
        <v>3.3300999999999998</v>
      </c>
      <c r="G376" s="6">
        <v>2.6185999999999998</v>
      </c>
      <c r="H376" s="6">
        <v>2.6315</v>
      </c>
      <c r="I376" s="6">
        <v>2.7829999999999999</v>
      </c>
      <c r="K376" s="29">
        <v>41562</v>
      </c>
      <c r="M376" s="19">
        <f t="shared" si="91"/>
        <v>3.8464658823529412</v>
      </c>
      <c r="O376" s="20">
        <f t="shared" si="92"/>
        <v>3.8360270000000001</v>
      </c>
      <c r="Q376" s="19">
        <f t="shared" si="93"/>
        <v>4.0150093235294113</v>
      </c>
      <c r="S376" s="20">
        <f t="shared" si="94"/>
        <v>3.201526782352941</v>
      </c>
      <c r="U376" s="20">
        <f t="shared" si="95"/>
        <v>3.166385</v>
      </c>
      <c r="W376" s="20">
        <f t="shared" si="96"/>
        <v>3.4051738235294113</v>
      </c>
      <c r="AA376" s="10">
        <f>SUM(AA372:AA375)</f>
        <v>0.62590588235294109</v>
      </c>
      <c r="AB376" s="10">
        <f>SUM(AB372:AB375)</f>
        <v>0.62119999999999997</v>
      </c>
      <c r="AC376" s="10">
        <f>SUM(AC372:AC375)</f>
        <v>0.66825882352941179</v>
      </c>
      <c r="AE376" s="10">
        <f>SUM(AE372:AE375)</f>
        <v>0.56590588235294115</v>
      </c>
      <c r="AF376" s="10">
        <f>SUM(AF372:AF375)</f>
        <v>0.56119999999999992</v>
      </c>
      <c r="AG376" s="10">
        <f>SUM(AG372:AG375)</f>
        <v>0.60825882352941174</v>
      </c>
    </row>
    <row r="377" spans="2:33" x14ac:dyDescent="0.2">
      <c r="B377" s="29">
        <v>41569</v>
      </c>
      <c r="D377" s="6">
        <v>3.2421000000000002</v>
      </c>
      <c r="E377" s="6">
        <v>3.3048000000000002</v>
      </c>
      <c r="F377" s="6">
        <v>3.3452999999999999</v>
      </c>
      <c r="G377" s="6">
        <v>2.5785</v>
      </c>
      <c r="H377" s="6">
        <v>2.5886999999999998</v>
      </c>
      <c r="I377" s="6">
        <v>2.6806999999999999</v>
      </c>
      <c r="K377" s="29">
        <v>41569</v>
      </c>
      <c r="M377" s="19">
        <f t="shared" si="91"/>
        <v>3.8939426823529413</v>
      </c>
      <c r="O377" s="20">
        <f t="shared" si="92"/>
        <v>3.8929520000000002</v>
      </c>
      <c r="Q377" s="19">
        <f t="shared" si="93"/>
        <v>4.0302853235294114</v>
      </c>
      <c r="S377" s="20">
        <f t="shared" si="94"/>
        <v>3.1611661323529412</v>
      </c>
      <c r="U377" s="20">
        <f t="shared" si="95"/>
        <v>3.1240129999999997</v>
      </c>
      <c r="W377" s="20">
        <f t="shared" si="96"/>
        <v>3.3023623235294117</v>
      </c>
    </row>
    <row r="378" spans="2:33" x14ac:dyDescent="0.2">
      <c r="B378" s="29">
        <v>41576</v>
      </c>
      <c r="D378" s="6">
        <v>3.0137999999999998</v>
      </c>
      <c r="E378" s="6">
        <v>3.1783000000000001</v>
      </c>
      <c r="F378" s="6">
        <v>3.0750999999999999</v>
      </c>
      <c r="G378" s="6">
        <v>2.5066999999999999</v>
      </c>
      <c r="H378" s="6">
        <v>2.5091999999999999</v>
      </c>
      <c r="I378" s="6">
        <v>2.6242000000000001</v>
      </c>
      <c r="K378" s="29">
        <v>41576</v>
      </c>
      <c r="M378" s="19">
        <f t="shared" si="91"/>
        <v>3.6638162823529408</v>
      </c>
      <c r="O378" s="20">
        <f t="shared" si="92"/>
        <v>3.7677170000000002</v>
      </c>
      <c r="Q378" s="19">
        <f t="shared" si="93"/>
        <v>3.7587343235294117</v>
      </c>
      <c r="S378" s="20">
        <f t="shared" si="94"/>
        <v>3.0888994323529411</v>
      </c>
      <c r="U378" s="20">
        <f t="shared" si="95"/>
        <v>3.0453079999999999</v>
      </c>
      <c r="W378" s="20">
        <f t="shared" si="96"/>
        <v>3.245579823529412</v>
      </c>
    </row>
    <row r="379" spans="2:33" x14ac:dyDescent="0.2">
      <c r="B379" s="29">
        <v>41583</v>
      </c>
      <c r="D379" s="6">
        <v>2.9129999999999998</v>
      </c>
      <c r="E379" s="6">
        <v>2.9735999999999998</v>
      </c>
      <c r="F379" s="6">
        <v>3.0693000000000001</v>
      </c>
      <c r="G379" s="6">
        <v>2.4493</v>
      </c>
      <c r="H379" s="6">
        <v>2.4504000000000001</v>
      </c>
      <c r="I379" s="6">
        <v>2.5478000000000001</v>
      </c>
      <c r="K379" s="29">
        <v>41583</v>
      </c>
      <c r="M379" s="19">
        <f t="shared" si="91"/>
        <v>3.5622098823529411</v>
      </c>
      <c r="O379" s="20">
        <f t="shared" si="92"/>
        <v>3.5650639999999996</v>
      </c>
      <c r="Q379" s="19">
        <f t="shared" si="93"/>
        <v>3.7529053235294114</v>
      </c>
      <c r="S379" s="20">
        <f t="shared" si="94"/>
        <v>3.0311263323529412</v>
      </c>
      <c r="U379" s="20">
        <f t="shared" si="95"/>
        <v>2.9870960000000002</v>
      </c>
      <c r="W379" s="20">
        <f t="shared" si="96"/>
        <v>3.1687978235294114</v>
      </c>
    </row>
    <row r="380" spans="2:33" x14ac:dyDescent="0.2">
      <c r="B380" s="29">
        <v>41590</v>
      </c>
      <c r="D380" s="6">
        <v>2.9316</v>
      </c>
      <c r="E380" s="6">
        <v>2.9847999999999999</v>
      </c>
      <c r="F380" s="6">
        <v>3.0043000000000002</v>
      </c>
      <c r="G380" s="6">
        <v>2.4639000000000002</v>
      </c>
      <c r="H380" s="6">
        <v>2.5247999999999999</v>
      </c>
      <c r="I380" s="6">
        <v>2.4702000000000002</v>
      </c>
      <c r="K380" s="29">
        <v>41590</v>
      </c>
      <c r="M380" s="19">
        <f t="shared" si="91"/>
        <v>3.5809586823529411</v>
      </c>
      <c r="O380" s="20">
        <f t="shared" si="92"/>
        <v>3.576152</v>
      </c>
      <c r="Q380" s="19">
        <f t="shared" si="93"/>
        <v>3.6875803235294118</v>
      </c>
      <c r="S380" s="20">
        <f t="shared" si="94"/>
        <v>3.0458212323529414</v>
      </c>
      <c r="U380" s="20">
        <f t="shared" si="95"/>
        <v>3.0607519999999999</v>
      </c>
      <c r="W380" s="20">
        <f t="shared" si="96"/>
        <v>3.0908098235294119</v>
      </c>
    </row>
    <row r="381" spans="2:33" x14ac:dyDescent="0.2">
      <c r="B381" s="29">
        <v>41597</v>
      </c>
      <c r="D381" s="6">
        <v>2.9114</v>
      </c>
      <c r="E381" s="6">
        <v>2.9716999999999998</v>
      </c>
      <c r="F381" s="6">
        <v>3.0019</v>
      </c>
      <c r="G381" s="6">
        <v>2.5268000000000002</v>
      </c>
      <c r="H381" s="6">
        <v>2.5384000000000002</v>
      </c>
      <c r="I381" s="6">
        <v>2.4178999999999999</v>
      </c>
      <c r="K381" s="29">
        <v>41597</v>
      </c>
      <c r="M381" s="19">
        <f t="shared" si="91"/>
        <v>3.5605970823529409</v>
      </c>
      <c r="O381" s="20">
        <f t="shared" si="92"/>
        <v>3.5631829999999995</v>
      </c>
      <c r="Q381" s="19">
        <f t="shared" si="93"/>
        <v>3.6851683235294113</v>
      </c>
      <c r="S381" s="20">
        <f t="shared" si="94"/>
        <v>3.1091300823529413</v>
      </c>
      <c r="U381" s="20">
        <f t="shared" si="95"/>
        <v>3.0742160000000003</v>
      </c>
      <c r="W381" s="20">
        <f t="shared" si="96"/>
        <v>3.0382483235294115</v>
      </c>
    </row>
    <row r="382" spans="2:33" x14ac:dyDescent="0.2">
      <c r="B382" s="29">
        <v>41604</v>
      </c>
      <c r="D382" s="6">
        <v>2.9319999999999999</v>
      </c>
      <c r="E382" s="6">
        <v>2.9946999999999999</v>
      </c>
      <c r="F382" s="6">
        <v>3.0387</v>
      </c>
      <c r="G382" s="6">
        <v>2.5297999999999998</v>
      </c>
      <c r="H382" s="6">
        <v>2.5371000000000001</v>
      </c>
      <c r="I382" s="6">
        <v>2.4035000000000002</v>
      </c>
      <c r="K382" s="29">
        <v>41604</v>
      </c>
      <c r="M382" s="19">
        <f t="shared" si="91"/>
        <v>3.5813618823529412</v>
      </c>
      <c r="O382" s="20">
        <f t="shared" si="92"/>
        <v>3.5859529999999999</v>
      </c>
      <c r="Q382" s="19">
        <f t="shared" si="93"/>
        <v>3.7221523235294116</v>
      </c>
      <c r="S382" s="20">
        <f t="shared" si="94"/>
        <v>3.112149582352941</v>
      </c>
      <c r="U382" s="20">
        <f t="shared" si="95"/>
        <v>3.0729290000000002</v>
      </c>
      <c r="W382" s="20">
        <f t="shared" si="96"/>
        <v>3.0237763235294119</v>
      </c>
    </row>
    <row r="383" spans="2:33" x14ac:dyDescent="0.2">
      <c r="B383" s="29">
        <v>41611</v>
      </c>
      <c r="D383" s="6">
        <v>2.9569999999999999</v>
      </c>
      <c r="E383" s="6">
        <v>3.0150000000000001</v>
      </c>
      <c r="F383" s="6">
        <v>3.0329999999999999</v>
      </c>
      <c r="G383" s="6">
        <v>2.5200999999999998</v>
      </c>
      <c r="H383" s="6">
        <v>2.5308999999999999</v>
      </c>
      <c r="I383" s="6">
        <v>2.3687999999999998</v>
      </c>
      <c r="K383" s="29">
        <v>41611</v>
      </c>
      <c r="M383" s="19">
        <f t="shared" si="91"/>
        <v>3.6065618823529411</v>
      </c>
      <c r="O383" s="20">
        <f t="shared" si="92"/>
        <v>3.6060500000000002</v>
      </c>
      <c r="Q383" s="19">
        <f t="shared" si="93"/>
        <v>3.7164238235294116</v>
      </c>
      <c r="S383" s="20">
        <f t="shared" si="94"/>
        <v>3.1023865323529409</v>
      </c>
      <c r="U383" s="20">
        <f t="shared" si="95"/>
        <v>3.0667909999999998</v>
      </c>
      <c r="W383" s="20">
        <f t="shared" si="96"/>
        <v>2.9889028235294113</v>
      </c>
    </row>
    <row r="384" spans="2:33" x14ac:dyDescent="0.2">
      <c r="B384" s="29">
        <v>41618</v>
      </c>
      <c r="D384" s="6">
        <v>2.9472999999999998</v>
      </c>
      <c r="E384" s="6">
        <v>3.0009000000000001</v>
      </c>
      <c r="F384" s="6">
        <v>3.0362</v>
      </c>
      <c r="G384" s="6">
        <v>2.5354000000000001</v>
      </c>
      <c r="H384" s="6">
        <v>2.5367000000000002</v>
      </c>
      <c r="I384" s="6">
        <v>2.3519999999999999</v>
      </c>
      <c r="K384" s="29">
        <v>41618</v>
      </c>
      <c r="M384" s="19">
        <f t="shared" si="91"/>
        <v>3.5967842823529406</v>
      </c>
      <c r="O384" s="20">
        <f t="shared" si="92"/>
        <v>3.5920909999999999</v>
      </c>
      <c r="Q384" s="19">
        <f t="shared" si="93"/>
        <v>3.7196398235294117</v>
      </c>
      <c r="S384" s="20">
        <f t="shared" si="94"/>
        <v>3.1177859823529412</v>
      </c>
      <c r="U384" s="20">
        <f t="shared" si="95"/>
        <v>3.072533</v>
      </c>
      <c r="W384" s="20">
        <f t="shared" si="96"/>
        <v>2.9720188235294112</v>
      </c>
      <c r="X384" s="5" t="s">
        <v>130</v>
      </c>
    </row>
    <row r="385" spans="2:23" x14ac:dyDescent="0.2">
      <c r="B385" s="29">
        <v>41625</v>
      </c>
      <c r="D385" s="6">
        <v>2.9304000000000001</v>
      </c>
      <c r="E385" s="6">
        <v>2.99</v>
      </c>
      <c r="F385" s="6">
        <v>3.0436000000000001</v>
      </c>
      <c r="G385" s="6">
        <v>2.4906000000000001</v>
      </c>
      <c r="H385" s="6">
        <v>2.5055999999999998</v>
      </c>
      <c r="I385" s="6">
        <v>2.2963</v>
      </c>
      <c r="K385" s="29">
        <v>41625</v>
      </c>
      <c r="M385" s="19">
        <f t="shared" si="91"/>
        <v>3.579749082352941</v>
      </c>
      <c r="O385" s="20">
        <f t="shared" si="92"/>
        <v>3.5813000000000001</v>
      </c>
      <c r="Q385" s="19">
        <f t="shared" si="93"/>
        <v>3.7270768235294112</v>
      </c>
      <c r="S385" s="20">
        <f t="shared" si="94"/>
        <v>3.0726947823529414</v>
      </c>
      <c r="U385" s="20">
        <f t="shared" si="95"/>
        <v>3.0417439999999996</v>
      </c>
      <c r="W385" s="20">
        <f t="shared" si="96"/>
        <v>2.9160403235294119</v>
      </c>
    </row>
    <row r="386" spans="2:23" x14ac:dyDescent="0.2">
      <c r="B386" s="29">
        <v>41632</v>
      </c>
      <c r="D386" s="6">
        <v>3.0064000000000002</v>
      </c>
      <c r="E386" s="6">
        <v>3.0851999999999999</v>
      </c>
      <c r="F386" s="6">
        <v>3.0849000000000002</v>
      </c>
      <c r="G386" s="6">
        <v>2.6181999999999999</v>
      </c>
      <c r="H386" s="6">
        <v>2.6322000000000001</v>
      </c>
      <c r="I386" s="6">
        <v>2.3424999999999998</v>
      </c>
      <c r="K386" s="29">
        <v>41632</v>
      </c>
      <c r="M386" s="19">
        <f t="shared" si="91"/>
        <v>3.6563570823529412</v>
      </c>
      <c r="O386" s="20">
        <f t="shared" si="92"/>
        <v>3.675548</v>
      </c>
      <c r="Q386" s="19">
        <f t="shared" si="93"/>
        <v>3.7685833235294117</v>
      </c>
      <c r="S386" s="20">
        <f t="shared" si="94"/>
        <v>3.2011241823529408</v>
      </c>
      <c r="U386" s="20">
        <f t="shared" si="95"/>
        <v>3.1670780000000001</v>
      </c>
      <c r="W386" s="20">
        <f t="shared" si="96"/>
        <v>2.9624713235294111</v>
      </c>
    </row>
    <row r="387" spans="2:23" x14ac:dyDescent="0.2">
      <c r="B387" s="29">
        <v>41639</v>
      </c>
      <c r="D387" s="6">
        <v>3.0089999999999999</v>
      </c>
      <c r="E387" s="6">
        <v>3.0880000000000001</v>
      </c>
      <c r="F387" s="6">
        <v>3.1303000000000001</v>
      </c>
      <c r="G387" s="6">
        <v>2.6568999999999998</v>
      </c>
      <c r="H387" s="6">
        <v>2.6738</v>
      </c>
      <c r="I387" s="6">
        <v>2.4178999999999999</v>
      </c>
      <c r="K387" s="29">
        <v>41639</v>
      </c>
      <c r="M387" s="19">
        <f t="shared" si="91"/>
        <v>3.6589778823529411</v>
      </c>
      <c r="O387" s="20">
        <f t="shared" si="92"/>
        <v>3.6783199999999998</v>
      </c>
      <c r="Q387" s="19">
        <f t="shared" si="93"/>
        <v>3.8142103235294114</v>
      </c>
      <c r="S387" s="20">
        <f t="shared" si="94"/>
        <v>3.240075732352941</v>
      </c>
      <c r="U387" s="20">
        <f t="shared" si="95"/>
        <v>3.2082619999999999</v>
      </c>
      <c r="W387" s="20">
        <f t="shared" si="96"/>
        <v>3.0382483235294115</v>
      </c>
    </row>
    <row r="388" spans="2:23" x14ac:dyDescent="0.2">
      <c r="B388" s="29">
        <v>41646</v>
      </c>
      <c r="D388" s="6">
        <v>2.8936999999999999</v>
      </c>
      <c r="E388" s="6">
        <v>2.9645999999999999</v>
      </c>
      <c r="F388" s="6">
        <v>3.0724</v>
      </c>
      <c r="G388" s="6">
        <v>2.5611999999999999</v>
      </c>
      <c r="H388" s="6">
        <v>2.5769000000000002</v>
      </c>
      <c r="I388" s="6">
        <v>2.4068000000000001</v>
      </c>
      <c r="K388" s="29">
        <v>41646</v>
      </c>
      <c r="M388" s="19">
        <f t="shared" si="91"/>
        <v>3.5427554823529412</v>
      </c>
      <c r="O388" s="20">
        <f t="shared" si="92"/>
        <v>3.5561539999999998</v>
      </c>
      <c r="Q388" s="19">
        <f t="shared" si="93"/>
        <v>3.7560208235294112</v>
      </c>
      <c r="S388" s="20">
        <f t="shared" si="94"/>
        <v>3.1437536823529411</v>
      </c>
      <c r="U388" s="20">
        <f t="shared" si="95"/>
        <v>3.1123310000000002</v>
      </c>
      <c r="W388" s="20">
        <f t="shared" si="96"/>
        <v>3.0270928235294114</v>
      </c>
    </row>
    <row r="389" spans="2:23" x14ac:dyDescent="0.2">
      <c r="B389" s="29">
        <v>41653</v>
      </c>
      <c r="D389" s="6">
        <v>2.8986999999999998</v>
      </c>
      <c r="F389" s="6">
        <v>3.0265</v>
      </c>
      <c r="G389" s="6">
        <v>2.5013999999999998</v>
      </c>
      <c r="H389" s="6">
        <v>2.5137999999999998</v>
      </c>
      <c r="I389" s="6">
        <v>2.3978999999999999</v>
      </c>
      <c r="K389" s="29">
        <v>41653</v>
      </c>
      <c r="M389" s="19">
        <f t="shared" si="91"/>
        <v>3.5477954823529405</v>
      </c>
      <c r="O389" s="20">
        <f t="shared" si="92"/>
        <v>0.62119999999999997</v>
      </c>
      <c r="Q389" s="19">
        <f t="shared" si="93"/>
        <v>3.7098913235294111</v>
      </c>
      <c r="S389" s="20">
        <f t="shared" si="94"/>
        <v>3.0835649823529412</v>
      </c>
      <c r="U389" s="20">
        <f t="shared" si="95"/>
        <v>3.0498619999999996</v>
      </c>
      <c r="W389" s="20">
        <f t="shared" si="96"/>
        <v>3.0181483235294113</v>
      </c>
    </row>
    <row r="390" spans="2:23" x14ac:dyDescent="0.2">
      <c r="B390" s="29">
        <v>41660</v>
      </c>
      <c r="D390" s="6">
        <v>2.9527000000000001</v>
      </c>
      <c r="E390" s="6">
        <v>3.0196999999999998</v>
      </c>
      <c r="F390" s="6">
        <v>3.0221</v>
      </c>
      <c r="G390" s="6">
        <v>2.5019999999999998</v>
      </c>
      <c r="H390" s="6">
        <v>2.5171000000000001</v>
      </c>
      <c r="I390" s="6">
        <v>2.3935</v>
      </c>
      <c r="K390" s="29">
        <v>41660</v>
      </c>
      <c r="M390" s="19">
        <f t="shared" si="91"/>
        <v>3.6022274823529417</v>
      </c>
      <c r="O390" s="20">
        <f t="shared" si="92"/>
        <v>3.610703</v>
      </c>
      <c r="Q390" s="19">
        <f t="shared" si="93"/>
        <v>3.7054693235294112</v>
      </c>
      <c r="S390" s="20">
        <f t="shared" si="94"/>
        <v>3.084168882352941</v>
      </c>
      <c r="U390" s="20">
        <f t="shared" si="95"/>
        <v>3.0531290000000002</v>
      </c>
      <c r="W390" s="20">
        <f t="shared" si="96"/>
        <v>3.0137263235294114</v>
      </c>
    </row>
    <row r="391" spans="2:23" x14ac:dyDescent="0.2">
      <c r="B391" s="29">
        <v>41667</v>
      </c>
      <c r="D391" s="6">
        <v>2.9910000000000001</v>
      </c>
      <c r="E391" s="6">
        <v>3.0575000000000001</v>
      </c>
      <c r="F391" s="6">
        <v>3.0676999999999999</v>
      </c>
      <c r="G391" s="6">
        <v>2.5066999999999999</v>
      </c>
      <c r="H391" s="6">
        <v>2.5206</v>
      </c>
      <c r="I391" s="6">
        <v>2.4548999999999999</v>
      </c>
      <c r="K391" s="29">
        <v>41667</v>
      </c>
      <c r="M391" s="19">
        <f t="shared" si="91"/>
        <v>3.6408338823529416</v>
      </c>
      <c r="O391" s="20">
        <f t="shared" si="92"/>
        <v>3.6481249999999998</v>
      </c>
      <c r="Q391" s="19">
        <f t="shared" si="93"/>
        <v>3.7512973235294114</v>
      </c>
      <c r="S391" s="20">
        <f t="shared" si="94"/>
        <v>3.0888994323529411</v>
      </c>
      <c r="U391" s="20">
        <f t="shared" si="95"/>
        <v>3.056594</v>
      </c>
      <c r="W391" s="20">
        <f t="shared" si="96"/>
        <v>3.0754333235294116</v>
      </c>
    </row>
    <row r="392" spans="2:23" x14ac:dyDescent="0.2">
      <c r="B392" s="29">
        <v>41674</v>
      </c>
      <c r="D392" s="6">
        <v>3.0045999999999999</v>
      </c>
      <c r="E392" s="6">
        <v>3.0489000000000002</v>
      </c>
      <c r="F392" s="6">
        <v>3.1343999999999999</v>
      </c>
      <c r="G392" s="6">
        <v>2.4923000000000002</v>
      </c>
      <c r="H392" s="6">
        <v>2.5053000000000001</v>
      </c>
      <c r="I392" s="6">
        <v>2.4876999999999998</v>
      </c>
      <c r="K392" s="29">
        <v>41674</v>
      </c>
      <c r="M392" s="19">
        <f t="shared" si="91"/>
        <v>3.6545426823529414</v>
      </c>
      <c r="O392" s="20">
        <f t="shared" si="92"/>
        <v>3.6396109999999999</v>
      </c>
      <c r="Q392" s="19">
        <f t="shared" si="93"/>
        <v>3.8183308235294113</v>
      </c>
      <c r="S392" s="20">
        <f t="shared" si="94"/>
        <v>3.0744058323529413</v>
      </c>
      <c r="U392" s="20">
        <f t="shared" si="95"/>
        <v>3.0414469999999998</v>
      </c>
      <c r="W392" s="20">
        <f t="shared" si="96"/>
        <v>3.1083973235294113</v>
      </c>
    </row>
    <row r="393" spans="2:23" x14ac:dyDescent="0.2">
      <c r="B393" s="29">
        <v>41681</v>
      </c>
      <c r="D393" s="6">
        <v>2.9559000000000002</v>
      </c>
      <c r="E393" s="6">
        <v>3.0181</v>
      </c>
      <c r="F393" s="6">
        <v>3.1374</v>
      </c>
      <c r="G393" s="6">
        <v>2.5649999999999999</v>
      </c>
      <c r="H393" s="6">
        <v>2.5910000000000002</v>
      </c>
      <c r="I393" s="6">
        <v>2.5266000000000002</v>
      </c>
      <c r="K393" s="29">
        <v>41681</v>
      </c>
      <c r="M393" s="19">
        <f t="shared" si="91"/>
        <v>3.6054530823529412</v>
      </c>
      <c r="O393" s="20">
        <f t="shared" si="92"/>
        <v>3.6091189999999997</v>
      </c>
      <c r="Q393" s="19">
        <f t="shared" si="93"/>
        <v>3.8213458235294118</v>
      </c>
      <c r="S393" s="20">
        <f t="shared" si="94"/>
        <v>3.1475783823529411</v>
      </c>
      <c r="U393" s="20">
        <f t="shared" si="95"/>
        <v>3.12629</v>
      </c>
      <c r="W393" s="20">
        <f t="shared" si="96"/>
        <v>3.1474918235294114</v>
      </c>
    </row>
    <row r="394" spans="2:23" x14ac:dyDescent="0.2">
      <c r="B394" s="29">
        <v>41688</v>
      </c>
      <c r="D394" s="6">
        <v>3.0028999999999999</v>
      </c>
      <c r="E394" s="6">
        <v>3.0602</v>
      </c>
      <c r="F394" s="6">
        <v>3.1568999999999998</v>
      </c>
      <c r="G394" s="6">
        <v>2.6122999999999998</v>
      </c>
      <c r="H394" s="6">
        <v>2.6343000000000001</v>
      </c>
      <c r="I394" s="6">
        <v>2.5636999999999999</v>
      </c>
      <c r="K394" s="29">
        <v>41688</v>
      </c>
      <c r="M394" s="19">
        <f t="shared" si="91"/>
        <v>3.652829082352941</v>
      </c>
      <c r="O394" s="20">
        <f t="shared" si="92"/>
        <v>3.650798</v>
      </c>
      <c r="Q394" s="19">
        <f t="shared" si="93"/>
        <v>3.8409433235294115</v>
      </c>
      <c r="S394" s="20">
        <f t="shared" si="94"/>
        <v>3.1951858323529412</v>
      </c>
      <c r="U394" s="20">
        <f t="shared" si="95"/>
        <v>3.1691569999999998</v>
      </c>
      <c r="W394" s="20">
        <f t="shared" si="96"/>
        <v>3.1847773235294117</v>
      </c>
    </row>
    <row r="395" spans="2:23" x14ac:dyDescent="0.2">
      <c r="B395" s="29">
        <v>41695</v>
      </c>
      <c r="D395" s="6">
        <v>3.0363000000000002</v>
      </c>
      <c r="E395" s="6">
        <v>3.093</v>
      </c>
      <c r="F395" s="6">
        <v>3.2277</v>
      </c>
      <c r="G395" s="6">
        <v>2.6951999999999998</v>
      </c>
      <c r="H395" s="6">
        <v>2.7231299999999998</v>
      </c>
      <c r="I395" s="6">
        <v>2.6387999999999998</v>
      </c>
      <c r="K395" s="29">
        <v>41695</v>
      </c>
      <c r="M395" s="19">
        <f t="shared" si="91"/>
        <v>3.686496282352941</v>
      </c>
      <c r="O395" s="20">
        <f t="shared" si="92"/>
        <v>3.6832699999999998</v>
      </c>
      <c r="Q395" s="19">
        <f t="shared" si="93"/>
        <v>3.9120973235294114</v>
      </c>
      <c r="S395" s="20">
        <f t="shared" si="94"/>
        <v>3.278624682352941</v>
      </c>
      <c r="U395" s="20">
        <f t="shared" si="95"/>
        <v>3.2570986999999998</v>
      </c>
      <c r="W395" s="20">
        <f t="shared" si="96"/>
        <v>3.2602528235294113</v>
      </c>
    </row>
    <row r="396" spans="2:23" x14ac:dyDescent="0.2">
      <c r="B396" s="29">
        <v>41702</v>
      </c>
      <c r="D396" s="6">
        <v>3.0935000000000001</v>
      </c>
      <c r="E396" s="6">
        <v>3.1573000000000002</v>
      </c>
      <c r="F396" s="6">
        <v>3.2942999999999998</v>
      </c>
      <c r="G396" s="6">
        <v>3.0737000000000001</v>
      </c>
      <c r="H396" s="6">
        <v>3.1253000000000002</v>
      </c>
      <c r="I396" s="6">
        <v>2.7229000000000001</v>
      </c>
      <c r="K396" s="29">
        <v>41702</v>
      </c>
      <c r="M396" s="19">
        <f t="shared" si="91"/>
        <v>3.7441538823529417</v>
      </c>
      <c r="O396" s="20">
        <f t="shared" si="92"/>
        <v>3.7469270000000003</v>
      </c>
      <c r="Q396" s="19">
        <f t="shared" si="93"/>
        <v>3.9790303235294111</v>
      </c>
      <c r="S396" s="20">
        <f t="shared" si="94"/>
        <v>3.6595849323529412</v>
      </c>
      <c r="U396" s="20">
        <f t="shared" si="95"/>
        <v>3.6552470000000001</v>
      </c>
      <c r="W396" s="20">
        <f t="shared" si="96"/>
        <v>3.3447733235294113</v>
      </c>
    </row>
    <row r="397" spans="2:23" x14ac:dyDescent="0.2">
      <c r="B397" s="29">
        <v>41709</v>
      </c>
      <c r="D397" s="6">
        <v>3.0278</v>
      </c>
      <c r="E397" s="6">
        <v>3.0760000000000001</v>
      </c>
      <c r="F397" s="6">
        <v>3.2738</v>
      </c>
      <c r="G397" s="6">
        <v>3.0341</v>
      </c>
      <c r="H397" s="6">
        <v>3.0929000000000002</v>
      </c>
      <c r="I397" s="6">
        <v>2.7324000000000002</v>
      </c>
      <c r="K397" s="29">
        <v>41709</v>
      </c>
      <c r="M397" s="19">
        <f t="shared" si="91"/>
        <v>3.6779282823529416</v>
      </c>
      <c r="O397" s="20">
        <f t="shared" si="92"/>
        <v>3.6664400000000001</v>
      </c>
      <c r="Q397" s="19">
        <f t="shared" si="93"/>
        <v>3.9584278235294112</v>
      </c>
      <c r="S397" s="20">
        <f t="shared" si="94"/>
        <v>3.619727532352941</v>
      </c>
      <c r="U397" s="20">
        <f t="shared" si="95"/>
        <v>3.6231710000000001</v>
      </c>
      <c r="W397" s="20">
        <f t="shared" si="96"/>
        <v>3.3543208235294113</v>
      </c>
    </row>
    <row r="398" spans="2:23" x14ac:dyDescent="0.2">
      <c r="B398" s="29">
        <v>41716</v>
      </c>
      <c r="D398" s="6">
        <v>2.9752000000000001</v>
      </c>
      <c r="E398" s="6">
        <v>3.0087000000000002</v>
      </c>
      <c r="F398" s="6">
        <v>3.2179000000000002</v>
      </c>
      <c r="G398" s="6">
        <v>3.0164</v>
      </c>
      <c r="H398" s="6">
        <v>3.0929000000000002</v>
      </c>
      <c r="I398" s="6">
        <v>2.7075</v>
      </c>
      <c r="K398" s="29">
        <v>41716</v>
      </c>
      <c r="M398" s="19">
        <f t="shared" si="91"/>
        <v>3.624907482352941</v>
      </c>
      <c r="O398" s="20">
        <f t="shared" si="92"/>
        <v>3.5998130000000002</v>
      </c>
      <c r="Q398" s="19">
        <f t="shared" si="93"/>
        <v>3.9022483235294114</v>
      </c>
      <c r="S398" s="20">
        <f t="shared" si="94"/>
        <v>3.6019124823529411</v>
      </c>
      <c r="U398" s="20">
        <f t="shared" si="95"/>
        <v>3.6231710000000001</v>
      </c>
      <c r="W398" s="20">
        <f t="shared" si="96"/>
        <v>3.3292963235294115</v>
      </c>
    </row>
    <row r="399" spans="2:23" x14ac:dyDescent="0.2">
      <c r="B399" s="29">
        <v>41723</v>
      </c>
      <c r="D399" s="6">
        <v>3.0175000000000001</v>
      </c>
      <c r="E399" s="6">
        <v>3.0268000000000002</v>
      </c>
      <c r="F399" s="6">
        <v>3.2162000000000002</v>
      </c>
      <c r="G399" s="6">
        <v>3.1015000000000001</v>
      </c>
      <c r="H399" s="6">
        <v>3.1434000000000002</v>
      </c>
      <c r="I399" s="6">
        <v>2.7707999999999999</v>
      </c>
      <c r="K399" s="29">
        <v>41723</v>
      </c>
      <c r="M399" s="19">
        <f t="shared" si="91"/>
        <v>3.6675458823529414</v>
      </c>
      <c r="O399" s="20">
        <f t="shared" si="92"/>
        <v>3.6177320000000002</v>
      </c>
      <c r="Q399" s="19">
        <f t="shared" si="93"/>
        <v>3.900539823529412</v>
      </c>
      <c r="S399" s="20">
        <f t="shared" si="94"/>
        <v>3.6875656323529413</v>
      </c>
      <c r="U399" s="20">
        <f t="shared" si="95"/>
        <v>3.6731660000000002</v>
      </c>
      <c r="W399" s="20">
        <f t="shared" si="96"/>
        <v>3.3929128235294117</v>
      </c>
    </row>
    <row r="400" spans="2:23" x14ac:dyDescent="0.2">
      <c r="B400" s="29">
        <v>41730</v>
      </c>
      <c r="D400" s="6">
        <v>3.0224000000000002</v>
      </c>
      <c r="E400" s="6">
        <v>3.0112999999999999</v>
      </c>
      <c r="F400" s="6">
        <v>3.2081</v>
      </c>
      <c r="G400" s="6">
        <v>3.1541000000000001</v>
      </c>
      <c r="H400" s="6">
        <v>3.1030000000000002</v>
      </c>
      <c r="I400" s="6">
        <v>2.8351999999999999</v>
      </c>
      <c r="K400" s="29">
        <v>41730</v>
      </c>
      <c r="M400" s="19">
        <f t="shared" si="91"/>
        <v>3.6724850823529414</v>
      </c>
      <c r="O400" s="20">
        <f t="shared" si="92"/>
        <v>3.6023869999999998</v>
      </c>
      <c r="Q400" s="19">
        <f t="shared" si="93"/>
        <v>3.8923993235294114</v>
      </c>
      <c r="S400" s="20">
        <f t="shared" si="94"/>
        <v>3.7405075323529413</v>
      </c>
      <c r="U400" s="20">
        <f t="shared" si="95"/>
        <v>3.6331700000000002</v>
      </c>
      <c r="W400" s="20">
        <f t="shared" si="96"/>
        <v>3.4576348235294114</v>
      </c>
    </row>
    <row r="401" spans="2:23" x14ac:dyDescent="0.2">
      <c r="B401" s="29">
        <v>41737</v>
      </c>
      <c r="D401" s="6">
        <v>2.9051999999999998</v>
      </c>
      <c r="E401" s="6">
        <v>2.9361999999999999</v>
      </c>
      <c r="F401" s="6">
        <v>3.1356000000000002</v>
      </c>
      <c r="G401" s="6">
        <v>3.1002000000000001</v>
      </c>
      <c r="H401" s="6">
        <v>3.0851999999999999</v>
      </c>
      <c r="I401" s="6">
        <v>2.8831000000000002</v>
      </c>
      <c r="K401" s="29">
        <v>41737</v>
      </c>
      <c r="M401" s="19">
        <f t="shared" si="91"/>
        <v>3.5543474823529406</v>
      </c>
      <c r="O401" s="20">
        <f t="shared" si="92"/>
        <v>3.528038</v>
      </c>
      <c r="Q401" s="19">
        <f t="shared" si="93"/>
        <v>3.819536823529412</v>
      </c>
      <c r="S401" s="20">
        <f t="shared" si="94"/>
        <v>3.6862571823529411</v>
      </c>
      <c r="U401" s="20">
        <f t="shared" si="95"/>
        <v>3.615548</v>
      </c>
      <c r="W401" s="20">
        <f t="shared" si="96"/>
        <v>3.5057743235294119</v>
      </c>
    </row>
    <row r="402" spans="2:23" x14ac:dyDescent="0.2">
      <c r="B402" s="29">
        <v>41744</v>
      </c>
      <c r="D402" s="6">
        <v>3.0345</v>
      </c>
      <c r="E402" s="6">
        <v>3.0589</v>
      </c>
      <c r="F402" s="6">
        <v>3.2014</v>
      </c>
      <c r="G402" s="6">
        <v>3.2734999999999999</v>
      </c>
      <c r="H402" s="6">
        <v>3.2999000000000001</v>
      </c>
      <c r="I402" s="6">
        <v>2.9338000000000002</v>
      </c>
      <c r="K402" s="29">
        <v>41744</v>
      </c>
      <c r="M402" s="19">
        <f t="shared" si="91"/>
        <v>3.6846818823529413</v>
      </c>
      <c r="O402" s="20">
        <f t="shared" si="92"/>
        <v>3.6495109999999999</v>
      </c>
      <c r="Q402" s="19">
        <f t="shared" si="93"/>
        <v>3.8856658235294113</v>
      </c>
      <c r="S402" s="20">
        <f t="shared" si="94"/>
        <v>3.860683632352941</v>
      </c>
      <c r="U402" s="20">
        <f t="shared" si="95"/>
        <v>3.8281009999999998</v>
      </c>
      <c r="W402" s="20">
        <f t="shared" si="96"/>
        <v>3.5567278235294113</v>
      </c>
    </row>
    <row r="403" spans="2:23" x14ac:dyDescent="0.2">
      <c r="B403" s="29">
        <v>41751</v>
      </c>
      <c r="D403" s="6">
        <v>3.0771000000000002</v>
      </c>
      <c r="E403" s="6">
        <v>3.1042999999999998</v>
      </c>
      <c r="F403" s="6">
        <v>3.2193999999999998</v>
      </c>
      <c r="G403" s="6">
        <v>3.2911999999999999</v>
      </c>
      <c r="H403" s="6">
        <v>3.2898000000000001</v>
      </c>
      <c r="I403" s="6">
        <v>2.9722</v>
      </c>
      <c r="K403" s="29">
        <v>41751</v>
      </c>
      <c r="M403" s="19">
        <f t="shared" si="91"/>
        <v>3.7276226823529415</v>
      </c>
      <c r="O403" s="20">
        <f t="shared" si="92"/>
        <v>3.6944569999999999</v>
      </c>
      <c r="Q403" s="19">
        <f t="shared" si="93"/>
        <v>3.9037558235294112</v>
      </c>
      <c r="S403" s="20">
        <f t="shared" si="94"/>
        <v>3.8784986823529408</v>
      </c>
      <c r="U403" s="20">
        <f t="shared" si="95"/>
        <v>3.8181020000000001</v>
      </c>
      <c r="W403" s="20">
        <f t="shared" si="96"/>
        <v>3.5953198235294117</v>
      </c>
    </row>
    <row r="404" spans="2:23" x14ac:dyDescent="0.2">
      <c r="B404" s="29">
        <v>41758</v>
      </c>
      <c r="D404" s="6">
        <v>3.0316000000000001</v>
      </c>
      <c r="E404" s="6">
        <v>3.0674999999999999</v>
      </c>
      <c r="F404" s="6">
        <v>3.2294999999999998</v>
      </c>
      <c r="G404" s="6">
        <v>3.2025000000000001</v>
      </c>
      <c r="H404" s="6">
        <v>3.2267000000000001</v>
      </c>
      <c r="I404" s="6">
        <v>2.9971000000000001</v>
      </c>
      <c r="K404" s="29">
        <v>41758</v>
      </c>
      <c r="M404" s="19">
        <f t="shared" si="91"/>
        <v>3.6817586823529416</v>
      </c>
      <c r="O404" s="20">
        <f t="shared" si="92"/>
        <v>3.6580249999999999</v>
      </c>
      <c r="Q404" s="19">
        <f t="shared" si="93"/>
        <v>3.9139063235294111</v>
      </c>
      <c r="S404" s="20">
        <f t="shared" si="94"/>
        <v>3.7892221323529411</v>
      </c>
      <c r="U404" s="20">
        <f t="shared" si="95"/>
        <v>3.755633</v>
      </c>
      <c r="W404" s="20">
        <f t="shared" si="96"/>
        <v>3.6203443235294115</v>
      </c>
    </row>
    <row r="405" spans="2:23" x14ac:dyDescent="0.2">
      <c r="B405" s="29">
        <v>41765</v>
      </c>
      <c r="D405" s="6">
        <v>2.9952999999999999</v>
      </c>
      <c r="E405" s="6">
        <v>3.0310000000000001</v>
      </c>
      <c r="F405" s="6">
        <v>3.1663999999999999</v>
      </c>
      <c r="G405" s="6">
        <v>3.1023000000000001</v>
      </c>
      <c r="H405" s="6">
        <v>3.1358000000000001</v>
      </c>
      <c r="I405" s="6">
        <v>2.9996</v>
      </c>
      <c r="K405" s="29">
        <v>41765</v>
      </c>
      <c r="M405" s="19">
        <f t="shared" si="91"/>
        <v>3.645168282352941</v>
      </c>
      <c r="O405" s="20">
        <f t="shared" si="92"/>
        <v>3.6218900000000001</v>
      </c>
      <c r="Q405" s="19">
        <f t="shared" si="93"/>
        <v>3.8504908235294115</v>
      </c>
      <c r="S405" s="20">
        <f t="shared" si="94"/>
        <v>3.6883708323529412</v>
      </c>
      <c r="U405" s="20">
        <f t="shared" si="95"/>
        <v>3.6656420000000001</v>
      </c>
      <c r="W405" s="20">
        <f t="shared" si="96"/>
        <v>3.6228568235294114</v>
      </c>
    </row>
    <row r="406" spans="2:23" x14ac:dyDescent="0.2">
      <c r="B406" s="29">
        <v>41772</v>
      </c>
      <c r="D406" s="6">
        <v>3.0327999999999999</v>
      </c>
      <c r="E406" s="6">
        <v>3.0796999999999999</v>
      </c>
      <c r="F406" s="6">
        <v>3.1808000000000001</v>
      </c>
      <c r="G406" s="6">
        <v>3.2690000000000001</v>
      </c>
      <c r="H406" s="6">
        <v>3.3681000000000001</v>
      </c>
      <c r="I406" s="6">
        <v>3.0093999999999999</v>
      </c>
      <c r="K406" s="29">
        <v>41772</v>
      </c>
      <c r="M406" s="19">
        <f t="shared" si="91"/>
        <v>3.6829682823529408</v>
      </c>
      <c r="O406" s="20">
        <f t="shared" si="92"/>
        <v>3.6701029999999997</v>
      </c>
      <c r="Q406" s="19">
        <f t="shared" si="93"/>
        <v>3.8649628235294111</v>
      </c>
      <c r="S406" s="20">
        <f t="shared" si="94"/>
        <v>3.8561543823529414</v>
      </c>
      <c r="U406" s="20">
        <f t="shared" si="95"/>
        <v>3.8956189999999999</v>
      </c>
      <c r="W406" s="20">
        <f t="shared" si="96"/>
        <v>3.6327058235294114</v>
      </c>
    </row>
    <row r="407" spans="2:23" x14ac:dyDescent="0.2">
      <c r="B407" s="29">
        <v>41779</v>
      </c>
      <c r="D407" s="6">
        <v>3.0428999999999999</v>
      </c>
      <c r="E407" s="6">
        <v>3.0867</v>
      </c>
      <c r="F407" s="6">
        <v>3.1825999999999999</v>
      </c>
      <c r="G407" s="6">
        <v>3.2050999999999998</v>
      </c>
      <c r="H407" s="6">
        <v>3.1181999999999999</v>
      </c>
      <c r="I407" s="6">
        <v>3.0152000000000001</v>
      </c>
      <c r="K407" s="29">
        <v>41779</v>
      </c>
      <c r="M407" s="19">
        <f t="shared" si="91"/>
        <v>3.6931490823529414</v>
      </c>
      <c r="O407" s="20">
        <f t="shared" si="92"/>
        <v>3.6770329999999998</v>
      </c>
      <c r="Q407" s="19">
        <f t="shared" si="93"/>
        <v>3.8667718235294117</v>
      </c>
      <c r="S407" s="20">
        <f t="shared" si="94"/>
        <v>3.7918390323529407</v>
      </c>
      <c r="U407" s="20">
        <f t="shared" si="95"/>
        <v>3.648218</v>
      </c>
      <c r="W407" s="20">
        <f t="shared" si="96"/>
        <v>3.6385348235294117</v>
      </c>
    </row>
    <row r="408" spans="2:23" x14ac:dyDescent="0.2">
      <c r="B408" s="29">
        <v>41786</v>
      </c>
      <c r="D408" s="6">
        <v>3.1084000000000001</v>
      </c>
      <c r="E408" s="6">
        <v>3.1484000000000001</v>
      </c>
      <c r="F408" s="6">
        <v>3.2082000000000002</v>
      </c>
      <c r="G408" s="6">
        <v>3.3347000000000002</v>
      </c>
      <c r="H408" s="6">
        <v>3.1981000000000002</v>
      </c>
      <c r="I408" s="6">
        <v>3.0251000000000001</v>
      </c>
      <c r="K408" s="29">
        <v>41786</v>
      </c>
      <c r="M408" s="19">
        <f t="shared" si="91"/>
        <v>3.759173082352941</v>
      </c>
      <c r="O408" s="20">
        <f t="shared" si="92"/>
        <v>3.7381160000000002</v>
      </c>
      <c r="Q408" s="19">
        <f t="shared" si="93"/>
        <v>3.8924998235294117</v>
      </c>
      <c r="S408" s="20">
        <f t="shared" si="94"/>
        <v>3.9222814323529414</v>
      </c>
      <c r="U408" s="20">
        <f t="shared" si="95"/>
        <v>3.727319</v>
      </c>
      <c r="W408" s="20">
        <f t="shared" si="96"/>
        <v>3.6484843235294111</v>
      </c>
    </row>
    <row r="409" spans="2:23" x14ac:dyDescent="0.2">
      <c r="B409" s="29">
        <v>41793</v>
      </c>
      <c r="D409" s="6">
        <v>3.0365000000000002</v>
      </c>
      <c r="E409" s="6">
        <v>3.0777999999999999</v>
      </c>
      <c r="F409" s="6">
        <v>3.1835</v>
      </c>
      <c r="G409" s="6">
        <v>3.2926000000000002</v>
      </c>
      <c r="H409" s="6">
        <v>3.1884999999999999</v>
      </c>
      <c r="I409" s="6">
        <v>3.0543</v>
      </c>
      <c r="K409" s="29">
        <v>41793</v>
      </c>
      <c r="M409" s="19">
        <f t="shared" si="91"/>
        <v>3.6866978823529415</v>
      </c>
      <c r="O409" s="20">
        <f t="shared" si="92"/>
        <v>3.6682219999999996</v>
      </c>
      <c r="Q409" s="19">
        <f t="shared" si="93"/>
        <v>3.8676763235294116</v>
      </c>
      <c r="S409" s="20">
        <f t="shared" si="94"/>
        <v>3.8799077823529413</v>
      </c>
      <c r="U409" s="20">
        <f t="shared" si="95"/>
        <v>3.7178149999999999</v>
      </c>
      <c r="W409" s="20">
        <f t="shared" si="96"/>
        <v>3.6778303235294114</v>
      </c>
    </row>
    <row r="410" spans="2:23" x14ac:dyDescent="0.2">
      <c r="B410" s="29">
        <v>41800</v>
      </c>
      <c r="D410" s="6">
        <v>3.0621999999999998</v>
      </c>
      <c r="E410" s="6">
        <v>3.1118000000000001</v>
      </c>
      <c r="F410" s="6">
        <v>3.1814</v>
      </c>
      <c r="G410" s="6">
        <v>3.3035999999999999</v>
      </c>
      <c r="H410" s="6">
        <v>3.1753999999999998</v>
      </c>
      <c r="I410" s="6">
        <v>3.1067</v>
      </c>
      <c r="K410" s="29">
        <v>41800</v>
      </c>
      <c r="M410" s="19">
        <f t="shared" si="91"/>
        <v>3.7126034823529412</v>
      </c>
      <c r="O410" s="20">
        <f t="shared" si="92"/>
        <v>3.7018819999999999</v>
      </c>
      <c r="Q410" s="19">
        <f t="shared" si="93"/>
        <v>3.865565823529411</v>
      </c>
      <c r="S410" s="20">
        <f t="shared" si="94"/>
        <v>3.8909792823529408</v>
      </c>
      <c r="U410" s="20">
        <f t="shared" si="95"/>
        <v>3.7048459999999999</v>
      </c>
      <c r="W410" s="20">
        <f t="shared" si="96"/>
        <v>3.7304923235294112</v>
      </c>
    </row>
    <row r="411" spans="2:23" x14ac:dyDescent="0.2">
      <c r="B411" s="29">
        <v>41807</v>
      </c>
      <c r="D411" s="6">
        <v>3.169</v>
      </c>
      <c r="E411" s="6">
        <v>3.2174999999999998</v>
      </c>
      <c r="F411" s="6">
        <v>3.2484000000000002</v>
      </c>
      <c r="G411" s="6">
        <v>3.3321999999999998</v>
      </c>
      <c r="H411" s="6">
        <v>3.1876000000000002</v>
      </c>
      <c r="I411" s="6">
        <v>3.1006999999999998</v>
      </c>
      <c r="K411" s="29">
        <v>41807</v>
      </c>
      <c r="M411" s="19">
        <f t="shared" si="91"/>
        <v>3.8202578823529407</v>
      </c>
      <c r="O411" s="20">
        <f t="shared" si="92"/>
        <v>3.8065249999999997</v>
      </c>
      <c r="Q411" s="19">
        <f t="shared" si="93"/>
        <v>3.9329008235294118</v>
      </c>
      <c r="S411" s="20">
        <f t="shared" si="94"/>
        <v>3.9197651823529411</v>
      </c>
      <c r="U411" s="20">
        <f t="shared" si="95"/>
        <v>3.7169240000000001</v>
      </c>
      <c r="W411" s="20">
        <f t="shared" si="96"/>
        <v>3.7244623235294112</v>
      </c>
    </row>
    <row r="412" spans="2:23" x14ac:dyDescent="0.2">
      <c r="B412" s="29">
        <v>41814</v>
      </c>
      <c r="D412" s="6">
        <v>3.1655000000000002</v>
      </c>
      <c r="E412" s="6">
        <v>3.2019000000000002</v>
      </c>
      <c r="F412" s="6">
        <v>3.2656999999999998</v>
      </c>
      <c r="G412" s="6">
        <v>3.4214000000000002</v>
      </c>
      <c r="H412" s="6">
        <v>3.2646000000000002</v>
      </c>
      <c r="I412" s="6">
        <v>3.1202999999999999</v>
      </c>
      <c r="K412" s="29">
        <v>41814</v>
      </c>
      <c r="M412" s="19">
        <f t="shared" si="91"/>
        <v>3.8167298823529414</v>
      </c>
      <c r="O412" s="20">
        <f t="shared" si="92"/>
        <v>3.7910810000000001</v>
      </c>
      <c r="Q412" s="19">
        <f t="shared" si="93"/>
        <v>3.9502873235294116</v>
      </c>
      <c r="S412" s="20">
        <f t="shared" si="94"/>
        <v>4.0095449823529412</v>
      </c>
      <c r="U412" s="20">
        <f t="shared" si="95"/>
        <v>3.7931539999999999</v>
      </c>
      <c r="W412" s="20">
        <f t="shared" si="96"/>
        <v>3.7441603235294112</v>
      </c>
    </row>
    <row r="413" spans="2:23" x14ac:dyDescent="0.2">
      <c r="B413" s="29">
        <v>41821</v>
      </c>
      <c r="D413" s="6">
        <v>3.0371999999999999</v>
      </c>
      <c r="E413" s="6">
        <v>3.0726</v>
      </c>
      <c r="F413" s="6">
        <v>3.2002999999999999</v>
      </c>
      <c r="G413" s="6">
        <v>3.3397999999999999</v>
      </c>
      <c r="H413" s="6">
        <v>3.1737000000000002</v>
      </c>
      <c r="I413" s="6">
        <v>3.1404000000000001</v>
      </c>
      <c r="K413" s="29">
        <v>41821</v>
      </c>
      <c r="M413" s="19">
        <f>D413*$AA$422+$AA$428</f>
        <v>3.6874034823529414</v>
      </c>
      <c r="O413" s="20">
        <f>E413*$AB$422+$AB$428</f>
        <v>3.6630739999999999</v>
      </c>
      <c r="Q413" s="19">
        <f>F413*$AC$422+$AC$428</f>
        <v>3.8845603235294117</v>
      </c>
      <c r="S413" s="20">
        <f>G413*$AE$422+$AE$428</f>
        <v>3.9274145823529412</v>
      </c>
      <c r="U413" s="20">
        <f>H413*$AF$422+$AF$428</f>
        <v>3.703163</v>
      </c>
      <c r="W413" s="20">
        <f>I413*$AG$422+$AG$428</f>
        <v>3.7643608235294117</v>
      </c>
    </row>
    <row r="414" spans="2:23" x14ac:dyDescent="0.2">
      <c r="B414" s="29">
        <v>41828</v>
      </c>
      <c r="D414" s="6">
        <v>2.9089999999999998</v>
      </c>
      <c r="E414" s="6">
        <v>2.9558</v>
      </c>
      <c r="F414" s="6">
        <v>3.0853000000000002</v>
      </c>
      <c r="G414" s="6">
        <v>3.1339000000000001</v>
      </c>
      <c r="H414" s="6">
        <v>2.9967000000000001</v>
      </c>
      <c r="I414" s="6">
        <v>3.0815999999999999</v>
      </c>
      <c r="K414" s="29">
        <v>41828</v>
      </c>
      <c r="M414" s="19">
        <f t="shared" ref="M414:M465" si="98">D414*$AA$422+$AA$428</f>
        <v>3.5581778823529406</v>
      </c>
      <c r="O414" s="20">
        <f t="shared" ref="O414:O465" si="99">E414*$AB$422+$AB$428</f>
        <v>3.5474419999999998</v>
      </c>
      <c r="Q414" s="19">
        <f t="shared" ref="Q414:Q465" si="100">F414*$AC$422+$AC$428</f>
        <v>3.768985323529412</v>
      </c>
      <c r="S414" s="20">
        <f t="shared" ref="S414:S465" si="101">G414*$AE$422+$AE$428</f>
        <v>3.7201762323529413</v>
      </c>
      <c r="U414" s="20">
        <f t="shared" ref="U414:U465" si="102">H414*$AF$422+$AF$428</f>
        <v>3.527933</v>
      </c>
      <c r="W414" s="20">
        <f t="shared" ref="W414:W465" si="103">I414*$AG$422+$AG$428</f>
        <v>3.7052668235294117</v>
      </c>
    </row>
    <row r="415" spans="2:23" x14ac:dyDescent="0.2">
      <c r="B415" s="29">
        <v>41835</v>
      </c>
      <c r="D415" s="6">
        <v>2.8953000000000002</v>
      </c>
      <c r="E415" s="6">
        <v>2.9346999999999999</v>
      </c>
      <c r="F415" s="6">
        <v>3.0125999999999999</v>
      </c>
      <c r="G415" s="6">
        <v>3.0125999999999999</v>
      </c>
      <c r="H415" s="6">
        <v>2.8879999999999999</v>
      </c>
      <c r="I415" s="6">
        <v>3.0459999999999998</v>
      </c>
      <c r="K415" s="29">
        <v>41835</v>
      </c>
      <c r="M415" s="19">
        <f t="shared" si="98"/>
        <v>3.5443682823529414</v>
      </c>
      <c r="O415" s="20">
        <f t="shared" si="99"/>
        <v>3.5265529999999998</v>
      </c>
      <c r="Q415" s="19">
        <f t="shared" si="100"/>
        <v>3.6959218235294111</v>
      </c>
      <c r="S415" s="20">
        <f t="shared" si="101"/>
        <v>3.5980877823529411</v>
      </c>
      <c r="U415" s="20">
        <f t="shared" si="102"/>
        <v>3.4203199999999998</v>
      </c>
      <c r="W415" s="20">
        <f t="shared" si="103"/>
        <v>3.6694888235294112</v>
      </c>
    </row>
    <row r="416" spans="2:23" x14ac:dyDescent="0.2">
      <c r="B416" s="29">
        <v>41842</v>
      </c>
      <c r="D416" s="6">
        <v>2.9413999999999998</v>
      </c>
      <c r="E416" s="6">
        <v>2.9790000000000001</v>
      </c>
      <c r="F416" s="6">
        <v>3.0093999999999999</v>
      </c>
      <c r="G416" s="6">
        <v>3.0924</v>
      </c>
      <c r="H416" s="6">
        <v>2.9599000000000002</v>
      </c>
      <c r="I416" s="6">
        <v>3.0129000000000001</v>
      </c>
      <c r="K416" s="29">
        <v>41842</v>
      </c>
      <c r="M416" s="19">
        <f t="shared" si="98"/>
        <v>3.590837082352941</v>
      </c>
      <c r="O416" s="20">
        <f t="shared" si="99"/>
        <v>3.5704099999999999</v>
      </c>
      <c r="Q416" s="19">
        <f t="shared" si="100"/>
        <v>3.692705823529411</v>
      </c>
      <c r="S416" s="20">
        <f t="shared" si="101"/>
        <v>3.678406482352941</v>
      </c>
      <c r="U416" s="20">
        <f t="shared" si="102"/>
        <v>3.491501</v>
      </c>
      <c r="W416" s="20">
        <f t="shared" si="103"/>
        <v>3.6362233235294115</v>
      </c>
    </row>
    <row r="417" spans="2:33" x14ac:dyDescent="0.2">
      <c r="B417" s="29">
        <v>41849</v>
      </c>
      <c r="D417" s="6">
        <v>3.0091000000000001</v>
      </c>
      <c r="E417" s="6">
        <v>3.0436000000000001</v>
      </c>
      <c r="F417" s="6">
        <v>3.0428000000000002</v>
      </c>
      <c r="G417" s="6">
        <v>3.0935999999999999</v>
      </c>
      <c r="H417" s="6">
        <v>2.9567999999999999</v>
      </c>
      <c r="I417" s="6">
        <v>3.016</v>
      </c>
      <c r="K417" s="29">
        <v>41849</v>
      </c>
      <c r="M417" s="19">
        <f t="shared" si="98"/>
        <v>3.6590786823529413</v>
      </c>
      <c r="O417" s="20">
        <f t="shared" si="99"/>
        <v>3.6343640000000001</v>
      </c>
      <c r="Q417" s="19">
        <f t="shared" si="100"/>
        <v>3.7262728235294116</v>
      </c>
      <c r="S417" s="20">
        <f t="shared" si="101"/>
        <v>3.679614282352941</v>
      </c>
      <c r="U417" s="20">
        <f t="shared" si="102"/>
        <v>3.488432</v>
      </c>
      <c r="W417" s="20">
        <f t="shared" si="103"/>
        <v>3.6393388235294113</v>
      </c>
    </row>
    <row r="418" spans="2:33" x14ac:dyDescent="0.2">
      <c r="B418" s="29">
        <v>41856</v>
      </c>
      <c r="D418" s="6">
        <v>3.0013000000000001</v>
      </c>
      <c r="E418" s="6">
        <v>3.0297000000000001</v>
      </c>
      <c r="F418" s="6">
        <v>3.0777999999999999</v>
      </c>
      <c r="G418" s="6">
        <v>3.1312000000000002</v>
      </c>
      <c r="H418" s="6">
        <v>2.9540999999999999</v>
      </c>
      <c r="I418" s="6">
        <v>3.0222000000000002</v>
      </c>
      <c r="K418" s="29">
        <v>41856</v>
      </c>
      <c r="M418" s="19">
        <f t="shared" si="98"/>
        <v>3.6512162823529408</v>
      </c>
      <c r="O418" s="20">
        <f t="shared" si="99"/>
        <v>3.620603</v>
      </c>
      <c r="Q418" s="19">
        <f t="shared" si="100"/>
        <v>3.7614478235294113</v>
      </c>
      <c r="S418" s="20">
        <f t="shared" si="101"/>
        <v>3.7174586823529414</v>
      </c>
      <c r="U418" s="20">
        <f t="shared" si="102"/>
        <v>3.4857589999999998</v>
      </c>
      <c r="W418" s="20">
        <f t="shared" si="103"/>
        <v>3.6455698235294118</v>
      </c>
    </row>
    <row r="419" spans="2:33" x14ac:dyDescent="0.2">
      <c r="B419" s="29">
        <v>41863</v>
      </c>
      <c r="D419" s="6">
        <v>3.0129999999999999</v>
      </c>
      <c r="E419" s="6">
        <v>3.0461</v>
      </c>
      <c r="F419" s="6">
        <v>3.1116999999999999</v>
      </c>
      <c r="G419" s="6">
        <v>3.2259000000000002</v>
      </c>
      <c r="H419" s="6">
        <v>3.0426000000000002</v>
      </c>
      <c r="I419" s="6">
        <v>3.0548000000000002</v>
      </c>
      <c r="K419" s="29">
        <v>41863</v>
      </c>
      <c r="M419" s="19">
        <f t="shared" si="98"/>
        <v>3.6630098823529407</v>
      </c>
      <c r="O419" s="20">
        <f t="shared" si="99"/>
        <v>3.6368390000000002</v>
      </c>
      <c r="Q419" s="19">
        <f t="shared" si="100"/>
        <v>3.7955173235294115</v>
      </c>
      <c r="S419" s="20">
        <f t="shared" si="101"/>
        <v>3.8127742323529414</v>
      </c>
      <c r="U419" s="20">
        <f t="shared" si="102"/>
        <v>3.5733740000000003</v>
      </c>
      <c r="W419" s="20">
        <f t="shared" si="103"/>
        <v>3.6783328235294119</v>
      </c>
    </row>
    <row r="420" spans="2:33" x14ac:dyDescent="0.2">
      <c r="B420" s="29">
        <v>41870</v>
      </c>
      <c r="D420" s="6">
        <v>2.9418000000000002</v>
      </c>
      <c r="E420" s="6">
        <v>2.9874000000000001</v>
      </c>
      <c r="F420" s="6">
        <v>3.0830000000000002</v>
      </c>
      <c r="G420" s="6">
        <v>3.1732</v>
      </c>
      <c r="H420" s="6">
        <v>2.9198</v>
      </c>
      <c r="I420" s="6">
        <v>2.9984999999999999</v>
      </c>
      <c r="K420" s="29">
        <v>41870</v>
      </c>
      <c r="M420" s="19">
        <f t="shared" si="98"/>
        <v>3.591240282352941</v>
      </c>
      <c r="O420" s="20">
        <f t="shared" si="99"/>
        <v>3.5787260000000001</v>
      </c>
      <c r="Q420" s="19">
        <f t="shared" si="100"/>
        <v>3.7666738235294117</v>
      </c>
      <c r="S420" s="20">
        <f t="shared" si="101"/>
        <v>3.7597316823529412</v>
      </c>
      <c r="U420" s="20">
        <f t="shared" si="102"/>
        <v>3.4518019999999998</v>
      </c>
      <c r="W420" s="20">
        <f t="shared" si="103"/>
        <v>3.621751323529411</v>
      </c>
      <c r="AA420" s="251" t="s">
        <v>131</v>
      </c>
      <c r="AB420" s="251"/>
      <c r="AC420" s="251"/>
      <c r="AE420" s="251" t="s">
        <v>132</v>
      </c>
      <c r="AF420" s="251"/>
      <c r="AG420" s="251"/>
    </row>
    <row r="421" spans="2:33" x14ac:dyDescent="0.2">
      <c r="B421" s="29">
        <v>41877</v>
      </c>
      <c r="D421" s="6">
        <v>3.1215999999999999</v>
      </c>
      <c r="E421" s="6">
        <v>3.1595</v>
      </c>
      <c r="F421" s="6">
        <v>3.1692999999999998</v>
      </c>
      <c r="G421" s="6">
        <v>3.2052999999999998</v>
      </c>
      <c r="H421" s="6">
        <v>2.9992000000000001</v>
      </c>
      <c r="I421" s="6">
        <v>2.9901</v>
      </c>
      <c r="K421" s="29">
        <v>41877</v>
      </c>
      <c r="M421" s="19">
        <f t="shared" si="98"/>
        <v>3.7724786823529408</v>
      </c>
      <c r="O421" s="20">
        <f t="shared" si="99"/>
        <v>3.7491050000000001</v>
      </c>
      <c r="Q421" s="19">
        <f t="shared" si="100"/>
        <v>3.8534053235294117</v>
      </c>
      <c r="S421" s="20">
        <f t="shared" si="101"/>
        <v>3.7920403323529408</v>
      </c>
      <c r="U421" s="20">
        <f t="shared" si="102"/>
        <v>3.530408</v>
      </c>
      <c r="W421" s="20">
        <f t="shared" si="103"/>
        <v>3.6133093235294114</v>
      </c>
      <c r="AA421" s="21" t="s">
        <v>96</v>
      </c>
      <c r="AB421" s="21" t="s">
        <v>97</v>
      </c>
      <c r="AC421" s="21" t="s">
        <v>98</v>
      </c>
      <c r="AE421" s="21" t="s">
        <v>99</v>
      </c>
      <c r="AF421" s="21" t="s">
        <v>97</v>
      </c>
      <c r="AG421" s="21" t="s">
        <v>98</v>
      </c>
    </row>
    <row r="422" spans="2:33" x14ac:dyDescent="0.2">
      <c r="B422" s="29">
        <v>41884</v>
      </c>
      <c r="D422" s="6">
        <v>3.2968000000000002</v>
      </c>
      <c r="E422" s="6">
        <v>3.3382000000000001</v>
      </c>
      <c r="F422" s="6">
        <v>3.2883</v>
      </c>
      <c r="G422" s="6">
        <v>3.1488</v>
      </c>
      <c r="H422" s="6">
        <v>3.0057999999999998</v>
      </c>
      <c r="I422" s="6">
        <v>2.9878999999999998</v>
      </c>
      <c r="K422" s="29">
        <v>41884</v>
      </c>
      <c r="M422" s="19">
        <f t="shared" si="98"/>
        <v>3.9490802823529414</v>
      </c>
      <c r="O422" s="20">
        <f t="shared" si="99"/>
        <v>3.926018</v>
      </c>
      <c r="Q422" s="19">
        <f t="shared" si="100"/>
        <v>3.9730003235294111</v>
      </c>
      <c r="S422" s="20">
        <f t="shared" si="101"/>
        <v>3.735173082352941</v>
      </c>
      <c r="U422" s="20">
        <f t="shared" si="102"/>
        <v>3.5369419999999998</v>
      </c>
      <c r="W422" s="20">
        <f t="shared" si="103"/>
        <v>3.6110983235294114</v>
      </c>
      <c r="Z422" s="5" t="s">
        <v>100</v>
      </c>
      <c r="AA422" s="8">
        <v>1.008</v>
      </c>
      <c r="AB422" s="8">
        <v>0.99</v>
      </c>
      <c r="AC422" s="8">
        <v>1.0049999999999999</v>
      </c>
      <c r="AE422" s="8">
        <v>1.0065</v>
      </c>
      <c r="AF422" s="8">
        <v>0.99</v>
      </c>
      <c r="AG422" s="8">
        <v>1.0049999999999999</v>
      </c>
    </row>
    <row r="423" spans="2:33" x14ac:dyDescent="0.2">
      <c r="B423" s="29">
        <v>41891</v>
      </c>
      <c r="D423" s="6">
        <v>3.2454000000000001</v>
      </c>
      <c r="E423" s="6">
        <v>3.2797000000000001</v>
      </c>
      <c r="F423" s="6">
        <v>3.3197000000000001</v>
      </c>
      <c r="G423" s="6">
        <v>3.0329000000000002</v>
      </c>
      <c r="H423" s="6">
        <v>2.9398</v>
      </c>
      <c r="I423" s="6">
        <v>2.9735</v>
      </c>
      <c r="K423" s="29">
        <v>41891</v>
      </c>
      <c r="M423" s="19">
        <f t="shared" si="98"/>
        <v>3.897269082352941</v>
      </c>
      <c r="O423" s="20">
        <f t="shared" si="99"/>
        <v>3.8681030000000001</v>
      </c>
      <c r="Q423" s="19">
        <f t="shared" si="100"/>
        <v>4.0045573235294114</v>
      </c>
      <c r="S423" s="20">
        <f t="shared" si="101"/>
        <v>3.6185197323529414</v>
      </c>
      <c r="U423" s="20">
        <f t="shared" si="102"/>
        <v>3.4716019999999999</v>
      </c>
      <c r="W423" s="20">
        <f t="shared" si="103"/>
        <v>3.5966263235294118</v>
      </c>
      <c r="AA423" s="7"/>
      <c r="AE423" s="7"/>
    </row>
    <row r="424" spans="2:33" x14ac:dyDescent="0.2">
      <c r="B424" s="29">
        <v>41898</v>
      </c>
      <c r="D424" s="6">
        <v>3.1198000000000001</v>
      </c>
      <c r="E424" s="6">
        <v>3.1482000000000001</v>
      </c>
      <c r="F424" s="6">
        <v>3.226</v>
      </c>
      <c r="G424" s="6">
        <v>2.7921</v>
      </c>
      <c r="H424" s="6">
        <v>2.7040999999999999</v>
      </c>
      <c r="I424" s="6">
        <v>2.8572000000000002</v>
      </c>
      <c r="K424" s="29">
        <v>41898</v>
      </c>
      <c r="M424" s="19">
        <f t="shared" si="98"/>
        <v>3.770664282352941</v>
      </c>
      <c r="O424" s="20">
        <f t="shared" si="99"/>
        <v>3.7379180000000001</v>
      </c>
      <c r="Q424" s="19">
        <f t="shared" si="100"/>
        <v>3.9103888235294111</v>
      </c>
      <c r="S424" s="20">
        <f t="shared" si="101"/>
        <v>3.3761545323529409</v>
      </c>
      <c r="U424" s="20">
        <f t="shared" si="102"/>
        <v>3.2382589999999998</v>
      </c>
      <c r="W424" s="20">
        <f t="shared" si="103"/>
        <v>3.4797448235294119</v>
      </c>
      <c r="Z424" s="5" t="s">
        <v>101</v>
      </c>
      <c r="AA424" s="23">
        <f>40/8500</f>
        <v>4.7058823529411761E-3</v>
      </c>
      <c r="AB424" s="23">
        <v>0</v>
      </c>
      <c r="AC424" s="23">
        <f>400/8500</f>
        <v>4.7058823529411764E-2</v>
      </c>
      <c r="AE424" s="24">
        <f>AA424</f>
        <v>4.7058823529411761E-3</v>
      </c>
      <c r="AF424" s="24">
        <f>AB424</f>
        <v>0</v>
      </c>
      <c r="AG424" s="24">
        <f>AC424</f>
        <v>4.7058823529411764E-2</v>
      </c>
    </row>
    <row r="425" spans="2:33" x14ac:dyDescent="0.2">
      <c r="B425" s="29">
        <v>41905</v>
      </c>
      <c r="D425" s="6">
        <v>2.8313999999999999</v>
      </c>
      <c r="E425" s="6">
        <v>2.8706999999999998</v>
      </c>
      <c r="F425" s="6">
        <v>3.0478000000000001</v>
      </c>
      <c r="G425" s="6">
        <v>2.8035000000000001</v>
      </c>
      <c r="H425" s="6">
        <v>2.8921999999999999</v>
      </c>
      <c r="I425" s="6">
        <v>2.7383000000000002</v>
      </c>
      <c r="K425" s="29">
        <v>41905</v>
      </c>
      <c r="M425" s="19">
        <f t="shared" si="98"/>
        <v>3.4799570823529411</v>
      </c>
      <c r="O425" s="20">
        <f t="shared" si="99"/>
        <v>3.463193</v>
      </c>
      <c r="Q425" s="19">
        <f t="shared" si="100"/>
        <v>3.7312978235294114</v>
      </c>
      <c r="S425" s="20">
        <f t="shared" si="101"/>
        <v>3.3876286323529414</v>
      </c>
      <c r="U425" s="20">
        <f t="shared" si="102"/>
        <v>3.4244779999999997</v>
      </c>
      <c r="W425" s="20">
        <f t="shared" si="103"/>
        <v>3.3602503235294119</v>
      </c>
      <c r="Z425" s="215" t="s">
        <v>102</v>
      </c>
      <c r="AA425" s="23">
        <v>0.24399999999999999</v>
      </c>
      <c r="AB425" s="23">
        <f t="shared" ref="AB425:AC427" si="104">AA425</f>
        <v>0.24399999999999999</v>
      </c>
      <c r="AC425" s="24">
        <f t="shared" si="104"/>
        <v>0.24399999999999999</v>
      </c>
      <c r="AE425" s="23">
        <v>0.184</v>
      </c>
      <c r="AF425" s="23">
        <f>AE425</f>
        <v>0.184</v>
      </c>
      <c r="AG425" s="24">
        <f>AE425</f>
        <v>0.184</v>
      </c>
    </row>
    <row r="426" spans="2:33" x14ac:dyDescent="0.2">
      <c r="B426" s="29">
        <v>41912</v>
      </c>
      <c r="D426" s="6">
        <v>2.8435999999999999</v>
      </c>
      <c r="E426" s="6">
        <v>2.8553999999999999</v>
      </c>
      <c r="F426" s="6">
        <v>2.9994999999999998</v>
      </c>
      <c r="G426" s="6">
        <v>2.7069000000000001</v>
      </c>
      <c r="H426" s="6">
        <v>2.7818999999999998</v>
      </c>
      <c r="I426" s="6">
        <v>2.7038000000000002</v>
      </c>
      <c r="K426" s="29">
        <v>41912</v>
      </c>
      <c r="M426" s="19">
        <f t="shared" si="98"/>
        <v>3.4922546823529412</v>
      </c>
      <c r="O426" s="20">
        <f t="shared" si="99"/>
        <v>3.4480459999999997</v>
      </c>
      <c r="Q426" s="19">
        <f t="shared" si="100"/>
        <v>3.6827563235294116</v>
      </c>
      <c r="S426" s="20">
        <f t="shared" si="101"/>
        <v>3.2904007323529414</v>
      </c>
      <c r="U426" s="20">
        <f t="shared" si="102"/>
        <v>3.3152809999999997</v>
      </c>
      <c r="W426" s="20">
        <f t="shared" si="103"/>
        <v>3.3255778235294118</v>
      </c>
      <c r="Z426" s="5" t="s">
        <v>103</v>
      </c>
      <c r="AA426" s="25">
        <v>0.375</v>
      </c>
      <c r="AB426" s="25">
        <f t="shared" si="104"/>
        <v>0.375</v>
      </c>
      <c r="AC426" s="26">
        <f t="shared" si="104"/>
        <v>0.375</v>
      </c>
      <c r="AE426" s="25">
        <f>AA426</f>
        <v>0.375</v>
      </c>
      <c r="AF426" s="25">
        <f>AA426</f>
        <v>0.375</v>
      </c>
      <c r="AG426" s="26">
        <f>AA426</f>
        <v>0.375</v>
      </c>
    </row>
    <row r="427" spans="2:33" x14ac:dyDescent="0.2">
      <c r="B427" s="29">
        <v>41919</v>
      </c>
      <c r="D427" s="6">
        <v>2.7921</v>
      </c>
      <c r="E427" s="6">
        <v>2.8028</v>
      </c>
      <c r="F427" s="6">
        <v>2.8944999999999999</v>
      </c>
      <c r="G427" s="6">
        <v>2.48</v>
      </c>
      <c r="H427" s="6">
        <v>2.5011999999999999</v>
      </c>
      <c r="I427" s="6">
        <v>2.5531000000000001</v>
      </c>
      <c r="K427" s="29">
        <v>41919</v>
      </c>
      <c r="M427" s="19">
        <f t="shared" si="98"/>
        <v>3.4403426823529415</v>
      </c>
      <c r="O427" s="20">
        <f t="shared" si="99"/>
        <v>3.395972</v>
      </c>
      <c r="Q427" s="19">
        <f t="shared" si="100"/>
        <v>3.5772313235294115</v>
      </c>
      <c r="S427" s="20">
        <f t="shared" si="101"/>
        <v>3.0620258823529412</v>
      </c>
      <c r="U427" s="20">
        <f t="shared" si="102"/>
        <v>3.037388</v>
      </c>
      <c r="W427" s="20">
        <f t="shared" si="103"/>
        <v>3.1741243235294112</v>
      </c>
      <c r="Z427" s="5" t="s">
        <v>104</v>
      </c>
      <c r="AA427" s="27">
        <f>0.001+0.0012</f>
        <v>2.1999999999999997E-3</v>
      </c>
      <c r="AB427" s="27">
        <f t="shared" si="104"/>
        <v>2.1999999999999997E-3</v>
      </c>
      <c r="AC427" s="27">
        <f t="shared" si="104"/>
        <v>2.1999999999999997E-3</v>
      </c>
      <c r="AE427" s="27">
        <f>AA427</f>
        <v>2.1999999999999997E-3</v>
      </c>
      <c r="AF427" s="27">
        <f>AB427</f>
        <v>2.1999999999999997E-3</v>
      </c>
      <c r="AG427" s="27">
        <f>AC427</f>
        <v>2.1999999999999997E-3</v>
      </c>
    </row>
    <row r="428" spans="2:33" x14ac:dyDescent="0.2">
      <c r="B428" s="29">
        <v>41926</v>
      </c>
      <c r="D428" s="6">
        <v>2.6475</v>
      </c>
      <c r="E428" s="6">
        <v>2.6564999999999999</v>
      </c>
      <c r="F428" s="6">
        <v>2.7839999999999998</v>
      </c>
      <c r="G428" s="6">
        <v>2.3006000000000002</v>
      </c>
      <c r="H428" s="6">
        <v>2.3759000000000001</v>
      </c>
      <c r="I428" s="6">
        <v>2.4024000000000001</v>
      </c>
      <c r="K428" s="29">
        <v>41926</v>
      </c>
      <c r="M428" s="19">
        <f t="shared" si="98"/>
        <v>3.2945858823529415</v>
      </c>
      <c r="O428" s="20">
        <f t="shared" si="99"/>
        <v>3.2511349999999997</v>
      </c>
      <c r="Q428" s="19">
        <f t="shared" si="100"/>
        <v>3.4661788235294111</v>
      </c>
      <c r="S428" s="20">
        <f t="shared" si="101"/>
        <v>2.8814597823529415</v>
      </c>
      <c r="U428" s="20">
        <f t="shared" si="102"/>
        <v>2.913341</v>
      </c>
      <c r="W428" s="20">
        <f t="shared" si="103"/>
        <v>3.0226708235294115</v>
      </c>
      <c r="AA428" s="10">
        <f>SUM(AA424:AA427)</f>
        <v>0.62590588235294109</v>
      </c>
      <c r="AB428" s="10">
        <f>SUM(AB424:AB427)</f>
        <v>0.62119999999999997</v>
      </c>
      <c r="AC428" s="10">
        <f>SUM(AC424:AC427)</f>
        <v>0.66825882352941179</v>
      </c>
      <c r="AE428" s="10">
        <f>SUM(AE424:AE427)</f>
        <v>0.56590588235294115</v>
      </c>
      <c r="AF428" s="10">
        <f>SUM(AF424:AF427)</f>
        <v>0.56119999999999992</v>
      </c>
      <c r="AG428" s="10">
        <f>SUM(AG424:AG427)</f>
        <v>0.60825882352941174</v>
      </c>
    </row>
    <row r="429" spans="2:33" x14ac:dyDescent="0.2">
      <c r="B429" s="29">
        <v>41933</v>
      </c>
      <c r="D429" s="6">
        <v>2.5834999999999999</v>
      </c>
      <c r="E429" s="6">
        <v>2.5952999999999999</v>
      </c>
      <c r="F429" s="6">
        <v>2.7711000000000001</v>
      </c>
      <c r="G429" s="6">
        <v>2.1627000000000001</v>
      </c>
      <c r="H429" s="6">
        <v>2.2406000000000001</v>
      </c>
      <c r="I429" s="6">
        <v>2.2991999999999999</v>
      </c>
      <c r="K429" s="29">
        <v>41933</v>
      </c>
      <c r="M429" s="19">
        <f t="shared" si="98"/>
        <v>3.2300738823529409</v>
      </c>
      <c r="O429" s="20">
        <f t="shared" si="99"/>
        <v>3.190547</v>
      </c>
      <c r="Q429" s="19">
        <f t="shared" si="100"/>
        <v>3.4532143235294113</v>
      </c>
      <c r="S429" s="20">
        <f t="shared" si="101"/>
        <v>2.7426634323529413</v>
      </c>
      <c r="U429" s="20">
        <f t="shared" si="102"/>
        <v>2.7793939999999999</v>
      </c>
      <c r="W429" s="20">
        <f t="shared" si="103"/>
        <v>2.9189548235294112</v>
      </c>
    </row>
    <row r="430" spans="2:33" x14ac:dyDescent="0.2">
      <c r="B430" s="29">
        <v>41940</v>
      </c>
      <c r="D430" s="6">
        <v>2.5926999999999998</v>
      </c>
      <c r="E430" s="6">
        <v>2.5992999999999999</v>
      </c>
      <c r="F430" s="6">
        <v>2.7761</v>
      </c>
      <c r="G430" s="6">
        <v>2.2360000000000002</v>
      </c>
      <c r="H430" s="6">
        <v>2.3408000000000002</v>
      </c>
      <c r="I430" s="6">
        <v>2.2738</v>
      </c>
      <c r="K430" s="29">
        <v>41940</v>
      </c>
      <c r="M430" s="19">
        <f t="shared" si="98"/>
        <v>3.2393474823529411</v>
      </c>
      <c r="O430" s="20">
        <f t="shared" si="99"/>
        <v>3.1945069999999998</v>
      </c>
      <c r="Q430" s="19">
        <f t="shared" si="100"/>
        <v>3.4582393235294111</v>
      </c>
      <c r="S430" s="20">
        <f t="shared" si="101"/>
        <v>2.8164398823529413</v>
      </c>
      <c r="U430" s="20">
        <f t="shared" si="102"/>
        <v>2.8785920000000003</v>
      </c>
      <c r="W430" s="20">
        <f t="shared" si="103"/>
        <v>2.8934278235294117</v>
      </c>
    </row>
    <row r="431" spans="2:33" x14ac:dyDescent="0.2">
      <c r="B431" s="29">
        <v>41947</v>
      </c>
      <c r="D431" s="6">
        <v>2.5838999999999999</v>
      </c>
      <c r="E431" s="6">
        <v>2.5985</v>
      </c>
      <c r="F431" s="6">
        <v>2.7721</v>
      </c>
      <c r="G431" s="6">
        <v>2.2810999999999999</v>
      </c>
      <c r="H431" s="6">
        <v>2.3860000000000001</v>
      </c>
      <c r="I431" s="6">
        <v>2.2637999999999998</v>
      </c>
      <c r="K431" s="29">
        <v>41947</v>
      </c>
      <c r="M431" s="19">
        <f t="shared" si="98"/>
        <v>3.230477082352941</v>
      </c>
      <c r="O431" s="20">
        <f t="shared" si="99"/>
        <v>3.1937150000000001</v>
      </c>
      <c r="Q431" s="19">
        <f t="shared" si="100"/>
        <v>3.4542193235294114</v>
      </c>
      <c r="S431" s="20">
        <f t="shared" si="101"/>
        <v>2.8618330323529411</v>
      </c>
      <c r="U431" s="20">
        <f t="shared" si="102"/>
        <v>2.92334</v>
      </c>
      <c r="W431" s="20">
        <f t="shared" si="103"/>
        <v>2.8833778235294112</v>
      </c>
    </row>
    <row r="432" spans="2:33" x14ac:dyDescent="0.2">
      <c r="B432" s="29">
        <v>41954</v>
      </c>
      <c r="D432" s="6">
        <v>2.6564000000000001</v>
      </c>
      <c r="E432" s="6">
        <v>2.6703999999999999</v>
      </c>
      <c r="F432" s="6">
        <v>2.8353999999999999</v>
      </c>
      <c r="G432" s="6">
        <v>2.4699</v>
      </c>
      <c r="H432" s="6">
        <v>2.6566000000000001</v>
      </c>
      <c r="I432" s="6">
        <v>2.2387999999999999</v>
      </c>
      <c r="K432" s="29">
        <v>41954</v>
      </c>
      <c r="M432" s="19">
        <f t="shared" si="98"/>
        <v>3.303557082352941</v>
      </c>
      <c r="O432" s="20">
        <f t="shared" si="99"/>
        <v>3.2648959999999998</v>
      </c>
      <c r="Q432" s="19">
        <f t="shared" si="100"/>
        <v>3.5178358235294116</v>
      </c>
      <c r="S432" s="20">
        <f t="shared" si="101"/>
        <v>3.0518602323529409</v>
      </c>
      <c r="U432" s="20">
        <f t="shared" si="102"/>
        <v>3.1912340000000001</v>
      </c>
      <c r="W432" s="20">
        <f t="shared" si="103"/>
        <v>2.8582528235294111</v>
      </c>
    </row>
    <row r="433" spans="2:23" x14ac:dyDescent="0.2">
      <c r="B433" s="29">
        <v>41961</v>
      </c>
      <c r="D433" s="6">
        <v>2.6046</v>
      </c>
      <c r="E433" s="6">
        <v>2.5848</v>
      </c>
      <c r="F433" s="6">
        <v>2.7343999999999999</v>
      </c>
      <c r="G433" s="6">
        <v>2.4039999999999999</v>
      </c>
      <c r="H433" s="6">
        <v>2.4209999999999998</v>
      </c>
      <c r="I433" s="6">
        <v>2.1869000000000001</v>
      </c>
      <c r="K433" s="29">
        <v>41961</v>
      </c>
      <c r="M433" s="19">
        <f t="shared" si="98"/>
        <v>3.2513426823529414</v>
      </c>
      <c r="O433" s="20">
        <f t="shared" si="99"/>
        <v>3.1801520000000001</v>
      </c>
      <c r="Q433" s="19">
        <f t="shared" si="100"/>
        <v>3.4163308235294112</v>
      </c>
      <c r="S433" s="20">
        <f t="shared" si="101"/>
        <v>2.9855318823529409</v>
      </c>
      <c r="U433" s="20">
        <f t="shared" si="102"/>
        <v>2.9579899999999997</v>
      </c>
      <c r="W433" s="20">
        <f t="shared" si="103"/>
        <v>2.8060933235294119</v>
      </c>
    </row>
    <row r="434" spans="2:23" x14ac:dyDescent="0.2">
      <c r="B434" s="29">
        <v>41968</v>
      </c>
      <c r="D434" s="6">
        <v>2.5188999999999999</v>
      </c>
      <c r="E434" s="6">
        <v>2.5019</v>
      </c>
      <c r="F434" s="6">
        <v>2.7010999999999998</v>
      </c>
      <c r="G434" s="6">
        <v>2.2524000000000002</v>
      </c>
      <c r="H434" s="6">
        <v>2.2881999999999998</v>
      </c>
      <c r="I434" s="6">
        <v>2.1539000000000001</v>
      </c>
      <c r="K434" s="29">
        <v>41968</v>
      </c>
      <c r="M434" s="19">
        <f t="shared" si="98"/>
        <v>3.1649570823529407</v>
      </c>
      <c r="O434" s="20">
        <f t="shared" si="99"/>
        <v>3.0980810000000001</v>
      </c>
      <c r="Q434" s="19">
        <f t="shared" si="100"/>
        <v>3.3828643235294109</v>
      </c>
      <c r="S434" s="20">
        <f t="shared" si="101"/>
        <v>2.8329464823529413</v>
      </c>
      <c r="U434" s="20">
        <f t="shared" si="102"/>
        <v>2.8265179999999996</v>
      </c>
      <c r="W434" s="20">
        <f t="shared" si="103"/>
        <v>2.7729283235294115</v>
      </c>
    </row>
    <row r="435" spans="2:23" x14ac:dyDescent="0.2">
      <c r="B435" s="29">
        <v>41975</v>
      </c>
      <c r="D435" s="6">
        <v>2.2934000000000001</v>
      </c>
      <c r="E435" s="6">
        <v>2.2988</v>
      </c>
      <c r="F435" s="6">
        <v>2.5512000000000001</v>
      </c>
      <c r="G435" s="6">
        <v>2.11</v>
      </c>
      <c r="H435" s="6">
        <v>2.1053000000000002</v>
      </c>
      <c r="I435" s="6">
        <v>2.0996000000000001</v>
      </c>
      <c r="K435" s="29">
        <v>41975</v>
      </c>
      <c r="M435" s="19">
        <f t="shared" si="98"/>
        <v>2.9376530823529414</v>
      </c>
      <c r="O435" s="20">
        <f t="shared" si="99"/>
        <v>2.8970119999999997</v>
      </c>
      <c r="Q435" s="19">
        <f t="shared" si="100"/>
        <v>3.2322148235294117</v>
      </c>
      <c r="S435" s="20">
        <f t="shared" si="101"/>
        <v>2.6896208823529411</v>
      </c>
      <c r="U435" s="20">
        <f t="shared" si="102"/>
        <v>2.6454469999999999</v>
      </c>
      <c r="W435" s="20">
        <f t="shared" si="103"/>
        <v>2.7183568235294118</v>
      </c>
    </row>
    <row r="436" spans="2:23" x14ac:dyDescent="0.2">
      <c r="B436" s="29">
        <v>41982</v>
      </c>
      <c r="D436" s="6">
        <v>2.0632999999999999</v>
      </c>
      <c r="E436" s="6">
        <v>2.0676999999999999</v>
      </c>
      <c r="F436" s="6">
        <v>2.2890999999999999</v>
      </c>
      <c r="G436" s="6">
        <v>1.8456999999999999</v>
      </c>
      <c r="H436" s="6">
        <v>1.8747</v>
      </c>
      <c r="I436" s="6">
        <v>1.8534999999999999</v>
      </c>
      <c r="K436" s="29">
        <v>41982</v>
      </c>
      <c r="M436" s="19">
        <f t="shared" si="98"/>
        <v>2.7057122823529411</v>
      </c>
      <c r="O436" s="20">
        <f t="shared" si="99"/>
        <v>2.6682229999999998</v>
      </c>
      <c r="Q436" s="19">
        <f t="shared" si="100"/>
        <v>2.9688043235294117</v>
      </c>
      <c r="S436" s="20">
        <f t="shared" si="101"/>
        <v>2.4236029323529409</v>
      </c>
      <c r="U436" s="20">
        <f t="shared" si="102"/>
        <v>2.4171529999999999</v>
      </c>
      <c r="W436" s="20">
        <f t="shared" si="103"/>
        <v>2.4710263235294114</v>
      </c>
    </row>
    <row r="437" spans="2:23" x14ac:dyDescent="0.2">
      <c r="B437" s="29">
        <v>41989</v>
      </c>
      <c r="D437" s="6">
        <v>1.9508000000000001</v>
      </c>
      <c r="E437" s="6">
        <v>1.9663999999999999</v>
      </c>
      <c r="F437" s="6">
        <v>1.9353</v>
      </c>
      <c r="G437" s="6">
        <v>1.6564000000000001</v>
      </c>
      <c r="H437" s="6">
        <v>1.7267999999999999</v>
      </c>
      <c r="I437" s="6">
        <v>1.5087999999999999</v>
      </c>
      <c r="K437" s="29">
        <v>41989</v>
      </c>
      <c r="M437" s="19">
        <f t="shared" si="98"/>
        <v>2.5923122823529412</v>
      </c>
      <c r="O437" s="20">
        <f t="shared" si="99"/>
        <v>2.5679359999999996</v>
      </c>
      <c r="Q437" s="19">
        <f t="shared" si="100"/>
        <v>2.6132353235294117</v>
      </c>
      <c r="S437" s="20">
        <f t="shared" si="101"/>
        <v>2.2330724823529411</v>
      </c>
      <c r="U437" s="20">
        <f t="shared" si="102"/>
        <v>2.2707319999999998</v>
      </c>
      <c r="W437" s="20">
        <f t="shared" si="103"/>
        <v>2.1246028235294112</v>
      </c>
    </row>
    <row r="438" spans="2:23" x14ac:dyDescent="0.2">
      <c r="B438" s="29">
        <v>41996</v>
      </c>
      <c r="D438" s="6">
        <v>1.8818999999999999</v>
      </c>
      <c r="E438" s="6">
        <v>1.8908</v>
      </c>
      <c r="F438" s="6">
        <v>1.7939000000000001</v>
      </c>
      <c r="G438" s="6">
        <v>1.6106</v>
      </c>
      <c r="H438" s="6">
        <v>1.6941999999999999</v>
      </c>
      <c r="I438" s="6">
        <v>1.3151999999999999</v>
      </c>
      <c r="K438" s="29">
        <v>41996</v>
      </c>
      <c r="M438" s="19">
        <f t="shared" si="98"/>
        <v>2.5228610823529412</v>
      </c>
      <c r="O438" s="20">
        <f t="shared" si="99"/>
        <v>2.4930919999999999</v>
      </c>
      <c r="Q438" s="19">
        <f t="shared" si="100"/>
        <v>2.4711283235294115</v>
      </c>
      <c r="S438" s="20">
        <f t="shared" si="101"/>
        <v>2.1869747823529413</v>
      </c>
      <c r="U438" s="20">
        <f t="shared" si="102"/>
        <v>2.2384579999999996</v>
      </c>
      <c r="W438" s="20">
        <f t="shared" si="103"/>
        <v>1.9300348235294116</v>
      </c>
    </row>
    <row r="439" spans="2:23" x14ac:dyDescent="0.2">
      <c r="B439" s="29">
        <v>42003</v>
      </c>
      <c r="D439" s="6">
        <v>1.752</v>
      </c>
      <c r="E439" s="6">
        <v>1.7875000000000001</v>
      </c>
      <c r="F439" s="6">
        <v>1.7693000000000001</v>
      </c>
      <c r="G439" s="6">
        <v>1.5661</v>
      </c>
      <c r="H439" s="6">
        <v>1.6391</v>
      </c>
      <c r="I439" s="6">
        <v>1.3927</v>
      </c>
      <c r="K439" s="29">
        <v>42003</v>
      </c>
      <c r="M439" s="19">
        <f t="shared" si="98"/>
        <v>2.3919218823529409</v>
      </c>
      <c r="O439" s="20">
        <f t="shared" si="99"/>
        <v>2.390825</v>
      </c>
      <c r="Q439" s="19">
        <f t="shared" si="100"/>
        <v>2.4464053235294116</v>
      </c>
      <c r="S439" s="20">
        <f t="shared" si="101"/>
        <v>2.1421855323529413</v>
      </c>
      <c r="U439" s="20">
        <f t="shared" si="102"/>
        <v>2.1839089999999999</v>
      </c>
      <c r="W439" s="20">
        <f t="shared" si="103"/>
        <v>2.0079223235294119</v>
      </c>
    </row>
    <row r="440" spans="2:23" x14ac:dyDescent="0.2">
      <c r="B440" s="29">
        <v>42010</v>
      </c>
      <c r="D440" s="6">
        <v>1.6485000000000001</v>
      </c>
      <c r="E440" s="6">
        <v>1.6817</v>
      </c>
      <c r="F440" s="6">
        <v>1.7219</v>
      </c>
      <c r="G440" s="6">
        <v>1.5146999999999999</v>
      </c>
      <c r="H440" s="6">
        <v>1.5865</v>
      </c>
      <c r="I440" s="6">
        <v>1.363</v>
      </c>
      <c r="K440" s="29">
        <v>42010</v>
      </c>
      <c r="M440" s="19">
        <f t="shared" si="98"/>
        <v>2.2875938823529411</v>
      </c>
      <c r="O440" s="20">
        <f t="shared" si="99"/>
        <v>2.2860829999999996</v>
      </c>
      <c r="Q440" s="19">
        <f t="shared" si="100"/>
        <v>2.3987683235294117</v>
      </c>
      <c r="S440" s="20">
        <f t="shared" si="101"/>
        <v>2.0904514323529408</v>
      </c>
      <c r="U440" s="20">
        <f t="shared" si="102"/>
        <v>2.1318349999999997</v>
      </c>
      <c r="W440" s="20">
        <f t="shared" si="103"/>
        <v>1.9780738235294115</v>
      </c>
    </row>
    <row r="441" spans="2:23" x14ac:dyDescent="0.2">
      <c r="B441" s="29">
        <v>42017</v>
      </c>
      <c r="D441" s="6">
        <v>1.5488999999999999</v>
      </c>
      <c r="E441" s="6">
        <v>1.5799000000000001</v>
      </c>
      <c r="F441" s="6">
        <v>1.5566</v>
      </c>
      <c r="G441" s="6">
        <v>1.4394</v>
      </c>
      <c r="H441" s="6">
        <v>1.5138</v>
      </c>
      <c r="I441" s="6">
        <v>1.3249</v>
      </c>
      <c r="K441" s="29">
        <v>42017</v>
      </c>
      <c r="M441" s="19">
        <f t="shared" si="98"/>
        <v>2.1871970823529407</v>
      </c>
      <c r="O441" s="20">
        <f t="shared" si="99"/>
        <v>2.1853009999999999</v>
      </c>
      <c r="Q441" s="19">
        <f t="shared" si="100"/>
        <v>2.2326418235294119</v>
      </c>
      <c r="S441" s="20">
        <f t="shared" si="101"/>
        <v>2.014661982352941</v>
      </c>
      <c r="U441" s="20">
        <f t="shared" si="102"/>
        <v>2.0598619999999999</v>
      </c>
      <c r="W441" s="20">
        <f t="shared" si="103"/>
        <v>1.9397833235294115</v>
      </c>
    </row>
    <row r="442" spans="2:23" x14ac:dyDescent="0.2">
      <c r="B442" s="29">
        <v>42024</v>
      </c>
      <c r="D442" s="6">
        <v>1.5693999999999999</v>
      </c>
      <c r="E442" s="6">
        <v>1.5982000000000001</v>
      </c>
      <c r="F442" s="6">
        <v>1.4957</v>
      </c>
      <c r="G442" s="6">
        <v>1.4088000000000001</v>
      </c>
      <c r="H442" s="6">
        <v>1.5138</v>
      </c>
      <c r="I442" s="6">
        <v>1.0074000000000001</v>
      </c>
      <c r="K442" s="29">
        <v>42024</v>
      </c>
      <c r="M442" s="19">
        <f t="shared" si="98"/>
        <v>2.2078610823529408</v>
      </c>
      <c r="O442" s="20">
        <f t="shared" si="99"/>
        <v>2.2034180000000001</v>
      </c>
      <c r="Q442" s="19">
        <f t="shared" si="100"/>
        <v>2.1714373235294118</v>
      </c>
      <c r="S442" s="20">
        <f t="shared" si="101"/>
        <v>1.9838630823529413</v>
      </c>
      <c r="U442" s="20">
        <f t="shared" si="102"/>
        <v>2.0598619999999999</v>
      </c>
      <c r="W442" s="20">
        <f t="shared" si="103"/>
        <v>1.6206958235294118</v>
      </c>
    </row>
    <row r="443" spans="2:23" x14ac:dyDescent="0.2">
      <c r="B443" s="29">
        <v>42031</v>
      </c>
      <c r="D443" s="6">
        <v>1.5727</v>
      </c>
      <c r="E443" s="6">
        <v>1.6052999999999999</v>
      </c>
      <c r="F443" s="6">
        <v>1.5269999999999999</v>
      </c>
      <c r="G443" s="6">
        <v>1.4017999999999999</v>
      </c>
      <c r="H443" s="6">
        <v>1.5198</v>
      </c>
      <c r="I443" s="6">
        <v>1.0542</v>
      </c>
      <c r="K443" s="29">
        <v>42031</v>
      </c>
      <c r="M443" s="19">
        <f t="shared" si="98"/>
        <v>2.2111874823529414</v>
      </c>
      <c r="O443" s="20">
        <f t="shared" si="99"/>
        <v>2.2104469999999998</v>
      </c>
      <c r="Q443" s="19">
        <f t="shared" si="100"/>
        <v>2.2028938235294113</v>
      </c>
      <c r="S443" s="20">
        <f t="shared" si="101"/>
        <v>1.976817582352941</v>
      </c>
      <c r="U443" s="20">
        <f t="shared" si="102"/>
        <v>2.0658019999999997</v>
      </c>
      <c r="W443" s="20">
        <f t="shared" si="103"/>
        <v>1.6677298235294116</v>
      </c>
    </row>
    <row r="444" spans="2:23" x14ac:dyDescent="0.2">
      <c r="B444" s="29">
        <v>42038</v>
      </c>
      <c r="D444" s="6">
        <v>1.7508999999999999</v>
      </c>
      <c r="E444" s="6">
        <v>1.7756000000000001</v>
      </c>
      <c r="F444" s="6">
        <v>1.6746000000000001</v>
      </c>
      <c r="G444" s="6">
        <v>1.6514</v>
      </c>
      <c r="H444" s="6">
        <v>1.8194999999999999</v>
      </c>
      <c r="I444" s="6">
        <v>1.1471</v>
      </c>
      <c r="K444" s="29">
        <v>42038</v>
      </c>
      <c r="M444" s="19">
        <f t="shared" si="98"/>
        <v>2.390813082352941</v>
      </c>
      <c r="O444" s="20">
        <f t="shared" si="99"/>
        <v>2.3790439999999999</v>
      </c>
      <c r="Q444" s="19">
        <f t="shared" si="100"/>
        <v>2.3512318235294116</v>
      </c>
      <c r="S444" s="20">
        <f t="shared" si="101"/>
        <v>2.2280399823529411</v>
      </c>
      <c r="U444" s="20">
        <f t="shared" si="102"/>
        <v>2.3625049999999996</v>
      </c>
      <c r="W444" s="20">
        <f t="shared" si="103"/>
        <v>1.7610943235294116</v>
      </c>
    </row>
    <row r="445" spans="2:23" x14ac:dyDescent="0.2">
      <c r="B445" s="29">
        <v>42045</v>
      </c>
      <c r="D445" s="6">
        <v>1.9303999999999999</v>
      </c>
      <c r="E445" s="6">
        <v>1.9777</v>
      </c>
      <c r="F445" s="6">
        <v>1.8217000000000001</v>
      </c>
      <c r="G445" s="6">
        <v>1.7941</v>
      </c>
      <c r="H445" s="6">
        <v>1.9523999999999999</v>
      </c>
      <c r="I445" s="6">
        <v>1.2492000000000001</v>
      </c>
      <c r="K445" s="29">
        <v>42045</v>
      </c>
      <c r="M445" s="19">
        <f t="shared" si="98"/>
        <v>2.571749082352941</v>
      </c>
      <c r="O445" s="20">
        <f t="shared" si="99"/>
        <v>2.5791230000000001</v>
      </c>
      <c r="Q445" s="19">
        <f t="shared" si="100"/>
        <v>2.4990673235294114</v>
      </c>
      <c r="S445" s="20">
        <f t="shared" si="101"/>
        <v>2.3716675323529413</v>
      </c>
      <c r="U445" s="20">
        <f t="shared" si="102"/>
        <v>2.4940759999999997</v>
      </c>
      <c r="W445" s="20">
        <f t="shared" si="103"/>
        <v>1.8637048235294118</v>
      </c>
    </row>
    <row r="446" spans="2:23" x14ac:dyDescent="0.2">
      <c r="B446" s="29">
        <v>42052</v>
      </c>
      <c r="D446" s="6">
        <v>2.0204</v>
      </c>
      <c r="E446" s="6">
        <v>2.0621</v>
      </c>
      <c r="F446" s="6">
        <v>1.9399</v>
      </c>
      <c r="G446" s="6">
        <v>1.8374999999999999</v>
      </c>
      <c r="H446" s="6">
        <v>1.9499</v>
      </c>
      <c r="I446" s="6">
        <v>1.3165</v>
      </c>
      <c r="K446" s="29">
        <v>42052</v>
      </c>
      <c r="M446" s="19">
        <f t="shared" si="98"/>
        <v>2.6624690823529411</v>
      </c>
      <c r="O446" s="20">
        <f t="shared" si="99"/>
        <v>2.6626789999999998</v>
      </c>
      <c r="Q446" s="19">
        <f t="shared" si="100"/>
        <v>2.6178583235294113</v>
      </c>
      <c r="S446" s="20">
        <f t="shared" si="101"/>
        <v>2.4153496323529411</v>
      </c>
      <c r="U446" s="20">
        <f t="shared" si="102"/>
        <v>2.4916010000000002</v>
      </c>
      <c r="W446" s="20">
        <f t="shared" si="103"/>
        <v>1.9313413235294117</v>
      </c>
    </row>
    <row r="447" spans="2:23" x14ac:dyDescent="0.2">
      <c r="B447" s="29">
        <v>42059</v>
      </c>
      <c r="D447" s="6">
        <v>2.0792000000000002</v>
      </c>
      <c r="E447" s="6">
        <v>2.1122000000000001</v>
      </c>
      <c r="F447" s="6">
        <v>2.0552000000000001</v>
      </c>
      <c r="G447" s="6">
        <v>2.02</v>
      </c>
      <c r="H447" s="6">
        <v>2.0977000000000001</v>
      </c>
      <c r="I447" s="6">
        <v>1.4373</v>
      </c>
      <c r="K447" s="29">
        <v>42059</v>
      </c>
      <c r="M447" s="19">
        <f t="shared" si="98"/>
        <v>2.7217394823529411</v>
      </c>
      <c r="O447" s="20">
        <f t="shared" si="99"/>
        <v>2.712278</v>
      </c>
      <c r="Q447" s="19">
        <f t="shared" si="100"/>
        <v>2.7337348235294119</v>
      </c>
      <c r="S447" s="20">
        <f t="shared" si="101"/>
        <v>2.5990358823529411</v>
      </c>
      <c r="U447" s="20">
        <f t="shared" si="102"/>
        <v>2.6379230000000002</v>
      </c>
      <c r="W447" s="20">
        <f t="shared" si="103"/>
        <v>2.0527453235294115</v>
      </c>
    </row>
    <row r="448" spans="2:23" x14ac:dyDescent="0.2">
      <c r="B448" s="29">
        <v>42066</v>
      </c>
      <c r="D448" s="6">
        <v>1.9996</v>
      </c>
      <c r="E448" s="6">
        <v>2.0217000000000001</v>
      </c>
      <c r="F448" s="6">
        <v>2.1036000000000001</v>
      </c>
      <c r="G448" s="6">
        <v>2.3166000000000002</v>
      </c>
      <c r="H448" s="6">
        <v>2.3860000000000001</v>
      </c>
      <c r="I448" s="6">
        <v>1.6434</v>
      </c>
      <c r="K448" s="29">
        <v>42066</v>
      </c>
      <c r="M448" s="19">
        <f t="shared" si="98"/>
        <v>2.6415026823529413</v>
      </c>
      <c r="O448" s="20">
        <f t="shared" si="99"/>
        <v>2.6226829999999999</v>
      </c>
      <c r="Q448" s="19">
        <f t="shared" si="100"/>
        <v>2.782376823529412</v>
      </c>
      <c r="S448" s="20">
        <f t="shared" si="101"/>
        <v>2.8975637823529414</v>
      </c>
      <c r="U448" s="20">
        <f t="shared" si="102"/>
        <v>2.92334</v>
      </c>
      <c r="W448" s="20">
        <f t="shared" si="103"/>
        <v>2.2598758235294119</v>
      </c>
    </row>
    <row r="449" spans="2:23" x14ac:dyDescent="0.2">
      <c r="B449" s="29">
        <v>42073</v>
      </c>
      <c r="D449" s="6">
        <v>1.9153</v>
      </c>
      <c r="E449" s="6">
        <v>1.9416</v>
      </c>
      <c r="F449" s="6">
        <v>2.06</v>
      </c>
      <c r="G449" s="6">
        <v>2.0996000000000001</v>
      </c>
      <c r="H449" s="6">
        <v>2.0626000000000002</v>
      </c>
      <c r="I449" s="6">
        <v>1.6906000000000001</v>
      </c>
      <c r="K449" s="29">
        <v>42073</v>
      </c>
      <c r="M449" s="19">
        <f t="shared" si="98"/>
        <v>2.5565282823529412</v>
      </c>
      <c r="O449" s="20">
        <f t="shared" si="99"/>
        <v>2.5433839999999996</v>
      </c>
      <c r="Q449" s="19">
        <f t="shared" si="100"/>
        <v>2.738558823529412</v>
      </c>
      <c r="S449" s="20">
        <f t="shared" si="101"/>
        <v>2.6791532823529414</v>
      </c>
      <c r="U449" s="20">
        <f t="shared" si="102"/>
        <v>2.6031740000000001</v>
      </c>
      <c r="W449" s="20">
        <f t="shared" si="103"/>
        <v>2.3073118235294117</v>
      </c>
    </row>
    <row r="450" spans="2:23" x14ac:dyDescent="0.2">
      <c r="B450" s="29">
        <v>42080</v>
      </c>
      <c r="D450" s="6">
        <v>1.7641</v>
      </c>
      <c r="E450" s="6">
        <v>1.7908999999999999</v>
      </c>
      <c r="F450" s="6">
        <v>1.8874</v>
      </c>
      <c r="G450" s="6">
        <v>1.9053</v>
      </c>
      <c r="H450" s="6">
        <v>1.9322999999999999</v>
      </c>
      <c r="I450" s="6">
        <v>1.6918</v>
      </c>
      <c r="K450" s="29">
        <v>42080</v>
      </c>
      <c r="M450" s="19">
        <f t="shared" si="98"/>
        <v>2.4041186823529408</v>
      </c>
      <c r="O450" s="20">
        <f t="shared" si="99"/>
        <v>2.3941910000000002</v>
      </c>
      <c r="Q450" s="19">
        <f t="shared" si="100"/>
        <v>2.5650958235294112</v>
      </c>
      <c r="S450" s="20">
        <f t="shared" si="101"/>
        <v>2.4835903323529411</v>
      </c>
      <c r="U450" s="20">
        <f t="shared" si="102"/>
        <v>2.4741770000000001</v>
      </c>
      <c r="W450" s="20">
        <f t="shared" si="103"/>
        <v>2.3085178235294115</v>
      </c>
    </row>
    <row r="451" spans="2:23" x14ac:dyDescent="0.2">
      <c r="B451" s="29">
        <v>42087</v>
      </c>
      <c r="D451" s="6">
        <v>1.7329000000000001</v>
      </c>
      <c r="E451" s="6">
        <v>1.7541</v>
      </c>
      <c r="F451" s="6">
        <v>1.8026</v>
      </c>
      <c r="G451" s="6">
        <v>2.0087000000000002</v>
      </c>
      <c r="H451" s="6">
        <v>2.0251000000000001</v>
      </c>
      <c r="I451" s="6">
        <v>1.7298</v>
      </c>
      <c r="K451" s="29">
        <v>42087</v>
      </c>
      <c r="M451" s="19">
        <f t="shared" si="98"/>
        <v>2.3726690823529415</v>
      </c>
      <c r="O451" s="20">
        <f t="shared" si="99"/>
        <v>2.3577589999999997</v>
      </c>
      <c r="Q451" s="19">
        <f t="shared" si="100"/>
        <v>2.4798718235294115</v>
      </c>
      <c r="S451" s="20">
        <f t="shared" si="101"/>
        <v>2.5876624323529414</v>
      </c>
      <c r="U451" s="20">
        <f t="shared" si="102"/>
        <v>2.566049</v>
      </c>
      <c r="W451" s="20">
        <f t="shared" si="103"/>
        <v>2.3467078235294117</v>
      </c>
    </row>
    <row r="452" spans="2:23" x14ac:dyDescent="0.2">
      <c r="B452" s="29">
        <v>42094</v>
      </c>
      <c r="D452" s="6">
        <v>1.7522</v>
      </c>
      <c r="E452" s="6">
        <v>1.7746999999999999</v>
      </c>
      <c r="F452" s="6">
        <v>1.7422</v>
      </c>
      <c r="G452" s="6">
        <v>1.9761</v>
      </c>
      <c r="H452" s="6">
        <v>1.9823999999999999</v>
      </c>
      <c r="I452" s="6">
        <v>1.7678</v>
      </c>
      <c r="K452" s="29">
        <v>42094</v>
      </c>
      <c r="M452" s="19">
        <f t="shared" si="98"/>
        <v>2.3921234823529414</v>
      </c>
      <c r="O452" s="20">
        <f t="shared" si="99"/>
        <v>2.3781530000000002</v>
      </c>
      <c r="Q452" s="19">
        <f t="shared" si="100"/>
        <v>2.4191698235294119</v>
      </c>
      <c r="S452" s="20">
        <f t="shared" si="101"/>
        <v>2.5548505323529409</v>
      </c>
      <c r="U452" s="20">
        <f t="shared" si="102"/>
        <v>2.5237759999999998</v>
      </c>
      <c r="W452" s="20">
        <f t="shared" si="103"/>
        <v>2.3848978235294114</v>
      </c>
    </row>
    <row r="453" spans="2:23" x14ac:dyDescent="0.2">
      <c r="B453" s="29">
        <v>42101</v>
      </c>
      <c r="D453" s="6">
        <v>1.7868999999999999</v>
      </c>
      <c r="E453" s="6">
        <v>1.8076000000000001</v>
      </c>
      <c r="F453" s="6">
        <v>1.7942</v>
      </c>
      <c r="G453" s="6">
        <v>2.0973000000000002</v>
      </c>
      <c r="H453" s="6">
        <v>2.0977000000000001</v>
      </c>
      <c r="I453" s="6">
        <v>1.7995000000000001</v>
      </c>
      <c r="K453" s="29">
        <v>42101</v>
      </c>
      <c r="M453" s="19">
        <f t="shared" si="98"/>
        <v>2.4271010823529409</v>
      </c>
      <c r="O453" s="20">
        <f t="shared" si="99"/>
        <v>2.4107240000000001</v>
      </c>
      <c r="Q453" s="19">
        <f t="shared" si="100"/>
        <v>2.4714298235294114</v>
      </c>
      <c r="S453" s="20">
        <f t="shared" si="101"/>
        <v>2.6768383323529412</v>
      </c>
      <c r="U453" s="20">
        <f t="shared" si="102"/>
        <v>2.6379230000000002</v>
      </c>
      <c r="W453" s="20">
        <f t="shared" si="103"/>
        <v>2.4167563235294116</v>
      </c>
    </row>
    <row r="454" spans="2:23" x14ac:dyDescent="0.2">
      <c r="B454" s="29">
        <v>42108</v>
      </c>
      <c r="D454" s="6">
        <v>1.8297000000000001</v>
      </c>
      <c r="E454" s="6">
        <v>1.8588</v>
      </c>
      <c r="F454" s="6">
        <v>1.7855000000000001</v>
      </c>
      <c r="G454" s="6">
        <v>2.0964999999999998</v>
      </c>
      <c r="H454" s="6">
        <v>2.1128</v>
      </c>
      <c r="I454" s="6">
        <v>1.7609999999999999</v>
      </c>
      <c r="K454" s="29">
        <v>42108</v>
      </c>
      <c r="M454" s="19">
        <f t="shared" si="98"/>
        <v>2.4702434823529411</v>
      </c>
      <c r="O454" s="20">
        <f t="shared" si="99"/>
        <v>2.4614120000000002</v>
      </c>
      <c r="Q454" s="19">
        <f t="shared" si="100"/>
        <v>2.4626863235294119</v>
      </c>
      <c r="S454" s="20">
        <f t="shared" si="101"/>
        <v>2.6760331323529409</v>
      </c>
      <c r="U454" s="20">
        <f t="shared" si="102"/>
        <v>2.6528719999999999</v>
      </c>
      <c r="W454" s="20">
        <f t="shared" si="103"/>
        <v>2.3780638235294114</v>
      </c>
    </row>
    <row r="455" spans="2:23" x14ac:dyDescent="0.2">
      <c r="B455" s="29">
        <v>42115</v>
      </c>
      <c r="D455" s="6">
        <v>1.954</v>
      </c>
      <c r="E455" s="6">
        <v>1.9811000000000001</v>
      </c>
      <c r="F455" s="6">
        <v>1.8167</v>
      </c>
      <c r="G455" s="6">
        <v>2.2143000000000002</v>
      </c>
      <c r="H455" s="6">
        <v>2.2505999999999999</v>
      </c>
      <c r="I455" s="6">
        <v>1.7922</v>
      </c>
      <c r="K455" s="29">
        <v>42115</v>
      </c>
      <c r="M455" s="19">
        <f t="shared" si="98"/>
        <v>2.5955378823529411</v>
      </c>
      <c r="O455" s="20">
        <f t="shared" si="99"/>
        <v>2.5824889999999998</v>
      </c>
      <c r="Q455" s="19">
        <f t="shared" si="100"/>
        <v>2.4940423235294116</v>
      </c>
      <c r="S455" s="20">
        <f t="shared" si="101"/>
        <v>2.7945988323529414</v>
      </c>
      <c r="U455" s="20">
        <f t="shared" si="102"/>
        <v>2.7892939999999999</v>
      </c>
      <c r="W455" s="20">
        <f t="shared" si="103"/>
        <v>2.4094198235294115</v>
      </c>
    </row>
    <row r="456" spans="2:23" x14ac:dyDescent="0.2">
      <c r="B456" s="29">
        <v>42122</v>
      </c>
      <c r="D456" s="6">
        <v>2.0745</v>
      </c>
      <c r="E456" s="6">
        <v>2.0983999999999998</v>
      </c>
      <c r="F456" s="6">
        <v>1.9273</v>
      </c>
      <c r="G456" s="6">
        <v>2.3506</v>
      </c>
      <c r="H456" s="6">
        <v>2.3995000000000002</v>
      </c>
      <c r="I456" s="6">
        <v>1.8731</v>
      </c>
      <c r="K456" s="29">
        <v>42122</v>
      </c>
      <c r="M456" s="19">
        <f t="shared" si="98"/>
        <v>2.7170018823529407</v>
      </c>
      <c r="O456" s="20">
        <f t="shared" si="99"/>
        <v>2.6986159999999999</v>
      </c>
      <c r="Q456" s="19">
        <f t="shared" si="100"/>
        <v>2.6051953235294114</v>
      </c>
      <c r="S456" s="20">
        <f t="shared" si="101"/>
        <v>2.931784782352941</v>
      </c>
      <c r="U456" s="20">
        <f t="shared" si="102"/>
        <v>2.9367049999999999</v>
      </c>
      <c r="W456" s="20">
        <f t="shared" si="103"/>
        <v>2.4907243235294114</v>
      </c>
    </row>
    <row r="457" spans="2:23" x14ac:dyDescent="0.2">
      <c r="B457" s="29">
        <v>42129</v>
      </c>
      <c r="D457" s="6">
        <v>2.1522000000000001</v>
      </c>
      <c r="E457" s="6">
        <v>2.1960000000000002</v>
      </c>
      <c r="F457" s="6">
        <v>2.0364</v>
      </c>
      <c r="G457" s="6">
        <v>2.4443000000000001</v>
      </c>
      <c r="H457" s="6">
        <v>2.8420999999999998</v>
      </c>
      <c r="I457" s="6">
        <v>1.9131</v>
      </c>
      <c r="K457" s="29">
        <v>42129</v>
      </c>
      <c r="M457" s="19">
        <f t="shared" si="98"/>
        <v>2.7953234823529414</v>
      </c>
      <c r="O457" s="20">
        <f t="shared" si="99"/>
        <v>2.7952400000000002</v>
      </c>
      <c r="Q457" s="19">
        <f t="shared" si="100"/>
        <v>2.7148408235294115</v>
      </c>
      <c r="S457" s="20">
        <f t="shared" si="101"/>
        <v>3.0260938323529412</v>
      </c>
      <c r="U457" s="20">
        <f t="shared" si="102"/>
        <v>3.374879</v>
      </c>
      <c r="W457" s="20">
        <f t="shared" si="103"/>
        <v>2.5309243235294119</v>
      </c>
    </row>
    <row r="458" spans="2:23" x14ac:dyDescent="0.2">
      <c r="B458" s="29">
        <v>42136</v>
      </c>
      <c r="D458" s="6">
        <v>2.1776</v>
      </c>
      <c r="E458" s="6">
        <v>2.1240999999999999</v>
      </c>
      <c r="F458" s="6">
        <v>2.2126999999999999</v>
      </c>
      <c r="G458" s="6">
        <v>2.4693000000000001</v>
      </c>
      <c r="H458" s="6">
        <v>2.4611000000000001</v>
      </c>
      <c r="I458" s="6">
        <v>1.9977</v>
      </c>
      <c r="K458" s="29">
        <v>42136</v>
      </c>
      <c r="M458" s="19">
        <f t="shared" si="98"/>
        <v>2.8209266823529413</v>
      </c>
      <c r="O458" s="20">
        <f t="shared" si="99"/>
        <v>2.724059</v>
      </c>
      <c r="Q458" s="19">
        <f t="shared" si="100"/>
        <v>2.8920223235294111</v>
      </c>
      <c r="S458" s="20">
        <f t="shared" si="101"/>
        <v>3.0512563323529411</v>
      </c>
      <c r="U458" s="20">
        <f t="shared" si="102"/>
        <v>2.9976889999999998</v>
      </c>
      <c r="W458" s="20">
        <f t="shared" si="103"/>
        <v>2.6159473235294115</v>
      </c>
    </row>
    <row r="459" spans="2:23" x14ac:dyDescent="0.2">
      <c r="B459" s="29">
        <v>42143</v>
      </c>
      <c r="D459" s="6">
        <v>2.2517999999999998</v>
      </c>
      <c r="E459" s="6">
        <v>2.2875000000000001</v>
      </c>
      <c r="F459" s="6">
        <v>2.2734999999999999</v>
      </c>
      <c r="G459" s="6">
        <v>2.5629</v>
      </c>
      <c r="H459" s="6">
        <v>2.5137999999999998</v>
      </c>
      <c r="I459" s="6">
        <v>2.0918000000000001</v>
      </c>
      <c r="K459" s="29">
        <v>42143</v>
      </c>
      <c r="M459" s="19">
        <f t="shared" si="98"/>
        <v>2.8957202823529409</v>
      </c>
      <c r="O459" s="20">
        <f t="shared" si="99"/>
        <v>2.8858250000000001</v>
      </c>
      <c r="Q459" s="19">
        <f t="shared" si="100"/>
        <v>2.9531263235294114</v>
      </c>
      <c r="S459" s="20">
        <f t="shared" si="101"/>
        <v>3.145464732352941</v>
      </c>
      <c r="U459" s="20">
        <f t="shared" si="102"/>
        <v>3.0498619999999996</v>
      </c>
      <c r="W459" s="20">
        <f t="shared" si="103"/>
        <v>2.7105178235294121</v>
      </c>
    </row>
    <row r="460" spans="2:23" x14ac:dyDescent="0.2">
      <c r="B460" s="29">
        <v>42150</v>
      </c>
      <c r="D460" s="6">
        <v>2.2549999999999999</v>
      </c>
      <c r="E460" s="6">
        <v>2.2715999999999998</v>
      </c>
      <c r="F460" s="6">
        <v>2.3064</v>
      </c>
      <c r="G460" s="6">
        <v>2.5912999999999999</v>
      </c>
      <c r="H460" s="6">
        <v>2.5514000000000001</v>
      </c>
      <c r="I460" s="6">
        <v>2.1484999999999999</v>
      </c>
      <c r="K460" s="29">
        <v>42150</v>
      </c>
      <c r="M460" s="19">
        <f t="shared" si="98"/>
        <v>2.8989458823529413</v>
      </c>
      <c r="O460" s="20">
        <f t="shared" si="99"/>
        <v>2.8700839999999999</v>
      </c>
      <c r="Q460" s="19">
        <f t="shared" si="100"/>
        <v>2.9861908235294115</v>
      </c>
      <c r="S460" s="20">
        <f t="shared" si="101"/>
        <v>3.1740493323529408</v>
      </c>
      <c r="U460" s="20">
        <f t="shared" si="102"/>
        <v>3.0870860000000002</v>
      </c>
      <c r="W460" s="20">
        <f t="shared" si="103"/>
        <v>2.7675013235294115</v>
      </c>
    </row>
    <row r="461" spans="2:23" x14ac:dyDescent="0.2">
      <c r="B461" s="29">
        <v>42157</v>
      </c>
      <c r="D461" s="6">
        <v>2.1507000000000001</v>
      </c>
      <c r="E461" s="6">
        <v>2.1776</v>
      </c>
      <c r="F461" s="6">
        <v>2.3492999999999999</v>
      </c>
      <c r="G461" s="6">
        <v>2.5203000000000002</v>
      </c>
      <c r="H461" s="6">
        <v>2.4737</v>
      </c>
      <c r="I461" s="6">
        <v>2.1957</v>
      </c>
      <c r="K461" s="29">
        <v>42157</v>
      </c>
      <c r="M461" s="19">
        <f t="shared" si="98"/>
        <v>2.7938114823529414</v>
      </c>
      <c r="O461" s="20">
        <f t="shared" si="99"/>
        <v>2.7770239999999999</v>
      </c>
      <c r="Q461" s="19">
        <f t="shared" si="100"/>
        <v>3.0293053235294112</v>
      </c>
      <c r="S461" s="20">
        <f t="shared" si="101"/>
        <v>3.1025878323529414</v>
      </c>
      <c r="U461" s="20">
        <f t="shared" si="102"/>
        <v>3.0101629999999999</v>
      </c>
      <c r="W461" s="20">
        <f t="shared" si="103"/>
        <v>2.8149373235294117</v>
      </c>
    </row>
    <row r="462" spans="2:23" x14ac:dyDescent="0.2">
      <c r="B462" s="29">
        <v>42164</v>
      </c>
      <c r="D462" s="6">
        <v>2.1017000000000001</v>
      </c>
      <c r="E462" s="6">
        <v>2.1166</v>
      </c>
      <c r="F462" s="6">
        <v>2.2498</v>
      </c>
      <c r="G462" s="6">
        <v>2.5335999999999999</v>
      </c>
      <c r="H462" s="6">
        <v>2.6181000000000001</v>
      </c>
      <c r="I462" s="6">
        <v>2.2134999999999998</v>
      </c>
      <c r="K462" s="29">
        <v>42164</v>
      </c>
      <c r="M462" s="19">
        <f t="shared" si="98"/>
        <v>2.7444194823529413</v>
      </c>
      <c r="O462" s="20">
        <f t="shared" si="99"/>
        <v>2.716634</v>
      </c>
      <c r="Q462" s="19">
        <f t="shared" si="100"/>
        <v>2.9293078235294114</v>
      </c>
      <c r="S462" s="20">
        <f t="shared" si="101"/>
        <v>3.115974282352941</v>
      </c>
      <c r="U462" s="20">
        <f t="shared" si="102"/>
        <v>3.1531189999999998</v>
      </c>
      <c r="W462" s="20">
        <f t="shared" si="103"/>
        <v>2.8328263235294111</v>
      </c>
    </row>
    <row r="463" spans="2:23" x14ac:dyDescent="0.2">
      <c r="B463" s="29">
        <v>42171</v>
      </c>
      <c r="D463" s="6">
        <v>2.3071999999999999</v>
      </c>
      <c r="E463" s="6">
        <v>2.3408000000000002</v>
      </c>
      <c r="F463" s="6">
        <v>2.3187000000000002</v>
      </c>
      <c r="G463" s="6">
        <v>2.7275999999999998</v>
      </c>
      <c r="H463" s="6">
        <v>2.8087</v>
      </c>
      <c r="I463" s="6">
        <v>2.2816000000000001</v>
      </c>
      <c r="K463" s="29">
        <v>42171</v>
      </c>
      <c r="M463" s="19">
        <f t="shared" si="98"/>
        <v>2.9515634823529409</v>
      </c>
      <c r="O463" s="20">
        <f t="shared" si="99"/>
        <v>2.9385920000000003</v>
      </c>
      <c r="Q463" s="19">
        <f t="shared" si="100"/>
        <v>2.9985523235294114</v>
      </c>
      <c r="S463" s="20">
        <f t="shared" si="101"/>
        <v>3.311235282352941</v>
      </c>
      <c r="U463" s="20">
        <f t="shared" si="102"/>
        <v>3.3418129999999997</v>
      </c>
      <c r="W463" s="20">
        <f t="shared" si="103"/>
        <v>2.9012668235294115</v>
      </c>
    </row>
    <row r="464" spans="2:23" x14ac:dyDescent="0.2">
      <c r="B464" s="29">
        <v>42178</v>
      </c>
      <c r="D464" s="6">
        <v>2.2288000000000001</v>
      </c>
      <c r="E464" s="6">
        <v>2.2113999999999998</v>
      </c>
      <c r="F464" s="6">
        <v>2.2631000000000001</v>
      </c>
      <c r="G464" s="6">
        <v>2.7016</v>
      </c>
      <c r="H464" s="6">
        <v>2.6316000000000002</v>
      </c>
      <c r="I464" s="6">
        <v>2.3085</v>
      </c>
      <c r="K464" s="29">
        <v>42178</v>
      </c>
      <c r="M464" s="19">
        <f t="shared" si="98"/>
        <v>2.8725362823529412</v>
      </c>
      <c r="O464" s="20">
        <f t="shared" si="99"/>
        <v>2.8104859999999996</v>
      </c>
      <c r="Q464" s="19">
        <f t="shared" si="100"/>
        <v>2.9426743235294115</v>
      </c>
      <c r="S464" s="20">
        <f t="shared" si="101"/>
        <v>3.2850662823529411</v>
      </c>
      <c r="U464" s="20">
        <f t="shared" si="102"/>
        <v>3.1664840000000001</v>
      </c>
      <c r="W464" s="20">
        <f t="shared" si="103"/>
        <v>2.9283013235294115</v>
      </c>
    </row>
    <row r="465" spans="2:33" x14ac:dyDescent="0.2">
      <c r="B465" s="29">
        <v>42185</v>
      </c>
      <c r="D465" s="6">
        <v>2.1585000000000001</v>
      </c>
      <c r="E465" s="6">
        <v>2.1272000000000002</v>
      </c>
      <c r="F465" s="6">
        <v>2.2437999999999998</v>
      </c>
      <c r="G465" s="6">
        <v>2.6469999999999998</v>
      </c>
      <c r="H465" s="6">
        <v>2.5539000000000001</v>
      </c>
      <c r="I465" s="6">
        <v>2.3121999999999998</v>
      </c>
      <c r="K465" s="29">
        <v>42185</v>
      </c>
      <c r="M465" s="19">
        <f t="shared" si="98"/>
        <v>2.801673882352941</v>
      </c>
      <c r="O465" s="20">
        <f t="shared" si="99"/>
        <v>2.727128</v>
      </c>
      <c r="Q465" s="19">
        <f t="shared" si="100"/>
        <v>2.9232778235294115</v>
      </c>
      <c r="S465" s="20">
        <f t="shared" si="101"/>
        <v>3.2301113823529408</v>
      </c>
      <c r="U465" s="20">
        <f t="shared" si="102"/>
        <v>3.0895609999999998</v>
      </c>
      <c r="W465" s="20">
        <f t="shared" si="103"/>
        <v>2.9320198235294113</v>
      </c>
    </row>
    <row r="466" spans="2:33" x14ac:dyDescent="0.2">
      <c r="B466" s="29">
        <v>42192</v>
      </c>
      <c r="D466" s="6">
        <v>2.0036</v>
      </c>
      <c r="E466" s="6">
        <v>1.9972000000000001</v>
      </c>
      <c r="F466" s="6">
        <v>2.1638999999999999</v>
      </c>
      <c r="G466" s="6">
        <v>2.5830000000000002</v>
      </c>
      <c r="H466" s="6">
        <v>2.5388000000000002</v>
      </c>
      <c r="I466" s="6">
        <v>2.3281999999999998</v>
      </c>
      <c r="K466" s="29">
        <v>42192</v>
      </c>
      <c r="M466" s="19">
        <f>D466*$AA$474+$AA$480</f>
        <v>2.6455346823529409</v>
      </c>
      <c r="O466" s="20">
        <f>E466*$AB$474+$AB$480</f>
        <v>2.5984280000000002</v>
      </c>
      <c r="Q466" s="19">
        <f>F466*$AC$474+$AC$480</f>
        <v>2.8429783235294117</v>
      </c>
      <c r="S466" s="20">
        <f>G466*$AE$474+$AE$480</f>
        <v>3.1656953823529412</v>
      </c>
      <c r="U466" s="20">
        <f>H466*$AF$474+$AF$480</f>
        <v>3.0746120000000001</v>
      </c>
      <c r="W466" s="20">
        <f>I466*$AG$474+$AG$480</f>
        <v>2.9480998235294109</v>
      </c>
    </row>
    <row r="467" spans="2:33" x14ac:dyDescent="0.2">
      <c r="B467" s="29">
        <v>42199</v>
      </c>
      <c r="D467" s="6">
        <v>1.9528000000000001</v>
      </c>
      <c r="E467" s="6">
        <v>1.9478</v>
      </c>
      <c r="F467" s="6">
        <v>2.1707999999999998</v>
      </c>
      <c r="G467" s="6">
        <v>2.6958000000000002</v>
      </c>
      <c r="H467" s="6">
        <v>2.6966999999999999</v>
      </c>
      <c r="I467" s="6">
        <v>2.3506999999999998</v>
      </c>
      <c r="K467" s="29">
        <v>42199</v>
      </c>
      <c r="M467" s="19">
        <f t="shared" ref="M467:M516" si="105">D467*$AA$474+$AA$480</f>
        <v>2.594328282352941</v>
      </c>
      <c r="O467" s="20">
        <f t="shared" ref="O467:O516" si="106">E467*$AB$474+$AB$480</f>
        <v>2.5495219999999996</v>
      </c>
      <c r="Q467" s="19">
        <f t="shared" ref="Q467:Q516" si="107">F467*$AC$474+$AC$480</f>
        <v>2.8499128235294116</v>
      </c>
      <c r="S467" s="20">
        <f t="shared" ref="S467:S516" si="108">G467*$AE$474+$AE$480</f>
        <v>3.2792285823529412</v>
      </c>
      <c r="U467" s="20">
        <f t="shared" ref="U467:U516" si="109">H467*$AF$474+$AF$480</f>
        <v>3.2309329999999998</v>
      </c>
      <c r="W467" s="20">
        <f t="shared" ref="W467:W516" si="110">I467*$AG$474+$AG$480</f>
        <v>2.9707123235294111</v>
      </c>
    </row>
    <row r="468" spans="2:33" x14ac:dyDescent="0.2">
      <c r="B468" s="29">
        <v>42206</v>
      </c>
      <c r="D468" s="6">
        <v>1.8989</v>
      </c>
      <c r="E468" s="6">
        <v>1.9085000000000001</v>
      </c>
      <c r="F468" s="6">
        <v>2.1478000000000002</v>
      </c>
      <c r="G468" s="6">
        <v>2.6816</v>
      </c>
      <c r="H468" s="6">
        <v>2.7067999999999999</v>
      </c>
      <c r="I468" s="6">
        <v>2.3704999999999998</v>
      </c>
      <c r="K468" s="29">
        <v>42206</v>
      </c>
      <c r="M468" s="19">
        <f t="shared" si="105"/>
        <v>2.539997082352941</v>
      </c>
      <c r="O468" s="20">
        <f t="shared" si="106"/>
        <v>2.510615</v>
      </c>
      <c r="Q468" s="19">
        <f t="shared" si="107"/>
        <v>2.8267978235294118</v>
      </c>
      <c r="S468" s="20">
        <f t="shared" si="108"/>
        <v>3.2649362823529411</v>
      </c>
      <c r="U468" s="20">
        <f t="shared" si="109"/>
        <v>3.2409319999999999</v>
      </c>
      <c r="W468" s="20">
        <f t="shared" si="110"/>
        <v>2.9906113235294116</v>
      </c>
    </row>
    <row r="469" spans="2:33" x14ac:dyDescent="0.2">
      <c r="B469" s="29">
        <v>42213</v>
      </c>
      <c r="D469" s="6">
        <v>1.8557999999999999</v>
      </c>
      <c r="E469" s="6">
        <v>1.8634999999999999</v>
      </c>
      <c r="F469" s="6">
        <v>2.0653999999999999</v>
      </c>
      <c r="G469" s="6">
        <v>2.7216999999999998</v>
      </c>
      <c r="H469" s="6">
        <v>2.7168000000000001</v>
      </c>
      <c r="I469" s="6">
        <v>2.3323999999999998</v>
      </c>
      <c r="K469" s="29">
        <v>42213</v>
      </c>
      <c r="M469" s="19">
        <f t="shared" si="105"/>
        <v>2.4965522823529409</v>
      </c>
      <c r="O469" s="20">
        <f t="shared" si="106"/>
        <v>2.466065</v>
      </c>
      <c r="Q469" s="19">
        <f t="shared" si="107"/>
        <v>2.7439858235294112</v>
      </c>
      <c r="S469" s="20">
        <f t="shared" si="108"/>
        <v>3.3052969323529409</v>
      </c>
      <c r="U469" s="20">
        <f t="shared" si="109"/>
        <v>3.2508319999999999</v>
      </c>
      <c r="W469" s="20">
        <f t="shared" si="110"/>
        <v>2.9523208235294112</v>
      </c>
    </row>
    <row r="470" spans="2:33" x14ac:dyDescent="0.2">
      <c r="B470" s="29">
        <v>42220</v>
      </c>
      <c r="D470" s="6">
        <v>1.6875</v>
      </c>
      <c r="E470" s="6">
        <v>1.6887000000000001</v>
      </c>
      <c r="F470" s="6">
        <v>1.8672</v>
      </c>
      <c r="G470" s="6">
        <v>2.4718</v>
      </c>
      <c r="H470" s="6">
        <v>2.4436</v>
      </c>
      <c r="I470" s="6">
        <v>2.1577999999999999</v>
      </c>
      <c r="K470" s="29">
        <v>42220</v>
      </c>
      <c r="M470" s="19">
        <f t="shared" si="105"/>
        <v>2.3269058823529409</v>
      </c>
      <c r="O470" s="20">
        <f t="shared" si="106"/>
        <v>2.2930130000000002</v>
      </c>
      <c r="Q470" s="19">
        <f t="shared" si="107"/>
        <v>2.5447948235294113</v>
      </c>
      <c r="S470" s="20">
        <f t="shared" si="108"/>
        <v>3.0537725823529409</v>
      </c>
      <c r="U470" s="20">
        <f t="shared" si="109"/>
        <v>2.9803639999999998</v>
      </c>
      <c r="W470" s="20">
        <f t="shared" si="110"/>
        <v>2.7768478235294118</v>
      </c>
    </row>
    <row r="471" spans="2:33" x14ac:dyDescent="0.2">
      <c r="B471" s="29">
        <v>42227</v>
      </c>
      <c r="D471" s="6">
        <v>1.615</v>
      </c>
      <c r="E471" s="6">
        <v>1.6040000000000001</v>
      </c>
      <c r="F471" s="6">
        <v>1.7436</v>
      </c>
      <c r="G471" s="6">
        <v>2.0556999999999999</v>
      </c>
      <c r="H471" s="6">
        <v>2.3731</v>
      </c>
      <c r="I471" s="6">
        <v>2.3258000000000001</v>
      </c>
      <c r="K471" s="29">
        <v>42227</v>
      </c>
      <c r="M471" s="19">
        <f t="shared" si="105"/>
        <v>2.2538258823529409</v>
      </c>
      <c r="O471" s="20">
        <f t="shared" si="106"/>
        <v>2.2091599999999998</v>
      </c>
      <c r="Q471" s="19">
        <f t="shared" si="107"/>
        <v>2.4205768235294114</v>
      </c>
      <c r="S471" s="20">
        <f t="shared" si="108"/>
        <v>2.6349679323529411</v>
      </c>
      <c r="U471" s="20">
        <f t="shared" si="109"/>
        <v>2.9105689999999997</v>
      </c>
      <c r="W471" s="20">
        <f t="shared" si="110"/>
        <v>2.9456878235294113</v>
      </c>
    </row>
    <row r="472" spans="2:33" x14ac:dyDescent="0.2">
      <c r="B472" s="29">
        <v>42234</v>
      </c>
      <c r="D472" s="6">
        <v>1.5663</v>
      </c>
      <c r="E472" s="6">
        <v>1.5814999999999999</v>
      </c>
      <c r="F472" s="6">
        <v>1.6919999999999999</v>
      </c>
      <c r="G472" s="6">
        <v>2.4392</v>
      </c>
      <c r="H472" s="6">
        <v>2.411</v>
      </c>
      <c r="I472" s="6">
        <v>2.0842999999999998</v>
      </c>
      <c r="K472" s="29">
        <v>42234</v>
      </c>
      <c r="M472" s="19">
        <f t="shared" si="105"/>
        <v>2.2047362823529411</v>
      </c>
      <c r="O472" s="20">
        <f t="shared" si="106"/>
        <v>2.1868850000000002</v>
      </c>
      <c r="Q472" s="19">
        <f t="shared" si="107"/>
        <v>2.3687188235294117</v>
      </c>
      <c r="S472" s="20">
        <f t="shared" si="108"/>
        <v>3.0209606823529414</v>
      </c>
      <c r="U472" s="20">
        <f t="shared" si="109"/>
        <v>2.9480900000000001</v>
      </c>
      <c r="W472" s="20">
        <f t="shared" si="110"/>
        <v>2.7029803235294114</v>
      </c>
      <c r="AA472" s="251" t="s">
        <v>133</v>
      </c>
      <c r="AB472" s="251"/>
      <c r="AC472" s="251"/>
      <c r="AE472" s="251" t="s">
        <v>134</v>
      </c>
      <c r="AF472" s="251"/>
      <c r="AG472" s="251"/>
    </row>
    <row r="473" spans="2:33" x14ac:dyDescent="0.2">
      <c r="B473" s="29">
        <v>42241</v>
      </c>
      <c r="D473" s="6">
        <v>1.3802000000000001</v>
      </c>
      <c r="E473" s="6">
        <v>1.4058999999999999</v>
      </c>
      <c r="F473" s="6">
        <v>1.5551999999999999</v>
      </c>
      <c r="G473" s="6">
        <v>2.2176999999999998</v>
      </c>
      <c r="H473" s="6">
        <v>2.1053000000000002</v>
      </c>
      <c r="I473" s="6">
        <v>1.9702</v>
      </c>
      <c r="K473" s="29">
        <v>42241</v>
      </c>
      <c r="M473" s="19">
        <f t="shared" si="105"/>
        <v>2.0171474823529412</v>
      </c>
      <c r="O473" s="20">
        <f t="shared" si="106"/>
        <v>2.0130409999999999</v>
      </c>
      <c r="Q473" s="19">
        <f t="shared" si="107"/>
        <v>2.2312348235294115</v>
      </c>
      <c r="S473" s="20">
        <f t="shared" si="108"/>
        <v>2.7980209323529408</v>
      </c>
      <c r="U473" s="20">
        <f t="shared" si="109"/>
        <v>2.6454469999999999</v>
      </c>
      <c r="W473" s="20">
        <f t="shared" si="110"/>
        <v>2.5883098235294115</v>
      </c>
      <c r="AA473" s="21" t="s">
        <v>96</v>
      </c>
      <c r="AB473" s="21" t="s">
        <v>97</v>
      </c>
      <c r="AC473" s="21" t="s">
        <v>98</v>
      </c>
      <c r="AE473" s="21" t="s">
        <v>99</v>
      </c>
      <c r="AF473" s="21" t="s">
        <v>97</v>
      </c>
      <c r="AG473" s="21" t="s">
        <v>98</v>
      </c>
    </row>
    <row r="474" spans="2:33" x14ac:dyDescent="0.2">
      <c r="B474" s="29">
        <v>42248</v>
      </c>
      <c r="D474" s="6">
        <v>1.6847000000000001</v>
      </c>
      <c r="E474" s="6">
        <v>1.7044999999999999</v>
      </c>
      <c r="F474" s="6">
        <v>1.7159</v>
      </c>
      <c r="G474" s="6">
        <v>2.1876000000000002</v>
      </c>
      <c r="H474" s="6">
        <v>2.1554000000000002</v>
      </c>
      <c r="I474" s="6">
        <v>1.8515999999999999</v>
      </c>
      <c r="K474" s="29">
        <v>42248</v>
      </c>
      <c r="M474" s="19">
        <f t="shared" si="105"/>
        <v>2.3240834823529415</v>
      </c>
      <c r="O474" s="20">
        <f t="shared" si="106"/>
        <v>2.3086549999999999</v>
      </c>
      <c r="Q474" s="19">
        <f t="shared" si="107"/>
        <v>2.3927383235294117</v>
      </c>
      <c r="S474" s="20">
        <f t="shared" si="108"/>
        <v>2.7677252823529415</v>
      </c>
      <c r="U474" s="20">
        <f t="shared" si="109"/>
        <v>2.6950460000000001</v>
      </c>
      <c r="W474" s="20">
        <f t="shared" si="110"/>
        <v>2.4691168235294114</v>
      </c>
      <c r="Z474" s="5" t="s">
        <v>100</v>
      </c>
      <c r="AA474" s="8">
        <v>1.008</v>
      </c>
      <c r="AB474" s="8">
        <v>0.99</v>
      </c>
      <c r="AC474" s="8">
        <v>1.0049999999999999</v>
      </c>
      <c r="AE474" s="8">
        <v>1.0065</v>
      </c>
      <c r="AF474" s="8">
        <v>0.99</v>
      </c>
      <c r="AG474" s="8">
        <v>1.0049999999999999</v>
      </c>
    </row>
    <row r="475" spans="2:33" x14ac:dyDescent="0.2">
      <c r="B475" s="29">
        <v>42255</v>
      </c>
      <c r="D475" s="6">
        <v>1.6547000000000001</v>
      </c>
      <c r="E475" s="6">
        <v>1.6554</v>
      </c>
      <c r="F475" s="6">
        <v>1.718</v>
      </c>
      <c r="G475" s="6">
        <v>2.0680999999999998</v>
      </c>
      <c r="H475" s="6">
        <v>2</v>
      </c>
      <c r="I475" s="6">
        <v>1.7850999999999999</v>
      </c>
      <c r="K475" s="29">
        <v>42255</v>
      </c>
      <c r="M475" s="19">
        <f t="shared" si="105"/>
        <v>2.2938434823529414</v>
      </c>
      <c r="O475" s="20">
        <f t="shared" si="106"/>
        <v>2.260046</v>
      </c>
      <c r="Q475" s="19">
        <f t="shared" si="107"/>
        <v>2.3948488235294114</v>
      </c>
      <c r="S475" s="20">
        <f t="shared" si="108"/>
        <v>2.6474485323529411</v>
      </c>
      <c r="U475" s="20">
        <f t="shared" si="109"/>
        <v>2.5411999999999999</v>
      </c>
      <c r="W475" s="20">
        <f t="shared" si="110"/>
        <v>2.4022843235294116</v>
      </c>
      <c r="AA475" s="7"/>
      <c r="AE475" s="7"/>
    </row>
    <row r="476" spans="2:33" x14ac:dyDescent="0.2">
      <c r="B476" s="29">
        <v>42262</v>
      </c>
      <c r="D476" s="6">
        <v>1.5412999999999999</v>
      </c>
      <c r="E476" s="6">
        <v>1.5596000000000001</v>
      </c>
      <c r="F476" s="6">
        <v>1.6069</v>
      </c>
      <c r="G476" s="6">
        <v>1.7771999999999999</v>
      </c>
      <c r="H476" s="6">
        <v>1.7393000000000001</v>
      </c>
      <c r="I476" s="6">
        <v>1.7028000000000001</v>
      </c>
      <c r="K476" s="29">
        <v>42262</v>
      </c>
      <c r="M476" s="19">
        <f t="shared" si="105"/>
        <v>2.1795362823529407</v>
      </c>
      <c r="O476" s="20">
        <f t="shared" si="106"/>
        <v>2.1652040000000001</v>
      </c>
      <c r="Q476" s="19">
        <f t="shared" si="107"/>
        <v>2.2831933235294115</v>
      </c>
      <c r="S476" s="20">
        <f t="shared" si="108"/>
        <v>2.3546576823529408</v>
      </c>
      <c r="U476" s="20">
        <f t="shared" si="109"/>
        <v>2.2831070000000002</v>
      </c>
      <c r="W476" s="20">
        <f t="shared" si="110"/>
        <v>2.3195728235294117</v>
      </c>
      <c r="Z476" s="5" t="s">
        <v>101</v>
      </c>
      <c r="AA476" s="23">
        <f>40/8500</f>
        <v>4.7058823529411761E-3</v>
      </c>
      <c r="AB476" s="23">
        <v>0</v>
      </c>
      <c r="AC476" s="23">
        <f>400/8500</f>
        <v>4.7058823529411764E-2</v>
      </c>
      <c r="AE476" s="24">
        <f>AA476</f>
        <v>4.7058823529411761E-3</v>
      </c>
      <c r="AF476" s="24">
        <f>AB476</f>
        <v>0</v>
      </c>
      <c r="AG476" s="24">
        <f>AC476</f>
        <v>4.7058823529411764E-2</v>
      </c>
    </row>
    <row r="477" spans="2:33" x14ac:dyDescent="0.2">
      <c r="B477" s="29">
        <v>42269</v>
      </c>
      <c r="D477" s="6">
        <v>1.6331</v>
      </c>
      <c r="E477" s="6">
        <v>1.6466000000000001</v>
      </c>
      <c r="F477" s="6">
        <v>1.6331</v>
      </c>
      <c r="G477" s="6">
        <v>1.9327000000000001</v>
      </c>
      <c r="H477" s="6">
        <v>1.9449000000000001</v>
      </c>
      <c r="I477" s="6">
        <v>1.6189</v>
      </c>
      <c r="K477" s="29">
        <v>42269</v>
      </c>
      <c r="M477" s="19">
        <f t="shared" si="105"/>
        <v>2.2720706823529411</v>
      </c>
      <c r="O477" s="20">
        <f t="shared" si="106"/>
        <v>2.2513339999999999</v>
      </c>
      <c r="Q477" s="19">
        <f t="shared" si="107"/>
        <v>2.3095243235294118</v>
      </c>
      <c r="S477" s="20">
        <f t="shared" si="108"/>
        <v>2.5111684323529411</v>
      </c>
      <c r="U477" s="20">
        <f t="shared" si="109"/>
        <v>2.4866510000000002</v>
      </c>
      <c r="W477" s="20">
        <f t="shared" si="110"/>
        <v>2.2352533235294114</v>
      </c>
      <c r="Z477" s="215" t="s">
        <v>102</v>
      </c>
      <c r="AA477" s="23">
        <v>0.24399999999999999</v>
      </c>
      <c r="AB477" s="23">
        <f t="shared" ref="AB477:AC479" si="111">AA477</f>
        <v>0.24399999999999999</v>
      </c>
      <c r="AC477" s="24">
        <f t="shared" si="111"/>
        <v>0.24399999999999999</v>
      </c>
      <c r="AE477" s="23">
        <v>0.184</v>
      </c>
      <c r="AF477" s="23">
        <f>AE477</f>
        <v>0.184</v>
      </c>
      <c r="AG477" s="24">
        <f>AE477</f>
        <v>0.184</v>
      </c>
    </row>
    <row r="478" spans="2:33" x14ac:dyDescent="0.2">
      <c r="B478" s="29">
        <v>42276</v>
      </c>
      <c r="D478" s="6">
        <v>1.6063000000000001</v>
      </c>
      <c r="E478" s="6">
        <v>1.5998000000000001</v>
      </c>
      <c r="F478" s="6">
        <v>1.6242000000000001</v>
      </c>
      <c r="G478" s="6">
        <v>1.8683000000000001</v>
      </c>
      <c r="H478" s="6">
        <v>1.8346</v>
      </c>
      <c r="I478" s="6">
        <v>1.5734999999999999</v>
      </c>
      <c r="K478" s="29">
        <v>42276</v>
      </c>
      <c r="M478" s="19">
        <f t="shared" si="105"/>
        <v>2.245056282352941</v>
      </c>
      <c r="O478" s="20">
        <f t="shared" si="106"/>
        <v>2.2050020000000004</v>
      </c>
      <c r="Q478" s="19">
        <f t="shared" si="107"/>
        <v>2.3005798235294117</v>
      </c>
      <c r="S478" s="20">
        <f t="shared" si="108"/>
        <v>2.4463498323529413</v>
      </c>
      <c r="U478" s="20">
        <f t="shared" si="109"/>
        <v>2.3774540000000002</v>
      </c>
      <c r="W478" s="20">
        <f t="shared" si="110"/>
        <v>2.1896263235294118</v>
      </c>
      <c r="Z478" s="5" t="s">
        <v>103</v>
      </c>
      <c r="AA478" s="25">
        <v>0.375</v>
      </c>
      <c r="AB478" s="25">
        <f t="shared" si="111"/>
        <v>0.375</v>
      </c>
      <c r="AC478" s="26">
        <f t="shared" si="111"/>
        <v>0.375</v>
      </c>
      <c r="AE478" s="25">
        <f>AA478</f>
        <v>0.375</v>
      </c>
      <c r="AF478" s="25">
        <f>AA478</f>
        <v>0.375</v>
      </c>
      <c r="AG478" s="26">
        <f>AA478</f>
        <v>0.375</v>
      </c>
    </row>
    <row r="479" spans="2:33" x14ac:dyDescent="0.2">
      <c r="B479" s="29">
        <v>42283</v>
      </c>
      <c r="D479" s="6">
        <v>1.639</v>
      </c>
      <c r="E479" s="6">
        <v>1.6492</v>
      </c>
      <c r="F479" s="6">
        <v>1.6860999999999999</v>
      </c>
      <c r="G479" s="6">
        <v>1.7822</v>
      </c>
      <c r="H479" s="6">
        <v>1.7293000000000001</v>
      </c>
      <c r="I479" s="6">
        <v>1.5575000000000001</v>
      </c>
      <c r="K479" s="29">
        <v>42283</v>
      </c>
      <c r="M479" s="19">
        <f t="shared" si="105"/>
        <v>2.2780178823529411</v>
      </c>
      <c r="O479" s="20">
        <f t="shared" si="106"/>
        <v>2.253908</v>
      </c>
      <c r="Q479" s="19">
        <f t="shared" si="107"/>
        <v>2.3627893235294115</v>
      </c>
      <c r="S479" s="20">
        <f t="shared" si="108"/>
        <v>2.3596901823529413</v>
      </c>
      <c r="U479" s="20">
        <f t="shared" si="109"/>
        <v>2.2732070000000002</v>
      </c>
      <c r="W479" s="20">
        <f t="shared" si="110"/>
        <v>2.1735463235294117</v>
      </c>
      <c r="Z479" s="5" t="s">
        <v>104</v>
      </c>
      <c r="AA479" s="27">
        <f>0.001+0.0012</f>
        <v>2.1999999999999997E-3</v>
      </c>
      <c r="AB479" s="27">
        <f t="shared" si="111"/>
        <v>2.1999999999999997E-3</v>
      </c>
      <c r="AC479" s="27">
        <f t="shared" si="111"/>
        <v>2.1999999999999997E-3</v>
      </c>
      <c r="AE479" s="27">
        <f>AA479</f>
        <v>2.1999999999999997E-3</v>
      </c>
      <c r="AF479" s="27">
        <f>AB479</f>
        <v>2.1999999999999997E-3</v>
      </c>
      <c r="AG479" s="27">
        <f>AC479</f>
        <v>2.1999999999999997E-3</v>
      </c>
    </row>
    <row r="480" spans="2:33" x14ac:dyDescent="0.2">
      <c r="B480" s="29">
        <v>42290</v>
      </c>
      <c r="D480" s="6">
        <v>1.6332</v>
      </c>
      <c r="E480" s="6">
        <v>1.6271</v>
      </c>
      <c r="F480" s="6">
        <v>1.7090000000000001</v>
      </c>
      <c r="G480" s="6">
        <v>1.8482000000000001</v>
      </c>
      <c r="H480" s="6">
        <v>1.8696999999999999</v>
      </c>
      <c r="I480" s="6">
        <v>1.5345</v>
      </c>
      <c r="K480" s="29">
        <v>42290</v>
      </c>
      <c r="M480" s="19">
        <f t="shared" si="105"/>
        <v>2.2721714823529409</v>
      </c>
      <c r="O480" s="20">
        <f t="shared" si="106"/>
        <v>2.2320289999999998</v>
      </c>
      <c r="Q480" s="19">
        <f t="shared" si="107"/>
        <v>2.3858038235294119</v>
      </c>
      <c r="S480" s="20">
        <f t="shared" si="108"/>
        <v>2.4261191823529411</v>
      </c>
      <c r="U480" s="20">
        <f t="shared" si="109"/>
        <v>2.4122029999999999</v>
      </c>
      <c r="W480" s="20">
        <f t="shared" si="110"/>
        <v>2.1504313235294115</v>
      </c>
      <c r="AA480" s="10">
        <f>SUM(AA476:AA479)</f>
        <v>0.62590588235294109</v>
      </c>
      <c r="AB480" s="10">
        <f>SUM(AB476:AB479)</f>
        <v>0.62119999999999997</v>
      </c>
      <c r="AC480" s="10">
        <f>SUM(AC476:AC479)</f>
        <v>0.66825882352941179</v>
      </c>
      <c r="AE480" s="10">
        <f>SUM(AE476:AE479)</f>
        <v>0.56590588235294115</v>
      </c>
      <c r="AF480" s="10">
        <f>SUM(AF476:AF479)</f>
        <v>0.56119999999999992</v>
      </c>
      <c r="AG480" s="10">
        <f>SUM(AG476:AG479)</f>
        <v>0.60825882352941174</v>
      </c>
    </row>
    <row r="481" spans="2:23" x14ac:dyDescent="0.2">
      <c r="B481" s="29">
        <v>42297</v>
      </c>
      <c r="D481" s="6">
        <v>1.5746</v>
      </c>
      <c r="E481" s="6">
        <v>1.5705</v>
      </c>
      <c r="F481" s="6">
        <v>1.6711</v>
      </c>
      <c r="G481" s="6">
        <v>1.7729999999999999</v>
      </c>
      <c r="H481" s="6">
        <v>1.7845</v>
      </c>
      <c r="I481" s="6">
        <v>1.5067999999999999</v>
      </c>
      <c r="K481" s="29">
        <v>42297</v>
      </c>
      <c r="M481" s="19">
        <f t="shared" si="105"/>
        <v>2.2131026823529414</v>
      </c>
      <c r="O481" s="20">
        <f t="shared" si="106"/>
        <v>2.1759949999999999</v>
      </c>
      <c r="Q481" s="19">
        <f t="shared" si="107"/>
        <v>2.3477143235294116</v>
      </c>
      <c r="S481" s="20">
        <f t="shared" si="108"/>
        <v>2.3504303823529411</v>
      </c>
      <c r="U481" s="20">
        <f t="shared" si="109"/>
        <v>2.3278549999999996</v>
      </c>
      <c r="W481" s="20">
        <f t="shared" si="110"/>
        <v>2.1225928235294118</v>
      </c>
    </row>
    <row r="482" spans="2:23" x14ac:dyDescent="0.2">
      <c r="B482" s="29">
        <v>42304</v>
      </c>
      <c r="D482" s="6">
        <v>1.5083</v>
      </c>
      <c r="E482" s="6">
        <v>1.5223</v>
      </c>
      <c r="F482" s="6">
        <v>1.6314</v>
      </c>
      <c r="G482" s="6">
        <v>1.7697000000000001</v>
      </c>
      <c r="H482" s="6">
        <v>1.7418</v>
      </c>
      <c r="I482" s="6">
        <v>1.4805999999999999</v>
      </c>
      <c r="K482" s="29">
        <v>42304</v>
      </c>
      <c r="M482" s="19">
        <f t="shared" si="105"/>
        <v>2.1462722823529408</v>
      </c>
      <c r="O482" s="20">
        <f t="shared" si="106"/>
        <v>2.1282769999999998</v>
      </c>
      <c r="Q482" s="19">
        <f t="shared" si="107"/>
        <v>2.3078158235294115</v>
      </c>
      <c r="S482" s="20">
        <f t="shared" si="108"/>
        <v>2.347108932352941</v>
      </c>
      <c r="U482" s="20">
        <f t="shared" si="109"/>
        <v>2.2855819999999998</v>
      </c>
      <c r="W482" s="20">
        <f t="shared" si="110"/>
        <v>2.0962618235294115</v>
      </c>
    </row>
    <row r="483" spans="2:23" x14ac:dyDescent="0.2">
      <c r="B483" s="29">
        <v>42311</v>
      </c>
      <c r="D483" s="6">
        <v>1.6197999999999999</v>
      </c>
      <c r="E483" s="6">
        <v>1.633</v>
      </c>
      <c r="F483" s="6">
        <v>1.7021999999999999</v>
      </c>
      <c r="G483" s="6">
        <v>2.0104000000000002</v>
      </c>
      <c r="H483" s="6">
        <v>2.0777000000000001</v>
      </c>
      <c r="I483" s="6">
        <v>1.5261</v>
      </c>
      <c r="K483" s="29">
        <v>42311</v>
      </c>
      <c r="M483" s="19">
        <f t="shared" si="105"/>
        <v>2.258664282352941</v>
      </c>
      <c r="O483" s="20">
        <f t="shared" si="106"/>
        <v>2.23787</v>
      </c>
      <c r="Q483" s="19">
        <f t="shared" si="107"/>
        <v>2.3789698235294114</v>
      </c>
      <c r="S483" s="20">
        <f t="shared" si="108"/>
        <v>2.5893734823529413</v>
      </c>
      <c r="U483" s="20">
        <f t="shared" si="109"/>
        <v>2.6181230000000002</v>
      </c>
      <c r="W483" s="20">
        <f t="shared" si="110"/>
        <v>2.1419893235294118</v>
      </c>
    </row>
    <row r="484" spans="2:23" x14ac:dyDescent="0.2">
      <c r="B484" s="29">
        <v>42318</v>
      </c>
      <c r="D484" s="6">
        <v>1.6042000000000001</v>
      </c>
      <c r="E484" s="6">
        <v>1.6232</v>
      </c>
      <c r="F484" s="6">
        <v>1.7605999999999999</v>
      </c>
      <c r="G484" s="6">
        <v>2.0421</v>
      </c>
      <c r="H484" s="6">
        <v>2.0550999999999999</v>
      </c>
      <c r="I484" s="6">
        <v>1.5879000000000001</v>
      </c>
      <c r="K484" s="29">
        <v>42318</v>
      </c>
      <c r="M484" s="19">
        <f t="shared" si="105"/>
        <v>2.2429394823529414</v>
      </c>
      <c r="O484" s="20">
        <f t="shared" si="106"/>
        <v>2.2281680000000001</v>
      </c>
      <c r="Q484" s="19">
        <f t="shared" si="107"/>
        <v>2.4376618235294116</v>
      </c>
      <c r="S484" s="20">
        <f t="shared" si="108"/>
        <v>2.6212795323529412</v>
      </c>
      <c r="U484" s="20">
        <f t="shared" si="109"/>
        <v>2.5957489999999996</v>
      </c>
      <c r="W484" s="20">
        <f t="shared" si="110"/>
        <v>2.2040983235294114</v>
      </c>
    </row>
    <row r="485" spans="2:23" x14ac:dyDescent="0.2">
      <c r="B485" s="29">
        <v>42325</v>
      </c>
      <c r="D485" s="6">
        <v>1.4202999999999999</v>
      </c>
      <c r="E485" s="6">
        <v>1.4433</v>
      </c>
      <c r="F485" s="6">
        <v>1.6480999999999999</v>
      </c>
      <c r="G485" s="6">
        <v>1.7403999999999999</v>
      </c>
      <c r="H485" s="6">
        <v>1.7418</v>
      </c>
      <c r="I485" s="6">
        <v>1.4754</v>
      </c>
      <c r="K485" s="29">
        <v>42325</v>
      </c>
      <c r="M485" s="19">
        <f t="shared" si="105"/>
        <v>2.0575682823529409</v>
      </c>
      <c r="O485" s="20">
        <f t="shared" si="106"/>
        <v>2.0500670000000003</v>
      </c>
      <c r="Q485" s="19">
        <f t="shared" si="107"/>
        <v>2.3245993235294113</v>
      </c>
      <c r="S485" s="20">
        <f t="shared" si="108"/>
        <v>2.3176184823529411</v>
      </c>
      <c r="U485" s="20">
        <f t="shared" si="109"/>
        <v>2.2855819999999998</v>
      </c>
      <c r="W485" s="20">
        <f t="shared" si="110"/>
        <v>2.0910358235294115</v>
      </c>
    </row>
    <row r="486" spans="2:23" x14ac:dyDescent="0.2">
      <c r="B486" s="29">
        <v>42332</v>
      </c>
      <c r="D486" s="6">
        <v>1.3412999999999999</v>
      </c>
      <c r="E486" s="6">
        <v>1.3832</v>
      </c>
      <c r="F486" s="6">
        <v>1.5468999999999999</v>
      </c>
      <c r="G486" s="6">
        <v>1.7697000000000001</v>
      </c>
      <c r="H486" s="6">
        <v>1.8069999999999999</v>
      </c>
      <c r="I486" s="6">
        <v>1.4611000000000001</v>
      </c>
      <c r="K486" s="29">
        <v>42332</v>
      </c>
      <c r="M486" s="19">
        <f t="shared" si="105"/>
        <v>1.9779362823529409</v>
      </c>
      <c r="O486" s="20">
        <f t="shared" si="106"/>
        <v>1.9905679999999999</v>
      </c>
      <c r="Q486" s="19">
        <f t="shared" si="107"/>
        <v>2.2228933235294113</v>
      </c>
      <c r="S486" s="20">
        <f t="shared" si="108"/>
        <v>2.347108932352941</v>
      </c>
      <c r="U486" s="20">
        <f t="shared" si="109"/>
        <v>2.3501300000000001</v>
      </c>
      <c r="W486" s="20">
        <f t="shared" si="110"/>
        <v>2.0766643235294113</v>
      </c>
    </row>
    <row r="487" spans="2:23" x14ac:dyDescent="0.2">
      <c r="B487" s="29">
        <v>42339</v>
      </c>
      <c r="D487" s="6">
        <v>1.3025</v>
      </c>
      <c r="E487" s="6">
        <v>1.3459000000000001</v>
      </c>
      <c r="F487" s="6">
        <v>1.4742999999999999</v>
      </c>
      <c r="G487" s="6">
        <v>1.7787999999999999</v>
      </c>
      <c r="H487" s="6">
        <v>1.7995000000000001</v>
      </c>
      <c r="I487" s="6">
        <v>1.4651000000000001</v>
      </c>
      <c r="K487" s="29">
        <v>42339</v>
      </c>
      <c r="M487" s="19">
        <f t="shared" si="105"/>
        <v>1.9388258823529412</v>
      </c>
      <c r="O487" s="20">
        <f t="shared" si="106"/>
        <v>1.953641</v>
      </c>
      <c r="Q487" s="19">
        <f t="shared" si="107"/>
        <v>2.1499303235294116</v>
      </c>
      <c r="S487" s="20">
        <f t="shared" si="108"/>
        <v>2.3562680823529409</v>
      </c>
      <c r="U487" s="20">
        <f t="shared" si="109"/>
        <v>2.342705</v>
      </c>
      <c r="W487" s="20">
        <f t="shared" si="110"/>
        <v>2.0806843235294119</v>
      </c>
    </row>
    <row r="488" spans="2:23" x14ac:dyDescent="0.2">
      <c r="B488" s="29">
        <v>42346</v>
      </c>
      <c r="D488" s="6">
        <v>1.2736000000000001</v>
      </c>
      <c r="E488" s="6">
        <v>1.3310999999999999</v>
      </c>
      <c r="F488" s="6">
        <v>1.3694</v>
      </c>
      <c r="G488" s="6">
        <v>1.7897000000000001</v>
      </c>
      <c r="H488" s="6">
        <v>1.8371</v>
      </c>
      <c r="I488" s="6">
        <v>1.4011</v>
      </c>
      <c r="K488" s="29">
        <v>42346</v>
      </c>
      <c r="M488" s="19">
        <f t="shared" si="105"/>
        <v>1.9096946823529413</v>
      </c>
      <c r="O488" s="20">
        <f t="shared" si="106"/>
        <v>1.9389889999999999</v>
      </c>
      <c r="Q488" s="19">
        <f t="shared" si="107"/>
        <v>2.0445058235294118</v>
      </c>
      <c r="S488" s="20">
        <f t="shared" si="108"/>
        <v>2.367238932352941</v>
      </c>
      <c r="U488" s="20">
        <f t="shared" si="109"/>
        <v>2.3799289999999997</v>
      </c>
      <c r="W488" s="20">
        <f t="shared" si="110"/>
        <v>2.0163643235294115</v>
      </c>
    </row>
    <row r="489" spans="2:23" x14ac:dyDescent="0.2">
      <c r="B489" s="29">
        <v>42353</v>
      </c>
      <c r="D489" s="6">
        <v>1.0772999999999999</v>
      </c>
      <c r="E489" s="6">
        <v>1.1342000000000001</v>
      </c>
      <c r="F489" s="6">
        <v>1.2186999999999999</v>
      </c>
      <c r="G489" s="6">
        <v>1.9167000000000001</v>
      </c>
      <c r="H489" s="6">
        <v>1.9649000000000001</v>
      </c>
      <c r="I489" s="6">
        <v>1.4021999999999999</v>
      </c>
      <c r="K489" s="29">
        <v>42353</v>
      </c>
      <c r="M489" s="19">
        <f t="shared" si="105"/>
        <v>1.711824282352941</v>
      </c>
      <c r="O489" s="20">
        <f t="shared" si="106"/>
        <v>1.7440580000000001</v>
      </c>
      <c r="Q489" s="19">
        <f t="shared" si="107"/>
        <v>1.8930523235294117</v>
      </c>
      <c r="S489" s="20">
        <f t="shared" si="108"/>
        <v>2.4950644323529412</v>
      </c>
      <c r="U489" s="20">
        <f t="shared" si="109"/>
        <v>2.5064510000000002</v>
      </c>
      <c r="W489" s="20">
        <f t="shared" si="110"/>
        <v>2.0174698235294115</v>
      </c>
    </row>
    <row r="490" spans="2:23" x14ac:dyDescent="0.2">
      <c r="B490" s="29">
        <v>42360</v>
      </c>
      <c r="D490" s="6">
        <v>1.1254999999999999</v>
      </c>
      <c r="E490" s="6">
        <v>1.1755</v>
      </c>
      <c r="F490" s="6">
        <v>1.1873</v>
      </c>
      <c r="G490" s="6">
        <v>2.0430000000000001</v>
      </c>
      <c r="H490" s="6">
        <v>2.0827</v>
      </c>
      <c r="I490" s="6">
        <v>1.4432</v>
      </c>
      <c r="K490" s="29">
        <v>42360</v>
      </c>
      <c r="M490" s="19">
        <f t="shared" si="105"/>
        <v>1.760409882352941</v>
      </c>
      <c r="O490" s="20">
        <f t="shared" si="106"/>
        <v>1.784945</v>
      </c>
      <c r="Q490" s="19">
        <f t="shared" si="107"/>
        <v>1.8614953235294116</v>
      </c>
      <c r="S490" s="20">
        <f t="shared" si="108"/>
        <v>2.6221853823529413</v>
      </c>
      <c r="U490" s="20">
        <f t="shared" si="109"/>
        <v>2.6230729999999998</v>
      </c>
      <c r="W490" s="20">
        <f t="shared" si="110"/>
        <v>2.0586748235294117</v>
      </c>
    </row>
    <row r="491" spans="2:23" x14ac:dyDescent="0.2">
      <c r="B491" s="103">
        <v>42367</v>
      </c>
      <c r="C491" s="104"/>
      <c r="D491" s="105">
        <v>1.1443000000000001</v>
      </c>
      <c r="E491" s="105">
        <v>1.1900999999999999</v>
      </c>
      <c r="F491" s="105">
        <v>1.1572</v>
      </c>
      <c r="G491" s="105">
        <v>1.9535</v>
      </c>
      <c r="H491" s="105">
        <v>1.9749000000000001</v>
      </c>
      <c r="I491" s="105">
        <v>1.4232</v>
      </c>
      <c r="J491" s="104"/>
      <c r="K491" s="103">
        <v>42367</v>
      </c>
      <c r="L491" s="104"/>
      <c r="M491" s="106">
        <f t="shared" si="105"/>
        <v>1.7793602823529413</v>
      </c>
      <c r="N491" s="104"/>
      <c r="O491" s="107">
        <f t="shared" si="106"/>
        <v>1.799399</v>
      </c>
      <c r="P491" s="104"/>
      <c r="Q491" s="106">
        <f t="shared" si="107"/>
        <v>1.8312448235294116</v>
      </c>
      <c r="R491" s="104"/>
      <c r="S491" s="107">
        <f t="shared" si="108"/>
        <v>2.5321036323529409</v>
      </c>
      <c r="T491" s="104"/>
      <c r="U491" s="107">
        <f t="shared" si="109"/>
        <v>2.5163510000000002</v>
      </c>
      <c r="V491" s="104"/>
      <c r="W491" s="107">
        <f t="shared" si="110"/>
        <v>2.0385748235294114</v>
      </c>
    </row>
    <row r="492" spans="2:23" x14ac:dyDescent="0.2">
      <c r="B492" s="109">
        <v>42373</v>
      </c>
      <c r="C492" s="110"/>
      <c r="D492" s="111">
        <v>2.3029999999999999</v>
      </c>
      <c r="E492" s="112"/>
      <c r="F492" s="112">
        <f t="shared" ref="F492:F555" si="112">D492</f>
        <v>2.3029999999999999</v>
      </c>
      <c r="G492" s="6">
        <v>1.8625</v>
      </c>
      <c r="H492" s="6">
        <v>1.8595999999999999</v>
      </c>
      <c r="I492" s="6">
        <v>1.3837999999999999</v>
      </c>
      <c r="K492" s="29">
        <v>42374</v>
      </c>
      <c r="M492" s="19">
        <f t="shared" si="105"/>
        <v>2.9473298823529408</v>
      </c>
      <c r="O492" s="20">
        <f t="shared" si="106"/>
        <v>0.62119999999999997</v>
      </c>
      <c r="Q492" s="19">
        <f t="shared" si="107"/>
        <v>2.9827738235294117</v>
      </c>
      <c r="S492" s="20">
        <f t="shared" si="108"/>
        <v>2.4405121323529411</v>
      </c>
      <c r="U492" s="20">
        <f t="shared" si="109"/>
        <v>2.4022039999999998</v>
      </c>
      <c r="W492" s="20">
        <f t="shared" si="110"/>
        <v>1.9989778235294116</v>
      </c>
    </row>
    <row r="493" spans="2:23" x14ac:dyDescent="0.2">
      <c r="B493" s="109">
        <v>42380</v>
      </c>
      <c r="C493" s="110"/>
      <c r="D493" s="111">
        <v>2.258</v>
      </c>
      <c r="E493" s="112"/>
      <c r="F493" s="112">
        <f t="shared" si="112"/>
        <v>2.258</v>
      </c>
      <c r="G493" s="6">
        <v>1.4813000000000001</v>
      </c>
      <c r="H493" s="6">
        <v>1.4686999999999999</v>
      </c>
      <c r="I493" s="6">
        <v>1.2573000000000001</v>
      </c>
      <c r="K493" s="29">
        <v>42381</v>
      </c>
      <c r="M493" s="19">
        <f t="shared" si="105"/>
        <v>2.9019698823529412</v>
      </c>
      <c r="O493" s="20">
        <f t="shared" si="106"/>
        <v>0.62119999999999997</v>
      </c>
      <c r="Q493" s="19">
        <f t="shared" si="107"/>
        <v>2.9375488235294114</v>
      </c>
      <c r="S493" s="20">
        <f t="shared" si="108"/>
        <v>2.056834332352941</v>
      </c>
      <c r="U493" s="20">
        <f t="shared" si="109"/>
        <v>2.0152129999999997</v>
      </c>
      <c r="W493" s="20">
        <f t="shared" si="110"/>
        <v>1.8718453235294117</v>
      </c>
    </row>
    <row r="494" spans="2:23" x14ac:dyDescent="0.2">
      <c r="B494" s="109">
        <v>42387</v>
      </c>
      <c r="C494" s="110"/>
      <c r="D494" s="111">
        <v>2.198</v>
      </c>
      <c r="E494" s="112"/>
      <c r="F494" s="112">
        <f t="shared" si="112"/>
        <v>2.198</v>
      </c>
      <c r="G494" s="6">
        <v>1.3732</v>
      </c>
      <c r="H494" s="6">
        <v>1.3985000000000001</v>
      </c>
      <c r="I494" s="6">
        <v>1.1423000000000001</v>
      </c>
      <c r="K494" s="29">
        <v>42388</v>
      </c>
      <c r="M494" s="19">
        <f t="shared" si="105"/>
        <v>2.8414898823529411</v>
      </c>
      <c r="O494" s="20">
        <f t="shared" si="106"/>
        <v>0.62119999999999997</v>
      </c>
      <c r="Q494" s="19">
        <f t="shared" si="107"/>
        <v>2.8772488235294116</v>
      </c>
      <c r="S494" s="20">
        <f t="shared" si="108"/>
        <v>1.9480316823529411</v>
      </c>
      <c r="U494" s="20">
        <f t="shared" si="109"/>
        <v>1.9457150000000001</v>
      </c>
      <c r="W494" s="20">
        <f t="shared" si="110"/>
        <v>1.7562703235294117</v>
      </c>
    </row>
    <row r="495" spans="2:23" x14ac:dyDescent="0.2">
      <c r="B495" s="109">
        <v>42394</v>
      </c>
      <c r="C495" s="110"/>
      <c r="D495" s="111">
        <v>2.16</v>
      </c>
      <c r="E495" s="112"/>
      <c r="F495" s="112">
        <f t="shared" si="112"/>
        <v>2.16</v>
      </c>
      <c r="G495" s="6">
        <v>1.365</v>
      </c>
      <c r="H495" s="6">
        <v>1.3658999999999999</v>
      </c>
      <c r="I495" s="6">
        <v>1.0767</v>
      </c>
      <c r="K495" s="29">
        <v>42395</v>
      </c>
      <c r="M495" s="19">
        <f t="shared" si="105"/>
        <v>2.803185882352941</v>
      </c>
      <c r="O495" s="20">
        <f t="shared" si="106"/>
        <v>0.62119999999999997</v>
      </c>
      <c r="Q495" s="19">
        <f t="shared" si="107"/>
        <v>2.8390588235294114</v>
      </c>
      <c r="S495" s="20">
        <f t="shared" si="108"/>
        <v>1.9397783823529409</v>
      </c>
      <c r="U495" s="20">
        <f t="shared" si="109"/>
        <v>1.9134409999999997</v>
      </c>
      <c r="W495" s="20">
        <f t="shared" si="110"/>
        <v>1.6903423235294117</v>
      </c>
    </row>
    <row r="496" spans="2:23" x14ac:dyDescent="0.2">
      <c r="B496" s="109">
        <v>42401</v>
      </c>
      <c r="C496" s="110"/>
      <c r="D496" s="111">
        <v>2.117</v>
      </c>
      <c r="E496" s="112"/>
      <c r="F496" s="112">
        <f t="shared" si="112"/>
        <v>2.117</v>
      </c>
      <c r="G496" s="6">
        <v>1.3951</v>
      </c>
      <c r="H496" s="6">
        <v>1.4135</v>
      </c>
      <c r="I496" s="6">
        <v>1.0764</v>
      </c>
      <c r="K496" s="29">
        <v>42402</v>
      </c>
      <c r="M496" s="19">
        <f t="shared" si="105"/>
        <v>2.7598418823529407</v>
      </c>
      <c r="O496" s="20">
        <f t="shared" si="106"/>
        <v>0.62119999999999997</v>
      </c>
      <c r="Q496" s="19">
        <f t="shared" si="107"/>
        <v>2.7958438235294114</v>
      </c>
      <c r="S496" s="20">
        <f t="shared" si="108"/>
        <v>1.9700740323529411</v>
      </c>
      <c r="U496" s="20">
        <f t="shared" si="109"/>
        <v>1.9605649999999999</v>
      </c>
      <c r="W496" s="20">
        <f t="shared" si="110"/>
        <v>1.6900408235294115</v>
      </c>
    </row>
    <row r="497" spans="2:23" x14ac:dyDescent="0.2">
      <c r="B497" s="109">
        <v>42408</v>
      </c>
      <c r="C497" s="110"/>
      <c r="D497" s="111">
        <v>2.073</v>
      </c>
      <c r="E497" s="112"/>
      <c r="F497" s="112">
        <f t="shared" si="112"/>
        <v>2.073</v>
      </c>
      <c r="G497" s="6">
        <v>1.3742000000000001</v>
      </c>
      <c r="H497" s="6">
        <v>1.4059999999999999</v>
      </c>
      <c r="I497" s="6">
        <v>1.0321</v>
      </c>
      <c r="K497" s="29">
        <v>42409</v>
      </c>
      <c r="M497" s="19">
        <f t="shared" si="105"/>
        <v>2.7154898823529408</v>
      </c>
      <c r="O497" s="20">
        <f t="shared" si="106"/>
        <v>0.62119999999999997</v>
      </c>
      <c r="Q497" s="19">
        <f t="shared" si="107"/>
        <v>2.7516238235294113</v>
      </c>
      <c r="S497" s="20">
        <f t="shared" si="108"/>
        <v>1.949038182352941</v>
      </c>
      <c r="U497" s="20">
        <f t="shared" si="109"/>
        <v>1.9531399999999999</v>
      </c>
      <c r="W497" s="20">
        <f t="shared" si="110"/>
        <v>1.6455193235294117</v>
      </c>
    </row>
    <row r="498" spans="2:23" x14ac:dyDescent="0.2">
      <c r="B498" s="109">
        <v>42415</v>
      </c>
      <c r="C498" s="110"/>
      <c r="D498" s="111">
        <v>2.0430000000000001</v>
      </c>
      <c r="E498" s="112"/>
      <c r="F498" s="112">
        <f t="shared" si="112"/>
        <v>2.0430000000000001</v>
      </c>
      <c r="G498" s="6">
        <v>1.5229999999999999</v>
      </c>
      <c r="H498" s="6">
        <v>1.5488999999999999</v>
      </c>
      <c r="I498" s="6">
        <v>1.0532999999999999</v>
      </c>
      <c r="K498" s="29">
        <v>42416</v>
      </c>
      <c r="M498" s="19">
        <f t="shared" si="105"/>
        <v>2.6852498823529416</v>
      </c>
      <c r="O498" s="20">
        <f t="shared" si="106"/>
        <v>0.62119999999999997</v>
      </c>
      <c r="Q498" s="19">
        <f t="shared" si="107"/>
        <v>2.7214738235294114</v>
      </c>
      <c r="S498" s="20">
        <f t="shared" si="108"/>
        <v>2.0988053823529409</v>
      </c>
      <c r="U498" s="20">
        <f t="shared" si="109"/>
        <v>2.0946109999999996</v>
      </c>
      <c r="W498" s="20">
        <f t="shared" si="110"/>
        <v>1.6668253235294115</v>
      </c>
    </row>
    <row r="499" spans="2:23" x14ac:dyDescent="0.2">
      <c r="B499" s="109">
        <v>42422</v>
      </c>
      <c r="C499" s="110"/>
      <c r="D499" s="111">
        <v>2.0499999999999998</v>
      </c>
      <c r="E499" s="112"/>
      <c r="F499" s="112">
        <f t="shared" si="112"/>
        <v>2.0499999999999998</v>
      </c>
      <c r="G499" s="6">
        <v>1.4386000000000001</v>
      </c>
      <c r="H499" s="6">
        <v>1.4637</v>
      </c>
      <c r="I499" s="6">
        <v>1.0668</v>
      </c>
      <c r="K499" s="29">
        <v>42423</v>
      </c>
      <c r="M499" s="19">
        <f t="shared" si="105"/>
        <v>2.6923058823529411</v>
      </c>
      <c r="O499" s="20">
        <f t="shared" si="106"/>
        <v>0.62119999999999997</v>
      </c>
      <c r="Q499" s="19">
        <f t="shared" si="107"/>
        <v>2.7285088235294115</v>
      </c>
      <c r="S499" s="20">
        <f t="shared" si="108"/>
        <v>2.0138567823529412</v>
      </c>
      <c r="U499" s="20">
        <f t="shared" si="109"/>
        <v>2.0102630000000001</v>
      </c>
      <c r="W499" s="20">
        <f t="shared" si="110"/>
        <v>1.6803928235294117</v>
      </c>
    </row>
    <row r="500" spans="2:23" x14ac:dyDescent="0.2">
      <c r="B500" s="109">
        <v>42429</v>
      </c>
      <c r="C500" s="110"/>
      <c r="D500" s="111">
        <v>2.0539999999999998</v>
      </c>
      <c r="E500" s="112"/>
      <c r="F500" s="112">
        <f t="shared" si="112"/>
        <v>2.0539999999999998</v>
      </c>
      <c r="G500" s="6">
        <v>1.6116999999999999</v>
      </c>
      <c r="H500" s="6">
        <v>1.6566000000000001</v>
      </c>
      <c r="I500" s="6">
        <v>1.1741999999999999</v>
      </c>
      <c r="K500" s="29">
        <v>42430</v>
      </c>
      <c r="M500" s="19">
        <f t="shared" si="105"/>
        <v>2.6963378823529407</v>
      </c>
      <c r="O500" s="20">
        <f t="shared" si="106"/>
        <v>0.62119999999999997</v>
      </c>
      <c r="Q500" s="19">
        <f t="shared" si="107"/>
        <v>2.7325288235294112</v>
      </c>
      <c r="S500" s="20">
        <f t="shared" si="108"/>
        <v>2.188081932352941</v>
      </c>
      <c r="U500" s="20">
        <f t="shared" si="109"/>
        <v>2.2012339999999999</v>
      </c>
      <c r="W500" s="20">
        <f t="shared" si="110"/>
        <v>1.7883298235294116</v>
      </c>
    </row>
    <row r="501" spans="2:23" x14ac:dyDescent="0.2">
      <c r="B501" s="109">
        <v>42436</v>
      </c>
      <c r="C501" s="110"/>
      <c r="D501" s="111">
        <v>2.097</v>
      </c>
      <c r="E501" s="112"/>
      <c r="F501" s="112">
        <f t="shared" si="112"/>
        <v>2.097</v>
      </c>
      <c r="G501" s="6">
        <v>1.6927000000000001</v>
      </c>
      <c r="H501" s="6">
        <v>1.7318</v>
      </c>
      <c r="I501" s="6">
        <v>1.2178</v>
      </c>
      <c r="K501" s="29">
        <v>42437</v>
      </c>
      <c r="M501" s="19">
        <f t="shared" si="105"/>
        <v>2.739681882352941</v>
      </c>
      <c r="O501" s="20">
        <f t="shared" si="106"/>
        <v>0.62119999999999997</v>
      </c>
      <c r="Q501" s="19">
        <f t="shared" si="107"/>
        <v>2.7757438235294112</v>
      </c>
      <c r="S501" s="20">
        <f t="shared" si="108"/>
        <v>2.2696084323529413</v>
      </c>
      <c r="U501" s="20">
        <f t="shared" si="109"/>
        <v>2.2756819999999998</v>
      </c>
      <c r="W501" s="20">
        <f t="shared" si="110"/>
        <v>1.8321478235294115</v>
      </c>
    </row>
    <row r="502" spans="2:23" x14ac:dyDescent="0.2">
      <c r="B502" s="109">
        <v>42443</v>
      </c>
      <c r="C502" s="110"/>
      <c r="D502" s="111">
        <v>2.153</v>
      </c>
      <c r="E502" s="112"/>
      <c r="F502" s="112">
        <f t="shared" si="112"/>
        <v>2.153</v>
      </c>
      <c r="G502" s="6">
        <v>1.6995</v>
      </c>
      <c r="H502" s="6">
        <v>1.7719</v>
      </c>
      <c r="I502" s="6">
        <v>1.3120000000000001</v>
      </c>
      <c r="K502" s="29">
        <v>42444</v>
      </c>
      <c r="M502" s="19">
        <f t="shared" si="105"/>
        <v>2.7961298823529415</v>
      </c>
      <c r="O502" s="20">
        <f t="shared" si="106"/>
        <v>0.62119999999999997</v>
      </c>
      <c r="Q502" s="19">
        <f t="shared" si="107"/>
        <v>2.8320238235294113</v>
      </c>
      <c r="S502" s="20">
        <f t="shared" si="108"/>
        <v>2.276452632352941</v>
      </c>
      <c r="U502" s="20">
        <f t="shared" si="109"/>
        <v>2.3153809999999999</v>
      </c>
      <c r="W502" s="20">
        <f t="shared" si="110"/>
        <v>1.9268188235294117</v>
      </c>
    </row>
    <row r="503" spans="2:23" x14ac:dyDescent="0.2">
      <c r="B503" s="109">
        <v>42450</v>
      </c>
      <c r="C503" s="110"/>
      <c r="D503" s="111">
        <v>2.1789999999999998</v>
      </c>
      <c r="E503" s="112"/>
      <c r="F503" s="112">
        <f t="shared" si="112"/>
        <v>2.1789999999999998</v>
      </c>
      <c r="G503" s="6">
        <v>1.7036</v>
      </c>
      <c r="H503" s="6">
        <v>1.7494000000000001</v>
      </c>
      <c r="I503" s="6">
        <v>1.3562000000000001</v>
      </c>
      <c r="K503" s="29">
        <v>42451</v>
      </c>
      <c r="M503" s="19">
        <f t="shared" si="105"/>
        <v>2.822337882352941</v>
      </c>
      <c r="O503" s="20">
        <f t="shared" si="106"/>
        <v>0.62119999999999997</v>
      </c>
      <c r="Q503" s="19">
        <f t="shared" si="107"/>
        <v>2.8581538235294115</v>
      </c>
      <c r="S503" s="20">
        <f t="shared" si="108"/>
        <v>2.2805792823529409</v>
      </c>
      <c r="U503" s="20">
        <f t="shared" si="109"/>
        <v>2.2931059999999999</v>
      </c>
      <c r="W503" s="20">
        <f t="shared" si="110"/>
        <v>1.9712398235294117</v>
      </c>
    </row>
    <row r="504" spans="2:23" x14ac:dyDescent="0.2">
      <c r="B504" s="109">
        <v>42457</v>
      </c>
      <c r="C504" s="110"/>
      <c r="D504" s="111">
        <v>2.177</v>
      </c>
      <c r="E504" s="112"/>
      <c r="F504" s="112">
        <f t="shared" si="112"/>
        <v>2.177</v>
      </c>
      <c r="G504" s="6">
        <v>1.6609</v>
      </c>
      <c r="H504" s="6">
        <v>1.7068000000000001</v>
      </c>
      <c r="I504" s="6">
        <v>1.379</v>
      </c>
      <c r="K504" s="29">
        <v>42458</v>
      </c>
      <c r="M504" s="19">
        <f t="shared" si="105"/>
        <v>2.8203218823529408</v>
      </c>
      <c r="O504" s="20">
        <f t="shared" si="106"/>
        <v>0.62119999999999997</v>
      </c>
      <c r="Q504" s="19">
        <f t="shared" si="107"/>
        <v>2.8561438235294112</v>
      </c>
      <c r="S504" s="20">
        <f t="shared" si="108"/>
        <v>2.2376017323529411</v>
      </c>
      <c r="U504" s="20">
        <f t="shared" si="109"/>
        <v>2.2509319999999997</v>
      </c>
      <c r="W504" s="20">
        <f t="shared" si="110"/>
        <v>1.9941538235294116</v>
      </c>
    </row>
    <row r="505" spans="2:23" x14ac:dyDescent="0.2">
      <c r="B505" s="109">
        <v>42464</v>
      </c>
      <c r="C505" s="110"/>
      <c r="D505" s="111">
        <v>2.1789999999999998</v>
      </c>
      <c r="E505" s="112"/>
      <c r="F505" s="112">
        <f t="shared" si="112"/>
        <v>2.1789999999999998</v>
      </c>
      <c r="G505" s="6">
        <v>1.6067</v>
      </c>
      <c r="H505" s="6">
        <v>1.6440999999999999</v>
      </c>
      <c r="I505" s="6">
        <v>1.37</v>
      </c>
      <c r="K505" s="29">
        <v>42465</v>
      </c>
      <c r="M505" s="19">
        <f t="shared" si="105"/>
        <v>2.822337882352941</v>
      </c>
      <c r="O505" s="20">
        <f t="shared" si="106"/>
        <v>0.62119999999999997</v>
      </c>
      <c r="Q505" s="19">
        <f t="shared" si="107"/>
        <v>2.8581538235294115</v>
      </c>
      <c r="S505" s="20">
        <f t="shared" si="108"/>
        <v>2.183049432352941</v>
      </c>
      <c r="U505" s="20">
        <f t="shared" si="109"/>
        <v>2.1888589999999999</v>
      </c>
      <c r="W505" s="20">
        <f t="shared" si="110"/>
        <v>1.9851088235294116</v>
      </c>
    </row>
    <row r="506" spans="2:23" x14ac:dyDescent="0.2">
      <c r="B506" s="109">
        <v>42471</v>
      </c>
      <c r="C506" s="110"/>
      <c r="D506" s="111">
        <v>2.2000000000000002</v>
      </c>
      <c r="E506" s="112"/>
      <c r="F506" s="112">
        <f t="shared" si="112"/>
        <v>2.2000000000000002</v>
      </c>
      <c r="G506" s="6">
        <v>1.7170000000000001</v>
      </c>
      <c r="H506" s="6">
        <v>1.802</v>
      </c>
      <c r="I506" s="6">
        <v>1.391</v>
      </c>
      <c r="K506" s="29">
        <v>42472</v>
      </c>
      <c r="M506" s="19">
        <f t="shared" si="105"/>
        <v>2.8435058823529413</v>
      </c>
      <c r="O506" s="20">
        <f t="shared" si="106"/>
        <v>0.62119999999999997</v>
      </c>
      <c r="Q506" s="19">
        <f t="shared" si="107"/>
        <v>2.8792588235294119</v>
      </c>
      <c r="S506" s="20">
        <f t="shared" si="108"/>
        <v>2.2940663823529412</v>
      </c>
      <c r="U506" s="20">
        <f t="shared" si="109"/>
        <v>2.34518</v>
      </c>
      <c r="W506" s="20">
        <f t="shared" si="110"/>
        <v>2.0062138235294116</v>
      </c>
    </row>
    <row r="507" spans="2:23" x14ac:dyDescent="0.2">
      <c r="B507" s="109">
        <v>42478</v>
      </c>
      <c r="C507" s="110"/>
      <c r="D507" s="111">
        <v>2.2509999999999999</v>
      </c>
      <c r="E507" s="112"/>
      <c r="F507" s="112">
        <f t="shared" si="112"/>
        <v>2.2509999999999999</v>
      </c>
      <c r="G507" s="6">
        <v>1.6192</v>
      </c>
      <c r="H507" s="6">
        <v>1.7318</v>
      </c>
      <c r="I507" s="6">
        <v>1.3953</v>
      </c>
      <c r="K507" s="29">
        <v>42479</v>
      </c>
      <c r="M507" s="19">
        <f t="shared" si="105"/>
        <v>2.8949138823529408</v>
      </c>
      <c r="O507" s="20">
        <f t="shared" si="106"/>
        <v>0.62119999999999997</v>
      </c>
      <c r="Q507" s="19">
        <f t="shared" si="107"/>
        <v>2.9305138235294113</v>
      </c>
      <c r="S507" s="20">
        <f t="shared" si="108"/>
        <v>2.1956306823529412</v>
      </c>
      <c r="U507" s="20">
        <f t="shared" si="109"/>
        <v>2.2756819999999998</v>
      </c>
      <c r="W507" s="20">
        <f t="shared" si="110"/>
        <v>2.0105353235294117</v>
      </c>
    </row>
    <row r="508" spans="2:23" x14ac:dyDescent="0.2">
      <c r="B508" s="109">
        <v>42485</v>
      </c>
      <c r="C508" s="110"/>
      <c r="D508" s="111">
        <v>2.282</v>
      </c>
      <c r="E508" s="112"/>
      <c r="F508" s="112">
        <f t="shared" si="112"/>
        <v>2.282</v>
      </c>
      <c r="G508" s="6">
        <v>1.7847</v>
      </c>
      <c r="H508" s="6">
        <v>1.9924999999999999</v>
      </c>
      <c r="I508" s="6">
        <v>1.4589000000000001</v>
      </c>
      <c r="K508" s="29">
        <v>42486</v>
      </c>
      <c r="M508" s="19">
        <f t="shared" si="105"/>
        <v>2.9261618823529414</v>
      </c>
      <c r="O508" s="20">
        <f t="shared" si="106"/>
        <v>0.62119999999999997</v>
      </c>
      <c r="Q508" s="19">
        <f t="shared" si="107"/>
        <v>2.9616688235294113</v>
      </c>
      <c r="S508" s="20">
        <f t="shared" si="108"/>
        <v>2.362206432352941</v>
      </c>
      <c r="U508" s="20">
        <f t="shared" si="109"/>
        <v>2.5337749999999999</v>
      </c>
      <c r="W508" s="20">
        <f t="shared" si="110"/>
        <v>2.0744533235294114</v>
      </c>
    </row>
    <row r="509" spans="2:23" x14ac:dyDescent="0.2">
      <c r="B509" s="109">
        <v>42492</v>
      </c>
      <c r="C509" s="110"/>
      <c r="D509" s="111">
        <v>2.3570000000000002</v>
      </c>
      <c r="E509" s="112"/>
      <c r="F509" s="112">
        <f t="shared" si="112"/>
        <v>2.3570000000000002</v>
      </c>
      <c r="G509" s="6">
        <v>1.8958999999999999</v>
      </c>
      <c r="H509" s="6">
        <v>2.0575999999999999</v>
      </c>
      <c r="I509" s="6">
        <v>1.536</v>
      </c>
      <c r="K509" s="29">
        <v>42493</v>
      </c>
      <c r="M509" s="19">
        <f t="shared" si="105"/>
        <v>3.0017618823529411</v>
      </c>
      <c r="O509" s="20">
        <f t="shared" si="106"/>
        <v>0.62119999999999997</v>
      </c>
      <c r="Q509" s="19">
        <f t="shared" si="107"/>
        <v>3.0370438235294115</v>
      </c>
      <c r="S509" s="20">
        <f t="shared" si="108"/>
        <v>2.4741292323529409</v>
      </c>
      <c r="U509" s="20">
        <f t="shared" si="109"/>
        <v>2.5982239999999996</v>
      </c>
      <c r="W509" s="20">
        <f t="shared" si="110"/>
        <v>2.1519388235294117</v>
      </c>
    </row>
    <row r="510" spans="2:23" x14ac:dyDescent="0.2">
      <c r="B510" s="109">
        <v>42499</v>
      </c>
      <c r="C510" s="110"/>
      <c r="D510" s="111">
        <v>2.3679999999999999</v>
      </c>
      <c r="E510" s="112"/>
      <c r="F510" s="112">
        <f t="shared" si="112"/>
        <v>2.3679999999999999</v>
      </c>
      <c r="G510" s="6">
        <v>1.9928999999999999</v>
      </c>
      <c r="H510" s="6">
        <v>1.9549000000000001</v>
      </c>
      <c r="I510" s="6">
        <v>1.5804</v>
      </c>
      <c r="K510" s="29">
        <v>42500</v>
      </c>
      <c r="M510" s="19">
        <f t="shared" si="105"/>
        <v>3.012849882352941</v>
      </c>
      <c r="O510" s="20">
        <f t="shared" si="106"/>
        <v>0.62119999999999997</v>
      </c>
      <c r="Q510" s="19">
        <f t="shared" si="107"/>
        <v>3.0480988235294113</v>
      </c>
      <c r="S510" s="20">
        <f t="shared" si="108"/>
        <v>2.5717597323529411</v>
      </c>
      <c r="U510" s="20">
        <f t="shared" si="109"/>
        <v>2.4965510000000002</v>
      </c>
      <c r="W510" s="20">
        <f t="shared" si="110"/>
        <v>2.1965608235294116</v>
      </c>
    </row>
    <row r="511" spans="2:23" x14ac:dyDescent="0.2">
      <c r="B511" s="109">
        <v>42506</v>
      </c>
      <c r="C511" s="110"/>
      <c r="D511" s="111">
        <v>2.4249999999999998</v>
      </c>
      <c r="E511" s="112"/>
      <c r="F511" s="112">
        <f t="shared" si="112"/>
        <v>2.4249999999999998</v>
      </c>
      <c r="G511" s="6">
        <v>2.0571999999999999</v>
      </c>
      <c r="H511" s="6">
        <v>2.0375999999999999</v>
      </c>
      <c r="I511" s="6">
        <v>1.6896</v>
      </c>
      <c r="K511" s="29">
        <v>42507</v>
      </c>
      <c r="M511" s="19">
        <f t="shared" si="105"/>
        <v>3.0703058823529412</v>
      </c>
      <c r="O511" s="20">
        <f t="shared" si="106"/>
        <v>0.62119999999999997</v>
      </c>
      <c r="Q511" s="19">
        <f t="shared" si="107"/>
        <v>3.1053838235294116</v>
      </c>
      <c r="S511" s="20">
        <f t="shared" si="108"/>
        <v>2.636477682352941</v>
      </c>
      <c r="U511" s="20">
        <f t="shared" si="109"/>
        <v>2.5784239999999996</v>
      </c>
      <c r="W511" s="20">
        <f t="shared" si="110"/>
        <v>2.3063068235294115</v>
      </c>
    </row>
    <row r="512" spans="2:23" x14ac:dyDescent="0.2">
      <c r="B512" s="109">
        <v>42513</v>
      </c>
      <c r="C512" s="110"/>
      <c r="D512" s="111">
        <v>2.5019999999999998</v>
      </c>
      <c r="E512" s="112"/>
      <c r="F512" s="112">
        <f t="shared" si="112"/>
        <v>2.5019999999999998</v>
      </c>
      <c r="G512" s="6">
        <v>2.0204</v>
      </c>
      <c r="H512" s="6">
        <v>2.0024999999999999</v>
      </c>
      <c r="I512" s="6">
        <v>1.6957</v>
      </c>
      <c r="K512" s="29">
        <v>42514</v>
      </c>
      <c r="M512" s="19">
        <f t="shared" si="105"/>
        <v>3.1479218823529411</v>
      </c>
      <c r="O512" s="20">
        <f t="shared" si="106"/>
        <v>0.62119999999999997</v>
      </c>
      <c r="Q512" s="19">
        <f t="shared" si="107"/>
        <v>3.1827688235294112</v>
      </c>
      <c r="S512" s="20">
        <f t="shared" si="108"/>
        <v>2.5994384823529413</v>
      </c>
      <c r="U512" s="20">
        <f t="shared" si="109"/>
        <v>2.5436749999999999</v>
      </c>
      <c r="W512" s="20">
        <f t="shared" si="110"/>
        <v>2.3124373235294113</v>
      </c>
    </row>
    <row r="513" spans="2:23" x14ac:dyDescent="0.2">
      <c r="B513" s="109">
        <v>42520</v>
      </c>
      <c r="C513" s="110"/>
      <c r="D513" s="111">
        <v>2.5649999999999999</v>
      </c>
      <c r="E513" s="112"/>
      <c r="F513" s="112">
        <f t="shared" si="112"/>
        <v>2.5649999999999999</v>
      </c>
      <c r="G513" s="6">
        <v>2.0446</v>
      </c>
      <c r="H513" s="6">
        <v>2.0426000000000002</v>
      </c>
      <c r="I513" s="6">
        <v>1.7079</v>
      </c>
      <c r="K513" s="29">
        <v>42521</v>
      </c>
      <c r="M513" s="19">
        <f t="shared" si="105"/>
        <v>3.2114258823529411</v>
      </c>
      <c r="O513" s="20">
        <f t="shared" si="106"/>
        <v>0.62119999999999997</v>
      </c>
      <c r="Q513" s="19">
        <f t="shared" si="107"/>
        <v>3.2460838235294114</v>
      </c>
      <c r="S513" s="20">
        <f t="shared" si="108"/>
        <v>2.623795782352941</v>
      </c>
      <c r="U513" s="20">
        <f t="shared" si="109"/>
        <v>2.5833740000000001</v>
      </c>
      <c r="W513" s="20">
        <f t="shared" si="110"/>
        <v>2.3246983235294119</v>
      </c>
    </row>
    <row r="514" spans="2:23" x14ac:dyDescent="0.2">
      <c r="B514" s="109">
        <v>42527</v>
      </c>
      <c r="C514" s="110"/>
      <c r="D514" s="111">
        <v>2.6</v>
      </c>
      <c r="E514" s="112"/>
      <c r="F514" s="112">
        <f t="shared" si="112"/>
        <v>2.6</v>
      </c>
      <c r="G514" s="6">
        <v>2.0714000000000001</v>
      </c>
      <c r="H514" s="6">
        <v>2.0741999999999998</v>
      </c>
      <c r="I514" s="6">
        <v>1.7350000000000001</v>
      </c>
      <c r="K514" s="29">
        <v>42528</v>
      </c>
      <c r="M514" s="19">
        <f t="shared" si="105"/>
        <v>3.2467058823529413</v>
      </c>
      <c r="O514" s="20">
        <f t="shared" si="106"/>
        <v>0.62119999999999997</v>
      </c>
      <c r="Q514" s="19">
        <f t="shared" si="107"/>
        <v>3.281258823529412</v>
      </c>
      <c r="S514" s="20">
        <f t="shared" si="108"/>
        <v>2.6507699823529411</v>
      </c>
      <c r="U514" s="20">
        <f t="shared" si="109"/>
        <v>2.6146579999999999</v>
      </c>
      <c r="W514" s="20">
        <f t="shared" si="110"/>
        <v>2.3519338235294116</v>
      </c>
    </row>
    <row r="515" spans="2:23" x14ac:dyDescent="0.2">
      <c r="B515" s="109">
        <v>42534</v>
      </c>
      <c r="C515" s="110"/>
      <c r="D515" s="111">
        <v>2.61</v>
      </c>
      <c r="E515" s="112"/>
      <c r="F515" s="112">
        <f t="shared" si="112"/>
        <v>2.61</v>
      </c>
      <c r="G515" s="6">
        <v>1.9501999999999999</v>
      </c>
      <c r="H515" s="6">
        <v>1.9298</v>
      </c>
      <c r="I515" s="6">
        <v>1.7249000000000001</v>
      </c>
      <c r="K515" s="29">
        <v>42535</v>
      </c>
      <c r="M515" s="19">
        <f t="shared" si="105"/>
        <v>3.2567858823529408</v>
      </c>
      <c r="O515" s="20">
        <f t="shared" si="106"/>
        <v>0.62119999999999997</v>
      </c>
      <c r="Q515" s="19">
        <f t="shared" si="107"/>
        <v>3.2913088235294117</v>
      </c>
      <c r="S515" s="20">
        <f t="shared" si="108"/>
        <v>2.5287821823529408</v>
      </c>
      <c r="U515" s="20">
        <f t="shared" si="109"/>
        <v>2.4717019999999996</v>
      </c>
      <c r="W515" s="20">
        <f t="shared" si="110"/>
        <v>2.3417833235294117</v>
      </c>
    </row>
    <row r="516" spans="2:23" x14ac:dyDescent="0.2">
      <c r="B516" s="109">
        <v>42541</v>
      </c>
      <c r="C516" s="110"/>
      <c r="D516" s="111">
        <v>2.6059999999999999</v>
      </c>
      <c r="E516" s="112"/>
      <c r="F516" s="112">
        <f t="shared" si="112"/>
        <v>2.6059999999999999</v>
      </c>
      <c r="G516" s="6">
        <v>2.0621999999999998</v>
      </c>
      <c r="H516" s="6">
        <v>2.0701999999999998</v>
      </c>
      <c r="I516" s="6">
        <v>1.6847000000000001</v>
      </c>
      <c r="K516" s="29">
        <v>42542</v>
      </c>
      <c r="M516" s="19">
        <f t="shared" si="105"/>
        <v>3.2527538823529412</v>
      </c>
      <c r="O516" s="20">
        <f t="shared" si="106"/>
        <v>0.62119999999999997</v>
      </c>
      <c r="Q516" s="19">
        <f t="shared" si="107"/>
        <v>3.2872888235294111</v>
      </c>
      <c r="S516" s="20">
        <f t="shared" si="108"/>
        <v>2.641510182352941</v>
      </c>
      <c r="U516" s="20">
        <f t="shared" si="109"/>
        <v>2.6106979999999997</v>
      </c>
      <c r="W516" s="20">
        <f t="shared" si="110"/>
        <v>2.3013823235294115</v>
      </c>
    </row>
    <row r="517" spans="2:23" x14ac:dyDescent="0.2">
      <c r="B517" s="109">
        <v>42548</v>
      </c>
      <c r="C517" s="110"/>
      <c r="D517" s="111">
        <v>2.6</v>
      </c>
      <c r="E517" s="112"/>
      <c r="F517" s="112">
        <f t="shared" si="112"/>
        <v>2.6</v>
      </c>
      <c r="G517" s="6">
        <v>2.0028999999999999</v>
      </c>
      <c r="H517" s="6">
        <v>2.0125000000000002</v>
      </c>
      <c r="I517" s="6">
        <v>1.6412</v>
      </c>
      <c r="K517" s="29">
        <v>42549</v>
      </c>
      <c r="M517" s="19">
        <f t="shared" ref="M517:M614" si="113">D517*$AA$474+$AA$480</f>
        <v>3.2467058823529413</v>
      </c>
      <c r="O517" s="20">
        <f t="shared" ref="O517:O600" si="114">E517*$AB$474+$AB$480</f>
        <v>0.62119999999999997</v>
      </c>
      <c r="Q517" s="19">
        <f t="shared" ref="Q517:Q614" si="115">F517*$AC$474+$AC$480</f>
        <v>3.281258823529412</v>
      </c>
      <c r="S517" s="20">
        <f t="shared" ref="S517:S576" si="116">G517*$AE$474+$AE$480</f>
        <v>2.5818247323529411</v>
      </c>
      <c r="U517" s="20">
        <f t="shared" ref="U517:U614" si="117">H517*$AF$474+$AF$480</f>
        <v>2.5535750000000004</v>
      </c>
      <c r="W517" s="20">
        <f t="shared" ref="W517:W614" si="118">I517*$AG$474+$AG$480</f>
        <v>2.2576648235294119</v>
      </c>
    </row>
    <row r="518" spans="2:23" x14ac:dyDescent="0.2">
      <c r="B518" s="109">
        <v>42555</v>
      </c>
      <c r="C518" s="110"/>
      <c r="D518" s="111">
        <v>2.5990000000000002</v>
      </c>
      <c r="E518" s="112"/>
      <c r="F518" s="112">
        <f t="shared" si="112"/>
        <v>2.5990000000000002</v>
      </c>
      <c r="G518" s="6">
        <v>2.0606</v>
      </c>
      <c r="H518" s="6">
        <v>2.1002000000000001</v>
      </c>
      <c r="I518" s="6">
        <v>1.6817</v>
      </c>
      <c r="K518" s="29">
        <v>42556</v>
      </c>
      <c r="M518" s="5">
        <f t="shared" si="113"/>
        <v>3.2456978823529417</v>
      </c>
      <c r="O518" s="5">
        <f t="shared" si="114"/>
        <v>0.62119999999999997</v>
      </c>
      <c r="Q518" s="5">
        <f t="shared" si="115"/>
        <v>3.2802538235294119</v>
      </c>
      <c r="S518" s="5">
        <f t="shared" si="116"/>
        <v>2.6398997823529413</v>
      </c>
      <c r="U518" s="5">
        <f t="shared" si="117"/>
        <v>2.6403979999999998</v>
      </c>
      <c r="W518" s="5">
        <f t="shared" si="118"/>
        <v>2.2983673235294115</v>
      </c>
    </row>
    <row r="519" spans="2:23" x14ac:dyDescent="0.2">
      <c r="B519" s="109">
        <v>42562</v>
      </c>
      <c r="C519" s="110"/>
      <c r="D519" s="111">
        <v>2.5960000000000001</v>
      </c>
      <c r="E519" s="112"/>
      <c r="F519" s="112">
        <f t="shared" si="112"/>
        <v>2.5960000000000001</v>
      </c>
      <c r="G519" s="6">
        <v>1.946</v>
      </c>
      <c r="H519" s="6">
        <v>1.9749000000000001</v>
      </c>
      <c r="I519" s="6">
        <v>1.6361000000000001</v>
      </c>
      <c r="K519" s="29">
        <v>42563</v>
      </c>
      <c r="M519" s="5">
        <f t="shared" si="113"/>
        <v>3.2426738823529409</v>
      </c>
      <c r="O519" s="5">
        <f t="shared" si="114"/>
        <v>0.62119999999999997</v>
      </c>
      <c r="Q519" s="5">
        <f t="shared" si="115"/>
        <v>3.2772388235294114</v>
      </c>
      <c r="S519" s="5">
        <f t="shared" si="116"/>
        <v>2.5245548823529411</v>
      </c>
      <c r="U519" s="5">
        <f t="shared" si="117"/>
        <v>2.5163510000000002</v>
      </c>
      <c r="W519" s="5">
        <f t="shared" si="118"/>
        <v>2.2525393235294118</v>
      </c>
    </row>
    <row r="520" spans="2:23" x14ac:dyDescent="0.2">
      <c r="B520" s="109">
        <v>42569</v>
      </c>
      <c r="C520" s="110"/>
      <c r="D520" s="111">
        <v>2.569</v>
      </c>
      <c r="E520" s="112"/>
      <c r="F520" s="112">
        <f t="shared" si="112"/>
        <v>2.569</v>
      </c>
      <c r="G520" s="6">
        <v>1.9234</v>
      </c>
      <c r="H520" s="6">
        <v>1.9549000000000001</v>
      </c>
      <c r="I520" s="6">
        <v>1.667</v>
      </c>
      <c r="K520" s="29">
        <v>42570</v>
      </c>
      <c r="M520" s="5">
        <f t="shared" si="113"/>
        <v>3.2154578823529407</v>
      </c>
      <c r="O520" s="5">
        <f t="shared" si="114"/>
        <v>0.62119999999999997</v>
      </c>
      <c r="Q520" s="5">
        <f t="shared" si="115"/>
        <v>3.2501038235294111</v>
      </c>
      <c r="S520" s="5">
        <f t="shared" si="116"/>
        <v>2.5018079823529411</v>
      </c>
      <c r="U520" s="5">
        <f t="shared" si="117"/>
        <v>2.4965510000000002</v>
      </c>
      <c r="W520" s="5">
        <f t="shared" si="118"/>
        <v>2.2835938235294115</v>
      </c>
    </row>
    <row r="521" spans="2:23" x14ac:dyDescent="0.2">
      <c r="B521" s="109">
        <v>42576</v>
      </c>
      <c r="C521" s="110"/>
      <c r="D521" s="111">
        <v>2.536</v>
      </c>
      <c r="E521" s="112"/>
      <c r="F521" s="112">
        <f t="shared" si="112"/>
        <v>2.536</v>
      </c>
      <c r="G521" s="6">
        <v>1.7929999999999999</v>
      </c>
      <c r="H521" s="6">
        <v>1.8045</v>
      </c>
      <c r="I521" s="6">
        <v>1.5823</v>
      </c>
      <c r="K521" s="29">
        <v>42577</v>
      </c>
      <c r="M521" s="5">
        <f t="shared" si="113"/>
        <v>3.1821938823529408</v>
      </c>
      <c r="O521" s="5">
        <f t="shared" si="114"/>
        <v>0.62119999999999997</v>
      </c>
      <c r="Q521" s="5">
        <f t="shared" si="115"/>
        <v>3.2169388235294116</v>
      </c>
      <c r="S521" s="5">
        <f t="shared" si="116"/>
        <v>2.3705603823529411</v>
      </c>
      <c r="U521" s="5">
        <f t="shared" si="117"/>
        <v>2.3476549999999996</v>
      </c>
      <c r="W521" s="5">
        <f t="shared" si="118"/>
        <v>2.1984703235294116</v>
      </c>
    </row>
    <row r="522" spans="2:23" x14ac:dyDescent="0.2">
      <c r="B522" s="109">
        <v>42583</v>
      </c>
      <c r="C522" s="110"/>
      <c r="D522" s="111">
        <v>2.492</v>
      </c>
      <c r="E522" s="112"/>
      <c r="F522" s="112">
        <f t="shared" si="112"/>
        <v>2.492</v>
      </c>
      <c r="G522" s="6">
        <v>1.6827000000000001</v>
      </c>
      <c r="H522" s="6">
        <v>1.6641999999999999</v>
      </c>
      <c r="I522" s="6">
        <v>1.4926999999999999</v>
      </c>
      <c r="K522" s="29">
        <v>42584</v>
      </c>
      <c r="M522" s="5">
        <f t="shared" si="113"/>
        <v>3.1378418823529408</v>
      </c>
      <c r="O522" s="5">
        <f t="shared" si="114"/>
        <v>0.62119999999999997</v>
      </c>
      <c r="Q522" s="5">
        <f t="shared" si="115"/>
        <v>3.1727188235294115</v>
      </c>
      <c r="S522" s="5">
        <f t="shared" si="116"/>
        <v>2.2595434323529413</v>
      </c>
      <c r="U522" s="5">
        <f t="shared" si="117"/>
        <v>2.2087579999999996</v>
      </c>
      <c r="W522" s="5">
        <f t="shared" si="118"/>
        <v>2.1084223235294113</v>
      </c>
    </row>
    <row r="523" spans="2:23" x14ac:dyDescent="0.2">
      <c r="B523" s="109">
        <v>42590</v>
      </c>
      <c r="C523" s="110"/>
      <c r="D523" s="111">
        <v>2.4540000000000002</v>
      </c>
      <c r="E523" s="112"/>
      <c r="F523" s="112">
        <f t="shared" si="112"/>
        <v>2.4540000000000002</v>
      </c>
      <c r="G523" s="6">
        <v>1.7829999999999999</v>
      </c>
      <c r="H523" s="6">
        <v>1.8095000000000001</v>
      </c>
      <c r="I523" s="6">
        <v>1.5366</v>
      </c>
      <c r="K523" s="29">
        <v>42591</v>
      </c>
      <c r="M523" s="5">
        <f t="shared" si="113"/>
        <v>3.0995378823529416</v>
      </c>
      <c r="O523" s="5">
        <f t="shared" si="114"/>
        <v>0.62119999999999997</v>
      </c>
      <c r="Q523" s="5">
        <f t="shared" si="115"/>
        <v>3.1345288235294113</v>
      </c>
      <c r="S523" s="5">
        <f t="shared" si="116"/>
        <v>2.3604953823529411</v>
      </c>
      <c r="U523" s="5">
        <f t="shared" si="117"/>
        <v>2.3526050000000001</v>
      </c>
      <c r="W523" s="5">
        <f t="shared" si="118"/>
        <v>2.1525418235294116</v>
      </c>
    </row>
    <row r="524" spans="2:23" x14ac:dyDescent="0.2">
      <c r="B524" s="109">
        <v>42597</v>
      </c>
      <c r="C524" s="110"/>
      <c r="D524" s="111">
        <v>2.4409999999999998</v>
      </c>
      <c r="E524" s="112"/>
      <c r="F524" s="112">
        <f t="shared" si="112"/>
        <v>2.4409999999999998</v>
      </c>
      <c r="G524" s="6">
        <v>1.7537</v>
      </c>
      <c r="H524" s="6">
        <v>1.7895000000000001</v>
      </c>
      <c r="I524" s="6">
        <v>1.5868</v>
      </c>
      <c r="K524" s="29">
        <v>42598</v>
      </c>
      <c r="M524" s="5">
        <f t="shared" si="113"/>
        <v>3.0864338823529414</v>
      </c>
      <c r="O524" s="5">
        <f t="shared" si="114"/>
        <v>0.62119999999999997</v>
      </c>
      <c r="Q524" s="5">
        <f t="shared" si="115"/>
        <v>3.1214638235294112</v>
      </c>
      <c r="S524" s="5">
        <f t="shared" si="116"/>
        <v>2.3310049323529412</v>
      </c>
      <c r="U524" s="5">
        <f t="shared" si="117"/>
        <v>2.332805</v>
      </c>
      <c r="W524" s="5">
        <f t="shared" si="118"/>
        <v>2.2029928235294118</v>
      </c>
    </row>
    <row r="525" spans="2:23" x14ac:dyDescent="0.2">
      <c r="B525" s="109">
        <v>42604</v>
      </c>
      <c r="C525" s="110"/>
      <c r="D525" s="111">
        <v>2.4980000000000002</v>
      </c>
      <c r="E525" s="112"/>
      <c r="F525" s="112">
        <f t="shared" si="112"/>
        <v>2.4980000000000002</v>
      </c>
      <c r="G525" s="6">
        <v>1.9293</v>
      </c>
      <c r="H525" s="6">
        <v>1.99</v>
      </c>
      <c r="I525" s="6">
        <v>1.6782999999999999</v>
      </c>
      <c r="K525" s="29">
        <v>42605</v>
      </c>
      <c r="M525" s="5">
        <f t="shared" si="113"/>
        <v>3.1438898823529415</v>
      </c>
      <c r="O525" s="5">
        <f t="shared" si="114"/>
        <v>0.62119999999999997</v>
      </c>
      <c r="Q525" s="5">
        <f t="shared" si="115"/>
        <v>3.1787488235294115</v>
      </c>
      <c r="S525" s="5">
        <f t="shared" si="116"/>
        <v>2.5077463323529412</v>
      </c>
      <c r="U525" s="5">
        <f t="shared" si="117"/>
        <v>2.5312999999999999</v>
      </c>
      <c r="W525" s="5">
        <f t="shared" si="118"/>
        <v>2.2949503235294113</v>
      </c>
    </row>
    <row r="526" spans="2:23" x14ac:dyDescent="0.2">
      <c r="B526" s="109">
        <v>42611</v>
      </c>
      <c r="C526" s="110"/>
      <c r="D526" s="111">
        <v>2.5550000000000002</v>
      </c>
      <c r="E526" s="112"/>
      <c r="F526" s="112">
        <f t="shared" si="112"/>
        <v>2.5550000000000002</v>
      </c>
      <c r="G526" s="6">
        <v>1.8928</v>
      </c>
      <c r="H526" s="6">
        <v>1.9298</v>
      </c>
      <c r="I526" s="6">
        <v>1.7424999999999999</v>
      </c>
      <c r="K526" s="29">
        <v>42612</v>
      </c>
      <c r="M526" s="5">
        <f t="shared" si="113"/>
        <v>3.2013458823529417</v>
      </c>
      <c r="O526" s="5">
        <f t="shared" si="114"/>
        <v>0.62119999999999997</v>
      </c>
      <c r="Q526" s="5">
        <f t="shared" si="115"/>
        <v>3.2360338235294117</v>
      </c>
      <c r="S526" s="5">
        <f t="shared" si="116"/>
        <v>2.4710090823529409</v>
      </c>
      <c r="U526" s="5">
        <f t="shared" si="117"/>
        <v>2.4717019999999996</v>
      </c>
      <c r="W526" s="5">
        <f t="shared" si="118"/>
        <v>2.3594713235294114</v>
      </c>
    </row>
    <row r="527" spans="2:23" x14ac:dyDescent="0.2">
      <c r="B527" s="109">
        <v>42618</v>
      </c>
      <c r="C527" s="110"/>
      <c r="D527" s="111">
        <v>2.5630000000000002</v>
      </c>
      <c r="E527" s="112"/>
      <c r="F527" s="112">
        <f t="shared" si="112"/>
        <v>2.5630000000000002</v>
      </c>
      <c r="G527" s="6">
        <v>1.9071</v>
      </c>
      <c r="H527" s="6">
        <v>1.9549000000000001</v>
      </c>
      <c r="I527" s="6">
        <v>1.7505999999999999</v>
      </c>
      <c r="K527" s="29">
        <v>42619</v>
      </c>
      <c r="M527" s="5">
        <f t="shared" si="113"/>
        <v>3.2094098823529409</v>
      </c>
      <c r="O527" s="5">
        <f t="shared" si="114"/>
        <v>0.62119999999999997</v>
      </c>
      <c r="Q527" s="5">
        <f t="shared" si="115"/>
        <v>3.244073823529412</v>
      </c>
      <c r="S527" s="5">
        <f t="shared" si="116"/>
        <v>2.4854020323529409</v>
      </c>
      <c r="U527" s="5">
        <f t="shared" si="117"/>
        <v>2.4965510000000002</v>
      </c>
      <c r="W527" s="5">
        <f t="shared" si="118"/>
        <v>2.3676118235294115</v>
      </c>
    </row>
    <row r="528" spans="2:23" x14ac:dyDescent="0.2">
      <c r="B528" s="109">
        <v>42625</v>
      </c>
      <c r="C528" s="110"/>
      <c r="D528" s="111">
        <v>2.5529999999999999</v>
      </c>
      <c r="E528" s="112"/>
      <c r="F528" s="112">
        <f t="shared" si="112"/>
        <v>2.5529999999999999</v>
      </c>
      <c r="G528" s="6">
        <v>2.0558999999999998</v>
      </c>
      <c r="H528" s="6">
        <v>2.1554000000000002</v>
      </c>
      <c r="I528" s="6">
        <v>1.7672000000000001</v>
      </c>
      <c r="K528" s="29">
        <v>42626</v>
      </c>
      <c r="M528" s="5">
        <f t="shared" si="113"/>
        <v>3.1993298823529415</v>
      </c>
      <c r="O528" s="5">
        <f t="shared" si="114"/>
        <v>0.62119999999999997</v>
      </c>
      <c r="Q528" s="5">
        <f t="shared" si="115"/>
        <v>3.2340238235294114</v>
      </c>
      <c r="S528" s="5">
        <f t="shared" si="116"/>
        <v>2.6351692323529412</v>
      </c>
      <c r="U528" s="5">
        <f t="shared" si="117"/>
        <v>2.6950460000000001</v>
      </c>
      <c r="W528" s="5">
        <f t="shared" si="118"/>
        <v>2.3842948235294115</v>
      </c>
    </row>
    <row r="529" spans="2:23" x14ac:dyDescent="0.2">
      <c r="B529" s="109">
        <v>42632</v>
      </c>
      <c r="C529" s="110"/>
      <c r="D529" s="111">
        <v>2.524</v>
      </c>
      <c r="E529" s="112"/>
      <c r="F529" s="112">
        <f t="shared" si="112"/>
        <v>2.524</v>
      </c>
      <c r="G529" s="6">
        <v>1.9763999999999999</v>
      </c>
      <c r="H529" s="6">
        <v>2.0514000000000001</v>
      </c>
      <c r="I529" s="6">
        <v>1.7450000000000001</v>
      </c>
      <c r="K529" s="29">
        <v>42633</v>
      </c>
      <c r="M529" s="5">
        <f t="shared" si="113"/>
        <v>3.1700978823529411</v>
      </c>
      <c r="O529" s="5">
        <f t="shared" si="114"/>
        <v>0.62119999999999997</v>
      </c>
      <c r="Q529" s="5">
        <f t="shared" si="115"/>
        <v>3.2048788235294117</v>
      </c>
      <c r="S529" s="5">
        <f t="shared" si="116"/>
        <v>2.5551524823529408</v>
      </c>
      <c r="U529" s="5">
        <f t="shared" si="117"/>
        <v>2.5920860000000001</v>
      </c>
      <c r="W529" s="5">
        <f t="shared" si="118"/>
        <v>2.3619838235294117</v>
      </c>
    </row>
    <row r="530" spans="2:23" x14ac:dyDescent="0.2">
      <c r="B530" s="109">
        <v>42639</v>
      </c>
      <c r="C530" s="110"/>
      <c r="D530" s="111">
        <v>2.5150000000000001</v>
      </c>
      <c r="E530" s="112"/>
      <c r="F530" s="112">
        <f t="shared" si="112"/>
        <v>2.5150000000000001</v>
      </c>
      <c r="G530" s="6">
        <v>1.8720000000000001</v>
      </c>
      <c r="H530" s="6">
        <v>1.9123000000000001</v>
      </c>
      <c r="I530" s="6">
        <v>1.7431000000000001</v>
      </c>
      <c r="K530" s="29">
        <v>42640</v>
      </c>
      <c r="M530" s="5">
        <f t="shared" si="113"/>
        <v>3.1610258823529414</v>
      </c>
      <c r="O530" s="5">
        <f t="shared" si="114"/>
        <v>0.62119999999999997</v>
      </c>
      <c r="Q530" s="5">
        <f t="shared" si="115"/>
        <v>3.1958338235294113</v>
      </c>
      <c r="S530" s="5">
        <f t="shared" si="116"/>
        <v>2.4500738823529411</v>
      </c>
      <c r="U530" s="5">
        <f t="shared" si="117"/>
        <v>2.454377</v>
      </c>
      <c r="W530" s="5">
        <f t="shared" si="118"/>
        <v>2.3600743235294117</v>
      </c>
    </row>
    <row r="531" spans="2:23" x14ac:dyDescent="0.2">
      <c r="B531" s="109">
        <v>42646</v>
      </c>
      <c r="C531" s="110"/>
      <c r="D531" s="111">
        <v>2.524</v>
      </c>
      <c r="E531" s="112"/>
      <c r="F531" s="112">
        <f t="shared" si="112"/>
        <v>2.524</v>
      </c>
      <c r="G531" s="6">
        <v>1.9685999999999999</v>
      </c>
      <c r="H531" s="6">
        <v>2.0476000000000001</v>
      </c>
      <c r="I531" s="6">
        <v>1.7655000000000001</v>
      </c>
      <c r="K531" s="29">
        <v>42647</v>
      </c>
      <c r="M531" s="5">
        <f t="shared" si="113"/>
        <v>3.1700978823529411</v>
      </c>
      <c r="O531" s="5">
        <f t="shared" si="114"/>
        <v>0.62119999999999997</v>
      </c>
      <c r="Q531" s="5">
        <f t="shared" si="115"/>
        <v>3.2048788235294117</v>
      </c>
      <c r="S531" s="5">
        <f t="shared" si="116"/>
        <v>2.5473017823529411</v>
      </c>
      <c r="U531" s="5">
        <f t="shared" si="117"/>
        <v>2.5883240000000001</v>
      </c>
      <c r="W531" s="5">
        <f t="shared" si="118"/>
        <v>2.3825863235294116</v>
      </c>
    </row>
    <row r="532" spans="2:23" x14ac:dyDescent="0.2">
      <c r="B532" s="109">
        <v>42653</v>
      </c>
      <c r="C532" s="110"/>
      <c r="D532" s="111">
        <v>2.5910000000000002</v>
      </c>
      <c r="E532" s="112"/>
      <c r="F532" s="112">
        <f t="shared" si="112"/>
        <v>2.5910000000000002</v>
      </c>
      <c r="G532" s="6">
        <v>1.9325000000000001</v>
      </c>
      <c r="H532" s="6">
        <v>1.9799</v>
      </c>
      <c r="I532" s="6">
        <v>1.7092000000000001</v>
      </c>
      <c r="K532" s="29">
        <v>42654</v>
      </c>
      <c r="M532" s="5">
        <f t="shared" si="113"/>
        <v>3.2376338823529416</v>
      </c>
      <c r="O532" s="5">
        <f t="shared" si="114"/>
        <v>0.62119999999999997</v>
      </c>
      <c r="Q532" s="5">
        <f t="shared" si="115"/>
        <v>3.2722138235294116</v>
      </c>
      <c r="S532" s="5">
        <f t="shared" si="116"/>
        <v>2.510967132352941</v>
      </c>
      <c r="U532" s="5">
        <f t="shared" si="117"/>
        <v>2.5213009999999998</v>
      </c>
      <c r="W532" s="5">
        <f t="shared" si="118"/>
        <v>2.3260048235294115</v>
      </c>
    </row>
    <row r="533" spans="2:23" x14ac:dyDescent="0.2">
      <c r="B533" s="109">
        <v>42660</v>
      </c>
      <c r="C533" s="110"/>
      <c r="D533" s="111">
        <v>2.6349999999999998</v>
      </c>
      <c r="E533" s="112"/>
      <c r="F533" s="112">
        <f t="shared" si="112"/>
        <v>2.6349999999999998</v>
      </c>
      <c r="G533" s="6">
        <v>2.1640999999999999</v>
      </c>
      <c r="H533" s="6">
        <v>2.2444000000000002</v>
      </c>
      <c r="I533" s="6">
        <v>1.7484</v>
      </c>
      <c r="K533" s="29">
        <v>42661</v>
      </c>
      <c r="M533" s="5">
        <f t="shared" si="113"/>
        <v>3.2819858823529406</v>
      </c>
      <c r="O533" s="5">
        <f t="shared" si="114"/>
        <v>0.62119999999999997</v>
      </c>
      <c r="Q533" s="5">
        <f t="shared" si="115"/>
        <v>3.3164338235294117</v>
      </c>
      <c r="S533" s="5">
        <f t="shared" si="116"/>
        <v>2.7440725323529409</v>
      </c>
      <c r="U533" s="5">
        <f t="shared" si="117"/>
        <v>2.783156</v>
      </c>
      <c r="W533" s="5">
        <f t="shared" si="118"/>
        <v>2.3654008235294115</v>
      </c>
    </row>
    <row r="534" spans="2:23" x14ac:dyDescent="0.2">
      <c r="B534" s="109">
        <v>42667</v>
      </c>
      <c r="C534" s="110"/>
      <c r="D534" s="111">
        <v>2.645</v>
      </c>
      <c r="E534" s="112"/>
      <c r="F534" s="112">
        <f t="shared" si="112"/>
        <v>2.645</v>
      </c>
      <c r="G534" s="6">
        <v>1.9925999999999999</v>
      </c>
      <c r="H534" s="6">
        <v>2.0714999999999999</v>
      </c>
      <c r="I534" s="6">
        <v>1.7452000000000001</v>
      </c>
      <c r="K534" s="29">
        <v>42668</v>
      </c>
      <c r="M534" s="5">
        <f t="shared" si="113"/>
        <v>3.292065882352941</v>
      </c>
      <c r="O534" s="5">
        <f t="shared" si="114"/>
        <v>0.62119999999999997</v>
      </c>
      <c r="Q534" s="5">
        <f t="shared" si="115"/>
        <v>3.3264838235294114</v>
      </c>
      <c r="S534" s="5">
        <f t="shared" si="116"/>
        <v>2.5714577823529412</v>
      </c>
      <c r="U534" s="5">
        <f t="shared" si="117"/>
        <v>2.6119849999999998</v>
      </c>
      <c r="W534" s="5">
        <f t="shared" si="118"/>
        <v>2.3621848235294118</v>
      </c>
    </row>
    <row r="535" spans="2:23" x14ac:dyDescent="0.2">
      <c r="B535" s="109">
        <v>42674</v>
      </c>
      <c r="C535" s="110"/>
      <c r="D535" s="111">
        <v>2.6549999999999998</v>
      </c>
      <c r="E535" s="112"/>
      <c r="F535" s="112">
        <f t="shared" si="112"/>
        <v>2.6549999999999998</v>
      </c>
      <c r="G535" s="6">
        <v>1.9148000000000001</v>
      </c>
      <c r="H535" s="6">
        <v>1.9559</v>
      </c>
      <c r="I535" s="6">
        <v>1.7468999999999999</v>
      </c>
      <c r="K535" s="29">
        <v>42675</v>
      </c>
      <c r="M535" s="5">
        <f t="shared" si="113"/>
        <v>3.3021458823529413</v>
      </c>
      <c r="O535" s="5">
        <f t="shared" si="114"/>
        <v>0.62119999999999997</v>
      </c>
      <c r="Q535" s="5">
        <f t="shared" si="115"/>
        <v>3.3365338235294111</v>
      </c>
      <c r="S535" s="5">
        <f t="shared" si="116"/>
        <v>2.4931520823529412</v>
      </c>
      <c r="U535" s="5">
        <f t="shared" si="117"/>
        <v>2.497541</v>
      </c>
      <c r="W535" s="5">
        <f t="shared" si="118"/>
        <v>2.3638933235294113</v>
      </c>
    </row>
    <row r="536" spans="2:23" x14ac:dyDescent="0.2">
      <c r="B536" s="109">
        <v>42681</v>
      </c>
      <c r="C536" s="110"/>
      <c r="D536" s="111">
        <v>2.673</v>
      </c>
      <c r="E536" s="112"/>
      <c r="F536" s="112">
        <f t="shared" si="112"/>
        <v>2.673</v>
      </c>
      <c r="G536" s="6">
        <v>1.7343</v>
      </c>
      <c r="H536" s="6">
        <v>1.6890000000000001</v>
      </c>
      <c r="I536" s="6">
        <v>1.6618999999999999</v>
      </c>
      <c r="K536" s="29">
        <v>42682</v>
      </c>
      <c r="M536" s="5">
        <f t="shared" si="113"/>
        <v>3.3202898823529408</v>
      </c>
      <c r="O536" s="5">
        <f t="shared" si="114"/>
        <v>0.62119999999999997</v>
      </c>
      <c r="Q536" s="5">
        <f t="shared" si="115"/>
        <v>3.3546238235294119</v>
      </c>
      <c r="S536" s="5">
        <f t="shared" si="116"/>
        <v>2.3114788323529409</v>
      </c>
      <c r="U536" s="5">
        <f t="shared" si="117"/>
        <v>2.2333099999999999</v>
      </c>
      <c r="W536" s="5">
        <f t="shared" si="118"/>
        <v>2.2784683235294114</v>
      </c>
    </row>
    <row r="537" spans="2:23" x14ac:dyDescent="0.2">
      <c r="B537" s="109">
        <v>42688</v>
      </c>
      <c r="C537" s="110"/>
      <c r="D537" s="111">
        <v>2.657</v>
      </c>
      <c r="E537" s="112"/>
      <c r="F537" s="112">
        <f t="shared" si="112"/>
        <v>2.657</v>
      </c>
      <c r="G537" s="6">
        <v>1.7025999999999999</v>
      </c>
      <c r="H537" s="6">
        <v>1.6500999999999999</v>
      </c>
      <c r="I537" s="6">
        <v>1.4814000000000001</v>
      </c>
      <c r="K537" s="29">
        <v>42689</v>
      </c>
      <c r="M537" s="5">
        <f t="shared" si="113"/>
        <v>3.3041618823529415</v>
      </c>
      <c r="O537" s="5">
        <f t="shared" si="114"/>
        <v>0.62119999999999997</v>
      </c>
      <c r="Q537" s="5">
        <f t="shared" si="115"/>
        <v>3.3385438235294114</v>
      </c>
      <c r="S537" s="5">
        <f t="shared" si="116"/>
        <v>2.279572782352941</v>
      </c>
      <c r="U537" s="5">
        <f t="shared" si="117"/>
        <v>2.1947989999999997</v>
      </c>
      <c r="W537" s="5">
        <f t="shared" si="118"/>
        <v>2.0970658235294115</v>
      </c>
    </row>
    <row r="538" spans="2:23" x14ac:dyDescent="0.2">
      <c r="B538" s="109">
        <v>42695</v>
      </c>
      <c r="C538" s="110"/>
      <c r="D538" s="111">
        <v>2.637</v>
      </c>
      <c r="E538" s="112"/>
      <c r="F538" s="112">
        <f t="shared" si="112"/>
        <v>2.637</v>
      </c>
      <c r="G538" s="6">
        <v>1.7919</v>
      </c>
      <c r="H538" s="6">
        <v>1.7728999999999999</v>
      </c>
      <c r="I538" s="6">
        <v>1.4479</v>
      </c>
      <c r="K538" s="29">
        <v>42696</v>
      </c>
      <c r="M538" s="5">
        <f t="shared" si="113"/>
        <v>3.2840018823529409</v>
      </c>
      <c r="O538" s="5">
        <f t="shared" si="114"/>
        <v>0.62119999999999997</v>
      </c>
      <c r="Q538" s="5">
        <f t="shared" si="115"/>
        <v>3.3184438235294111</v>
      </c>
      <c r="S538" s="5">
        <f t="shared" si="116"/>
        <v>2.3694532323529409</v>
      </c>
      <c r="U538" s="5">
        <f t="shared" si="117"/>
        <v>2.3163709999999997</v>
      </c>
      <c r="W538" s="5">
        <f t="shared" si="118"/>
        <v>2.0633983235294115</v>
      </c>
    </row>
    <row r="539" spans="2:23" x14ac:dyDescent="0.2">
      <c r="B539" s="109">
        <v>42702</v>
      </c>
      <c r="C539" s="110"/>
      <c r="D539" s="111">
        <v>2.6349999999999998</v>
      </c>
      <c r="E539" s="112"/>
      <c r="F539" s="112">
        <f t="shared" si="112"/>
        <v>2.6349999999999998</v>
      </c>
      <c r="G539" s="6">
        <v>1.7816000000000001</v>
      </c>
      <c r="H539" s="6">
        <v>1.7454000000000001</v>
      </c>
      <c r="I539" s="6">
        <v>1.4661</v>
      </c>
      <c r="K539" s="29">
        <v>42703</v>
      </c>
      <c r="M539" s="5">
        <f t="shared" si="113"/>
        <v>3.2819858823529406</v>
      </c>
      <c r="O539" s="5">
        <f t="shared" si="114"/>
        <v>0.62119999999999997</v>
      </c>
      <c r="Q539" s="5">
        <f t="shared" si="115"/>
        <v>3.3164338235294117</v>
      </c>
      <c r="S539" s="5">
        <f t="shared" si="116"/>
        <v>2.359086282352941</v>
      </c>
      <c r="U539" s="5">
        <f t="shared" si="117"/>
        <v>2.2891459999999997</v>
      </c>
      <c r="W539" s="5">
        <f t="shared" si="118"/>
        <v>2.0816893235294116</v>
      </c>
    </row>
    <row r="540" spans="2:23" x14ac:dyDescent="0.2">
      <c r="B540" s="109">
        <v>42709</v>
      </c>
      <c r="C540" s="110"/>
      <c r="D540" s="111">
        <v>2.6789999999999998</v>
      </c>
      <c r="E540" s="112"/>
      <c r="F540" s="112">
        <f t="shared" si="112"/>
        <v>2.6789999999999998</v>
      </c>
      <c r="G540" s="6">
        <v>1.8520000000000001</v>
      </c>
      <c r="H540" s="6">
        <v>1.8606</v>
      </c>
      <c r="I540" s="6">
        <v>1.5076000000000001</v>
      </c>
      <c r="K540" s="29">
        <v>42710</v>
      </c>
      <c r="M540" s="5">
        <f t="shared" si="113"/>
        <v>3.3263378823529406</v>
      </c>
      <c r="O540" s="5">
        <f t="shared" si="114"/>
        <v>0.62119999999999997</v>
      </c>
      <c r="Q540" s="5">
        <f t="shared" si="115"/>
        <v>3.360653823529411</v>
      </c>
      <c r="S540" s="5">
        <f t="shared" si="116"/>
        <v>2.4299438823529411</v>
      </c>
      <c r="U540" s="5">
        <f t="shared" si="117"/>
        <v>2.4031940000000001</v>
      </c>
      <c r="W540" s="5">
        <f t="shared" si="118"/>
        <v>2.1233968235294114</v>
      </c>
    </row>
    <row r="541" spans="2:23" x14ac:dyDescent="0.2">
      <c r="B541" s="109">
        <v>42716</v>
      </c>
      <c r="C541" s="110"/>
      <c r="D541" s="111">
        <v>2.69</v>
      </c>
      <c r="E541" s="112"/>
      <c r="F541" s="112">
        <f t="shared" si="112"/>
        <v>2.69</v>
      </c>
      <c r="G541" s="6">
        <v>1.8482000000000001</v>
      </c>
      <c r="H541" s="6">
        <v>1.8493999999999999</v>
      </c>
      <c r="I541" s="6">
        <v>1.5253000000000001</v>
      </c>
      <c r="K541" s="29">
        <v>42717</v>
      </c>
      <c r="M541" s="5">
        <f t="shared" si="113"/>
        <v>3.3374258823529415</v>
      </c>
      <c r="O541" s="5">
        <f t="shared" si="114"/>
        <v>0.62119999999999997</v>
      </c>
      <c r="Q541" s="5">
        <f t="shared" si="115"/>
        <v>3.3717088235294117</v>
      </c>
      <c r="S541" s="5">
        <f t="shared" si="116"/>
        <v>2.4261191823529411</v>
      </c>
      <c r="U541" s="5">
        <f t="shared" si="117"/>
        <v>2.3921060000000001</v>
      </c>
      <c r="W541" s="5">
        <f t="shared" si="118"/>
        <v>2.1411853235294114</v>
      </c>
    </row>
    <row r="542" spans="2:23" x14ac:dyDescent="0.2">
      <c r="B542" s="109">
        <v>42723</v>
      </c>
      <c r="C542" s="110"/>
      <c r="D542" s="111">
        <v>2.7050000000000001</v>
      </c>
      <c r="E542" s="112"/>
      <c r="F542" s="112">
        <f t="shared" si="112"/>
        <v>2.7050000000000001</v>
      </c>
      <c r="G542" s="6">
        <v>1.9362999999999999</v>
      </c>
      <c r="H542" s="6">
        <v>1.9697</v>
      </c>
      <c r="I542" s="6">
        <v>1.6039000000000001</v>
      </c>
      <c r="K542" s="29">
        <v>42724</v>
      </c>
      <c r="M542" s="5">
        <f t="shared" si="113"/>
        <v>3.352545882352941</v>
      </c>
      <c r="O542" s="5">
        <f t="shared" si="114"/>
        <v>0.62119999999999997</v>
      </c>
      <c r="Q542" s="5">
        <f t="shared" si="115"/>
        <v>3.3867838235294112</v>
      </c>
      <c r="S542" s="5">
        <f t="shared" si="116"/>
        <v>2.514791832352941</v>
      </c>
      <c r="U542" s="5">
        <f t="shared" si="117"/>
        <v>2.5112030000000001</v>
      </c>
      <c r="W542" s="5">
        <f t="shared" si="118"/>
        <v>2.2201783235294119</v>
      </c>
    </row>
    <row r="543" spans="2:23" x14ac:dyDescent="0.2">
      <c r="B543" s="109">
        <v>42730</v>
      </c>
      <c r="C543" s="110"/>
      <c r="D543" s="111">
        <v>2.7269999999999999</v>
      </c>
      <c r="E543" s="112"/>
      <c r="F543" s="112">
        <f t="shared" si="112"/>
        <v>2.7269999999999999</v>
      </c>
      <c r="G543" s="6">
        <v>1.9851000000000001</v>
      </c>
      <c r="H543" s="6">
        <v>2.0373999999999999</v>
      </c>
      <c r="I543" s="6">
        <v>1.6355999999999999</v>
      </c>
      <c r="K543" s="29">
        <v>42731</v>
      </c>
      <c r="M543" s="5">
        <f t="shared" si="113"/>
        <v>3.374721882352941</v>
      </c>
      <c r="O543" s="5">
        <f t="shared" si="114"/>
        <v>0.62119999999999997</v>
      </c>
      <c r="Q543" s="5">
        <f t="shared" si="115"/>
        <v>3.4088938235294117</v>
      </c>
      <c r="S543" s="5">
        <f t="shared" si="116"/>
        <v>2.563909032352941</v>
      </c>
      <c r="U543" s="5">
        <f t="shared" si="117"/>
        <v>2.5782259999999999</v>
      </c>
      <c r="W543" s="5">
        <f t="shared" si="118"/>
        <v>2.2520368235294113</v>
      </c>
    </row>
    <row r="544" spans="2:23" x14ac:dyDescent="0.2">
      <c r="B544" s="109">
        <v>42737</v>
      </c>
      <c r="C544" s="110"/>
      <c r="D544" s="111">
        <v>2.7570000000000001</v>
      </c>
      <c r="E544" s="112"/>
      <c r="F544" s="112">
        <f t="shared" si="112"/>
        <v>2.7570000000000001</v>
      </c>
      <c r="G544" s="6">
        <v>2.0817999999999999</v>
      </c>
      <c r="H544" s="6">
        <v>2.1476999999999999</v>
      </c>
      <c r="I544" s="6">
        <v>1.6987000000000001</v>
      </c>
      <c r="K544" s="29">
        <v>42738</v>
      </c>
      <c r="M544" s="5">
        <f t="shared" si="113"/>
        <v>3.4049618823529411</v>
      </c>
      <c r="O544" s="5">
        <f t="shared" si="114"/>
        <v>0.62119999999999997</v>
      </c>
      <c r="Q544" s="5">
        <f t="shared" si="115"/>
        <v>3.4390438235294116</v>
      </c>
      <c r="S544" s="5">
        <f t="shared" si="116"/>
        <v>2.6612375823529408</v>
      </c>
      <c r="U544" s="5">
        <f t="shared" si="117"/>
        <v>2.6874229999999999</v>
      </c>
      <c r="W544" s="5">
        <f t="shared" si="118"/>
        <v>2.3154523235294118</v>
      </c>
    </row>
    <row r="545" spans="2:23" x14ac:dyDescent="0.2">
      <c r="B545" s="109">
        <v>42744</v>
      </c>
      <c r="C545" s="110"/>
      <c r="D545" s="111">
        <v>2.774</v>
      </c>
      <c r="E545" s="112"/>
      <c r="F545" s="112">
        <f t="shared" si="112"/>
        <v>2.774</v>
      </c>
      <c r="G545" s="6">
        <v>2.0506000000000002</v>
      </c>
      <c r="H545" s="6">
        <v>2.073</v>
      </c>
      <c r="I545" s="6">
        <v>1.7476</v>
      </c>
      <c r="K545" s="29">
        <v>42745</v>
      </c>
      <c r="M545" s="5">
        <f t="shared" si="113"/>
        <v>3.4220978823529409</v>
      </c>
      <c r="O545" s="5">
        <f t="shared" si="114"/>
        <v>0.62119999999999997</v>
      </c>
      <c r="Q545" s="5">
        <f t="shared" si="115"/>
        <v>3.4561288235294114</v>
      </c>
      <c r="S545" s="5">
        <f t="shared" si="116"/>
        <v>2.6298347823529413</v>
      </c>
      <c r="U545" s="5">
        <f t="shared" si="117"/>
        <v>2.61347</v>
      </c>
      <c r="W545" s="5">
        <f t="shared" si="118"/>
        <v>2.3645968235294115</v>
      </c>
    </row>
    <row r="546" spans="2:23" x14ac:dyDescent="0.2">
      <c r="B546" s="109">
        <v>42751</v>
      </c>
      <c r="C546" s="110"/>
      <c r="D546" s="111">
        <v>2.7549999999999999</v>
      </c>
      <c r="E546" s="112"/>
      <c r="F546" s="112">
        <f t="shared" si="112"/>
        <v>2.7549999999999999</v>
      </c>
      <c r="G546" s="6">
        <v>1.9679</v>
      </c>
      <c r="H546" s="6">
        <v>1.9752000000000001</v>
      </c>
      <c r="I546" s="6">
        <v>1.7414000000000001</v>
      </c>
      <c r="K546" s="29">
        <v>42752</v>
      </c>
      <c r="M546" s="5">
        <f t="shared" si="113"/>
        <v>3.4029458823529408</v>
      </c>
      <c r="O546" s="5">
        <f t="shared" si="114"/>
        <v>0.62119999999999997</v>
      </c>
      <c r="Q546" s="5">
        <f t="shared" si="115"/>
        <v>3.4370338235294113</v>
      </c>
      <c r="S546" s="5">
        <f t="shared" si="116"/>
        <v>2.5465972323529411</v>
      </c>
      <c r="U546" s="5">
        <f t="shared" si="117"/>
        <v>2.516648</v>
      </c>
      <c r="W546" s="5">
        <f t="shared" si="118"/>
        <v>2.3583658235294118</v>
      </c>
    </row>
    <row r="547" spans="2:23" x14ac:dyDescent="0.2">
      <c r="B547" s="109">
        <v>42758</v>
      </c>
      <c r="C547" s="110"/>
      <c r="D547" s="111">
        <v>2.75</v>
      </c>
      <c r="E547" s="112"/>
      <c r="F547" s="112">
        <f t="shared" si="112"/>
        <v>2.75</v>
      </c>
      <c r="G547" s="6">
        <v>1.9241999999999999</v>
      </c>
      <c r="H547" s="6">
        <v>1.9</v>
      </c>
      <c r="I547" s="6">
        <v>1.7573000000000001</v>
      </c>
      <c r="K547" s="29">
        <v>42759</v>
      </c>
      <c r="M547" s="5">
        <f t="shared" si="113"/>
        <v>3.3979058823529416</v>
      </c>
      <c r="O547" s="5">
        <f t="shared" si="114"/>
        <v>0.62119999999999997</v>
      </c>
      <c r="Q547" s="5">
        <f t="shared" si="115"/>
        <v>3.4320088235294115</v>
      </c>
      <c r="S547" s="5">
        <f t="shared" si="116"/>
        <v>2.5026131823529409</v>
      </c>
      <c r="U547" s="5">
        <f t="shared" si="117"/>
        <v>2.4421999999999997</v>
      </c>
      <c r="W547" s="5">
        <f t="shared" si="118"/>
        <v>2.3743453235294116</v>
      </c>
    </row>
    <row r="548" spans="2:23" x14ac:dyDescent="0.2">
      <c r="B548" s="109">
        <v>42765</v>
      </c>
      <c r="C548" s="110"/>
      <c r="D548" s="111">
        <v>2.7440000000000002</v>
      </c>
      <c r="E548" s="112"/>
      <c r="F548" s="112">
        <f t="shared" si="112"/>
        <v>2.7440000000000002</v>
      </c>
      <c r="G548" s="6">
        <v>1.9159999999999999</v>
      </c>
      <c r="H548" s="6">
        <v>1.8936999999999999</v>
      </c>
      <c r="I548" s="6">
        <v>1.7214</v>
      </c>
      <c r="K548" s="29">
        <v>42766</v>
      </c>
      <c r="M548" s="5">
        <f t="shared" si="113"/>
        <v>3.3918578823529417</v>
      </c>
      <c r="O548" s="5">
        <f t="shared" si="114"/>
        <v>0.62119999999999997</v>
      </c>
      <c r="Q548" s="5">
        <f t="shared" si="115"/>
        <v>3.4259788235294115</v>
      </c>
      <c r="S548" s="5">
        <f t="shared" si="116"/>
        <v>2.4943598823529411</v>
      </c>
      <c r="U548" s="5">
        <f t="shared" si="117"/>
        <v>2.4359630000000001</v>
      </c>
      <c r="W548" s="5">
        <f t="shared" si="118"/>
        <v>2.3382658235294116</v>
      </c>
    </row>
    <row r="549" spans="2:23" x14ac:dyDescent="0.2">
      <c r="B549" s="109">
        <v>42772</v>
      </c>
      <c r="C549" s="110"/>
      <c r="D549" s="111">
        <v>2.7480000000000002</v>
      </c>
      <c r="E549" s="112"/>
      <c r="F549" s="112">
        <f t="shared" si="112"/>
        <v>2.7480000000000002</v>
      </c>
      <c r="G549" s="6">
        <v>1.7675000000000001</v>
      </c>
      <c r="H549" s="6">
        <v>1.9731000000000001</v>
      </c>
      <c r="I549" s="6">
        <v>1.9964999999999999</v>
      </c>
      <c r="K549" s="29">
        <v>42773</v>
      </c>
      <c r="M549" s="5">
        <f t="shared" si="113"/>
        <v>3.3958898823529413</v>
      </c>
      <c r="O549" s="5">
        <f t="shared" si="114"/>
        <v>0.62119999999999997</v>
      </c>
      <c r="Q549" s="5">
        <f t="shared" si="115"/>
        <v>3.4299988235294121</v>
      </c>
      <c r="S549" s="5">
        <f t="shared" si="116"/>
        <v>2.3448946323529412</v>
      </c>
      <c r="U549" s="5">
        <f t="shared" si="117"/>
        <v>2.5145689999999998</v>
      </c>
      <c r="W549" s="5">
        <f t="shared" si="118"/>
        <v>2.6147413235294117</v>
      </c>
    </row>
    <row r="550" spans="2:23" x14ac:dyDescent="0.2">
      <c r="B550" s="109">
        <v>42779</v>
      </c>
      <c r="C550" s="110"/>
      <c r="D550" s="111">
        <v>2.7610000000000001</v>
      </c>
      <c r="E550" s="112"/>
      <c r="F550" s="112">
        <f t="shared" si="112"/>
        <v>2.7610000000000001</v>
      </c>
      <c r="G550" s="6">
        <v>1.9714</v>
      </c>
      <c r="H550" s="6">
        <v>2.0316000000000001</v>
      </c>
      <c r="I550" s="6">
        <v>1.7818000000000001</v>
      </c>
      <c r="K550" s="29">
        <v>42780</v>
      </c>
      <c r="M550" s="5">
        <f t="shared" si="113"/>
        <v>3.4089938823529415</v>
      </c>
      <c r="O550" s="5">
        <f t="shared" si="114"/>
        <v>0.62119999999999997</v>
      </c>
      <c r="Q550" s="5">
        <f t="shared" si="115"/>
        <v>3.4430638235294113</v>
      </c>
      <c r="S550" s="5">
        <f t="shared" si="116"/>
        <v>2.5501199823529412</v>
      </c>
      <c r="U550" s="5">
        <f t="shared" si="117"/>
        <v>2.5724839999999998</v>
      </c>
      <c r="W550" s="5">
        <f t="shared" si="118"/>
        <v>2.3989678235294116</v>
      </c>
    </row>
    <row r="551" spans="2:23" x14ac:dyDescent="0.2">
      <c r="B551" s="109">
        <v>42786</v>
      </c>
      <c r="C551" s="110"/>
      <c r="D551" s="111">
        <v>2.7669999999999999</v>
      </c>
      <c r="E551" s="112"/>
      <c r="F551" s="112">
        <f t="shared" si="112"/>
        <v>2.7669999999999999</v>
      </c>
      <c r="G551" s="6">
        <v>2.0526</v>
      </c>
      <c r="H551" s="6">
        <v>2.093</v>
      </c>
      <c r="I551" s="6">
        <v>1.7899</v>
      </c>
      <c r="K551" s="29">
        <v>42787</v>
      </c>
      <c r="M551" s="5">
        <f t="shared" si="113"/>
        <v>3.4150418823529414</v>
      </c>
      <c r="O551" s="5">
        <f t="shared" si="114"/>
        <v>0.62119999999999997</v>
      </c>
      <c r="Q551" s="5">
        <f t="shared" si="115"/>
        <v>3.4490938235294113</v>
      </c>
      <c r="S551" s="5">
        <f t="shared" si="116"/>
        <v>2.6318477823529411</v>
      </c>
      <c r="U551" s="5">
        <f t="shared" si="117"/>
        <v>2.63327</v>
      </c>
      <c r="W551" s="5">
        <f t="shared" si="118"/>
        <v>2.4071083235294113</v>
      </c>
    </row>
    <row r="552" spans="2:23" x14ac:dyDescent="0.2">
      <c r="B552" s="109">
        <v>42793</v>
      </c>
      <c r="C552" s="110"/>
      <c r="D552" s="111">
        <v>2.7719999999999998</v>
      </c>
      <c r="E552" s="112"/>
      <c r="F552" s="112">
        <f t="shared" si="112"/>
        <v>2.7719999999999998</v>
      </c>
      <c r="G552" s="6">
        <v>2.0712000000000002</v>
      </c>
      <c r="H552" s="6">
        <v>2.1406000000000001</v>
      </c>
      <c r="I552" s="6">
        <v>1.8190999999999999</v>
      </c>
      <c r="K552" s="29">
        <v>42794</v>
      </c>
      <c r="M552" s="5">
        <f t="shared" si="113"/>
        <v>3.4200818823529406</v>
      </c>
      <c r="O552" s="5">
        <f t="shared" si="114"/>
        <v>0.62119999999999997</v>
      </c>
      <c r="Q552" s="5">
        <f t="shared" si="115"/>
        <v>3.4541188235294111</v>
      </c>
      <c r="S552" s="5">
        <f t="shared" si="116"/>
        <v>2.6505686823529415</v>
      </c>
      <c r="U552" s="5">
        <f t="shared" si="117"/>
        <v>2.6803940000000002</v>
      </c>
      <c r="W552" s="5">
        <f t="shared" si="118"/>
        <v>2.4364543235294116</v>
      </c>
    </row>
    <row r="553" spans="2:23" x14ac:dyDescent="0.2">
      <c r="B553" s="109">
        <v>42800</v>
      </c>
      <c r="C553" s="110"/>
      <c r="D553" s="111">
        <v>2.7789999999999999</v>
      </c>
      <c r="E553" s="112"/>
      <c r="F553" s="112">
        <f t="shared" si="112"/>
        <v>2.7789999999999999</v>
      </c>
      <c r="G553" s="6">
        <v>2.1941999999999999</v>
      </c>
      <c r="H553" s="6">
        <v>2.3111000000000002</v>
      </c>
      <c r="I553" s="6">
        <v>1.8293999999999999</v>
      </c>
      <c r="K553" s="29">
        <v>42801</v>
      </c>
      <c r="M553" s="5">
        <f t="shared" si="113"/>
        <v>3.427137882352941</v>
      </c>
      <c r="O553" s="5">
        <f t="shared" si="114"/>
        <v>0.62119999999999997</v>
      </c>
      <c r="Q553" s="5">
        <f t="shared" si="115"/>
        <v>3.4611538235294113</v>
      </c>
      <c r="S553" s="5">
        <f t="shared" si="116"/>
        <v>2.7743681823529411</v>
      </c>
      <c r="U553" s="5">
        <f t="shared" si="117"/>
        <v>2.849189</v>
      </c>
      <c r="W553" s="5">
        <f t="shared" si="118"/>
        <v>2.4468058235294112</v>
      </c>
    </row>
    <row r="554" spans="2:23" x14ac:dyDescent="0.2">
      <c r="B554" s="109">
        <v>42807</v>
      </c>
      <c r="C554" s="110"/>
      <c r="D554" s="111">
        <v>2.7360000000000002</v>
      </c>
      <c r="E554" s="112"/>
      <c r="F554" s="112">
        <f t="shared" si="112"/>
        <v>2.7360000000000002</v>
      </c>
      <c r="G554" s="6">
        <v>2.1093000000000002</v>
      </c>
      <c r="H554" s="6">
        <v>2.2069999999999999</v>
      </c>
      <c r="I554" s="6">
        <v>1.8226</v>
      </c>
      <c r="K554" s="29">
        <v>42808</v>
      </c>
      <c r="M554" s="5">
        <f t="shared" si="113"/>
        <v>3.3837938823529417</v>
      </c>
      <c r="O554" s="5">
        <f t="shared" si="114"/>
        <v>0.62119999999999997</v>
      </c>
      <c r="Q554" s="5">
        <f t="shared" si="115"/>
        <v>3.4179388235294121</v>
      </c>
      <c r="S554" s="5">
        <f t="shared" si="116"/>
        <v>2.6889163323529415</v>
      </c>
      <c r="U554" s="5">
        <f t="shared" si="117"/>
        <v>2.74613</v>
      </c>
      <c r="W554" s="5">
        <f t="shared" si="118"/>
        <v>2.4399718235294117</v>
      </c>
    </row>
    <row r="555" spans="2:23" x14ac:dyDescent="0.2">
      <c r="B555" s="109">
        <v>42814</v>
      </c>
      <c r="C555" s="110"/>
      <c r="D555" s="111">
        <v>2.702</v>
      </c>
      <c r="E555" s="112"/>
      <c r="F555" s="112">
        <f t="shared" si="112"/>
        <v>2.702</v>
      </c>
      <c r="G555" s="6">
        <v>2.0914000000000001</v>
      </c>
      <c r="H555" s="6">
        <v>2.2044999999999999</v>
      </c>
      <c r="I555" s="6">
        <v>1.8088</v>
      </c>
      <c r="K555" s="29">
        <v>42815</v>
      </c>
      <c r="M555" s="5">
        <f t="shared" si="113"/>
        <v>3.3495218823529411</v>
      </c>
      <c r="O555" s="5">
        <f t="shared" si="114"/>
        <v>0.62119999999999997</v>
      </c>
      <c r="Q555" s="5">
        <f t="shared" si="115"/>
        <v>3.3837688235294117</v>
      </c>
      <c r="S555" s="5">
        <f t="shared" si="116"/>
        <v>2.6708999823529411</v>
      </c>
      <c r="U555" s="5">
        <f t="shared" si="117"/>
        <v>2.743655</v>
      </c>
      <c r="W555" s="5">
        <f t="shared" si="118"/>
        <v>2.4261028235294115</v>
      </c>
    </row>
    <row r="556" spans="2:23" x14ac:dyDescent="0.2">
      <c r="B556" s="109">
        <v>42821</v>
      </c>
      <c r="C556" s="110"/>
      <c r="D556" s="111">
        <v>2.7029999999999998</v>
      </c>
      <c r="E556" s="112"/>
      <c r="F556" s="112">
        <f t="shared" ref="F556:F614" si="119">D556</f>
        <v>2.7029999999999998</v>
      </c>
      <c r="G556" s="6">
        <v>2.1057999999999999</v>
      </c>
      <c r="H556" s="6">
        <v>2.2521</v>
      </c>
      <c r="I556" s="6">
        <v>1.8145</v>
      </c>
      <c r="K556" s="29">
        <v>42822</v>
      </c>
      <c r="M556" s="5">
        <f t="shared" si="113"/>
        <v>3.3505298823529408</v>
      </c>
      <c r="O556" s="5">
        <f t="shared" si="114"/>
        <v>0.62119999999999997</v>
      </c>
      <c r="Q556" s="5">
        <f t="shared" si="115"/>
        <v>3.3847738235294109</v>
      </c>
      <c r="S556" s="5">
        <f t="shared" si="116"/>
        <v>2.6853935823529409</v>
      </c>
      <c r="U556" s="5">
        <f t="shared" si="117"/>
        <v>2.7907789999999997</v>
      </c>
      <c r="W556" s="5">
        <f t="shared" si="118"/>
        <v>2.4318313235294116</v>
      </c>
    </row>
    <row r="557" spans="2:23" x14ac:dyDescent="0.2">
      <c r="B557" s="109">
        <v>42828</v>
      </c>
      <c r="C557" s="110"/>
      <c r="D557" s="111">
        <v>2.7349999999999999</v>
      </c>
      <c r="E557" s="112"/>
      <c r="F557" s="112">
        <f t="shared" si="119"/>
        <v>2.7349999999999999</v>
      </c>
      <c r="G557" s="6">
        <v>2.1823000000000001</v>
      </c>
      <c r="H557" s="6">
        <v>2.3637000000000001</v>
      </c>
      <c r="I557" s="6">
        <v>1.8695999999999999</v>
      </c>
      <c r="K557" s="29">
        <v>42829</v>
      </c>
      <c r="M557" s="5">
        <f t="shared" si="113"/>
        <v>3.3827858823529411</v>
      </c>
      <c r="O557" s="5">
        <f t="shared" si="114"/>
        <v>0.62119999999999997</v>
      </c>
      <c r="Q557" s="5">
        <f t="shared" si="115"/>
        <v>3.4169338235294111</v>
      </c>
      <c r="S557" s="5">
        <f t="shared" si="116"/>
        <v>2.7623908323529411</v>
      </c>
      <c r="U557" s="5">
        <f t="shared" si="117"/>
        <v>2.9012630000000001</v>
      </c>
      <c r="W557" s="5">
        <f t="shared" si="118"/>
        <v>2.4872068235294114</v>
      </c>
    </row>
    <row r="558" spans="2:23" x14ac:dyDescent="0.2">
      <c r="B558" s="109">
        <v>42835</v>
      </c>
      <c r="C558" s="110"/>
      <c r="D558" s="111">
        <v>2.7719999999999998</v>
      </c>
      <c r="E558" s="112"/>
      <c r="F558" s="112">
        <f t="shared" si="119"/>
        <v>2.7719999999999998</v>
      </c>
      <c r="G558" s="6">
        <v>2.1414</v>
      </c>
      <c r="H558" s="6">
        <v>2.2359</v>
      </c>
      <c r="I558" s="6">
        <v>1.8774999999999999</v>
      </c>
      <c r="K558" s="29">
        <v>42836</v>
      </c>
      <c r="M558" s="5">
        <f t="shared" si="113"/>
        <v>3.4200818823529406</v>
      </c>
      <c r="O558" s="5">
        <f t="shared" si="114"/>
        <v>0.62119999999999997</v>
      </c>
      <c r="Q558" s="5">
        <f t="shared" si="115"/>
        <v>3.4541188235294111</v>
      </c>
      <c r="S558" s="5">
        <f t="shared" si="116"/>
        <v>2.7212249823529411</v>
      </c>
      <c r="U558" s="5">
        <f t="shared" si="117"/>
        <v>2.7747409999999997</v>
      </c>
      <c r="W558" s="5">
        <f t="shared" si="118"/>
        <v>2.4951463235294113</v>
      </c>
    </row>
    <row r="559" spans="2:23" x14ac:dyDescent="0.2">
      <c r="B559" s="109">
        <v>42842</v>
      </c>
      <c r="C559" s="110"/>
      <c r="D559" s="111">
        <v>2.7909999999999999</v>
      </c>
      <c r="E559" s="112"/>
      <c r="F559" s="112">
        <f t="shared" si="119"/>
        <v>2.7909999999999999</v>
      </c>
      <c r="G559" s="6">
        <v>2.2109000000000001</v>
      </c>
      <c r="H559" s="6">
        <v>2.3273000000000001</v>
      </c>
      <c r="I559" s="6">
        <v>1.9045000000000001</v>
      </c>
      <c r="K559" s="29">
        <v>42843</v>
      </c>
      <c r="M559" s="5">
        <f t="shared" si="113"/>
        <v>3.4392338823529407</v>
      </c>
      <c r="O559" s="5">
        <f t="shared" si="114"/>
        <v>0.62119999999999997</v>
      </c>
      <c r="Q559" s="5">
        <f t="shared" si="115"/>
        <v>3.4732138235294112</v>
      </c>
      <c r="S559" s="5">
        <f t="shared" si="116"/>
        <v>2.7911767323529411</v>
      </c>
      <c r="U559" s="5">
        <f t="shared" si="117"/>
        <v>2.865227</v>
      </c>
      <c r="W559" s="5">
        <f t="shared" si="118"/>
        <v>2.5222813235294117</v>
      </c>
    </row>
    <row r="560" spans="2:23" x14ac:dyDescent="0.2">
      <c r="B560" s="109">
        <v>42849</v>
      </c>
      <c r="C560" s="110"/>
      <c r="D560" s="111">
        <v>2.786</v>
      </c>
      <c r="E560" s="112"/>
      <c r="F560" s="112">
        <f t="shared" si="119"/>
        <v>2.786</v>
      </c>
      <c r="G560" s="6">
        <v>2.0844999999999998</v>
      </c>
      <c r="H560" s="6">
        <v>2.202</v>
      </c>
      <c r="I560" s="6">
        <v>1.8696999999999999</v>
      </c>
      <c r="K560" s="29">
        <v>42850</v>
      </c>
      <c r="M560" s="5">
        <f t="shared" si="113"/>
        <v>3.4341938823529414</v>
      </c>
      <c r="O560" s="5">
        <f t="shared" si="114"/>
        <v>0.62119999999999997</v>
      </c>
      <c r="Q560" s="5">
        <f t="shared" si="115"/>
        <v>3.4681888235294114</v>
      </c>
      <c r="S560" s="5">
        <f t="shared" si="116"/>
        <v>2.6639551323529411</v>
      </c>
      <c r="U560" s="5">
        <f t="shared" si="117"/>
        <v>2.7411799999999999</v>
      </c>
      <c r="W560" s="5">
        <f t="shared" si="118"/>
        <v>2.4873073235294116</v>
      </c>
    </row>
    <row r="561" spans="2:23" x14ac:dyDescent="0.2">
      <c r="B561" s="109">
        <v>42856</v>
      </c>
      <c r="C561" s="110"/>
      <c r="D561" s="111">
        <v>2.7749999999999999</v>
      </c>
      <c r="E561" s="112"/>
      <c r="F561" s="112">
        <f t="shared" si="119"/>
        <v>2.7749999999999999</v>
      </c>
      <c r="G561" s="6">
        <v>1.9804999999999999</v>
      </c>
      <c r="H561" s="6">
        <v>2.0491000000000001</v>
      </c>
      <c r="I561" s="6">
        <v>1.8058000000000001</v>
      </c>
      <c r="K561" s="29">
        <v>42857</v>
      </c>
      <c r="M561" s="5">
        <f t="shared" si="113"/>
        <v>3.4231058823529414</v>
      </c>
      <c r="O561" s="5">
        <f t="shared" si="114"/>
        <v>0.62119999999999997</v>
      </c>
      <c r="Q561" s="5">
        <f t="shared" si="115"/>
        <v>3.4571338235294116</v>
      </c>
      <c r="S561" s="5">
        <f t="shared" si="116"/>
        <v>2.5592791323529411</v>
      </c>
      <c r="U561" s="5">
        <f t="shared" si="117"/>
        <v>2.5898090000000002</v>
      </c>
      <c r="W561" s="5">
        <f t="shared" si="118"/>
        <v>2.4230878235294115</v>
      </c>
    </row>
    <row r="562" spans="2:23" x14ac:dyDescent="0.2">
      <c r="B562" s="109">
        <v>42863</v>
      </c>
      <c r="C562" s="110"/>
      <c r="D562" s="111">
        <v>2.7469999999999999</v>
      </c>
      <c r="E562" s="112"/>
      <c r="F562" s="112">
        <f t="shared" si="119"/>
        <v>2.7469999999999999</v>
      </c>
      <c r="G562" s="6">
        <v>2.0198</v>
      </c>
      <c r="H562" s="6">
        <v>2.0855000000000001</v>
      </c>
      <c r="I562" s="6">
        <v>1.7634000000000001</v>
      </c>
      <c r="K562" s="29">
        <v>42864</v>
      </c>
      <c r="M562" s="5">
        <f t="shared" si="113"/>
        <v>3.3948818823529407</v>
      </c>
      <c r="O562" s="5">
        <f t="shared" si="114"/>
        <v>0.62119999999999997</v>
      </c>
      <c r="Q562" s="5">
        <f t="shared" si="115"/>
        <v>3.4289938235294111</v>
      </c>
      <c r="S562" s="5">
        <f t="shared" si="116"/>
        <v>2.5988345823529411</v>
      </c>
      <c r="U562" s="5">
        <f t="shared" si="117"/>
        <v>2.625845</v>
      </c>
      <c r="W562" s="5">
        <f t="shared" si="118"/>
        <v>2.3804758235294114</v>
      </c>
    </row>
    <row r="563" spans="2:23" x14ac:dyDescent="0.2">
      <c r="B563" s="109">
        <v>42870</v>
      </c>
      <c r="C563" s="110"/>
      <c r="D563" s="111">
        <v>2.7280000000000002</v>
      </c>
      <c r="E563" s="112"/>
      <c r="F563" s="112">
        <f t="shared" si="119"/>
        <v>2.7280000000000002</v>
      </c>
      <c r="G563" s="6">
        <v>2.15</v>
      </c>
      <c r="H563" s="6">
        <v>2.1732</v>
      </c>
      <c r="I563" s="6">
        <v>1.7806</v>
      </c>
      <c r="K563" s="29">
        <v>42871</v>
      </c>
      <c r="M563" s="5">
        <f t="shared" si="113"/>
        <v>3.3757298823529416</v>
      </c>
      <c r="O563" s="5">
        <f t="shared" si="114"/>
        <v>0.62119999999999997</v>
      </c>
      <c r="Q563" s="5">
        <f t="shared" si="115"/>
        <v>3.4098988235294119</v>
      </c>
      <c r="S563" s="5">
        <f t="shared" si="116"/>
        <v>2.729880882352941</v>
      </c>
      <c r="U563" s="5">
        <f t="shared" si="117"/>
        <v>2.7126679999999999</v>
      </c>
      <c r="W563" s="5">
        <f t="shared" si="118"/>
        <v>2.3977618235294118</v>
      </c>
    </row>
    <row r="564" spans="2:23" x14ac:dyDescent="0.2">
      <c r="B564" s="109">
        <v>42877</v>
      </c>
      <c r="C564" s="110"/>
      <c r="D564" s="111">
        <v>2.7250000000000001</v>
      </c>
      <c r="E564" s="112"/>
      <c r="F564" s="112">
        <f t="shared" si="119"/>
        <v>2.7250000000000001</v>
      </c>
      <c r="G564" s="6">
        <v>2.1242000000000001</v>
      </c>
      <c r="H564" s="6">
        <v>2.1193</v>
      </c>
      <c r="I564" s="6">
        <v>1.7981</v>
      </c>
      <c r="K564" s="29">
        <v>42878</v>
      </c>
      <c r="M564" s="5">
        <f t="shared" si="113"/>
        <v>3.3727058823529408</v>
      </c>
      <c r="O564" s="5">
        <f t="shared" si="114"/>
        <v>0.62119999999999997</v>
      </c>
      <c r="Q564" s="5">
        <f t="shared" si="115"/>
        <v>3.4068838235294114</v>
      </c>
      <c r="S564" s="5">
        <f t="shared" si="116"/>
        <v>2.7039131823529412</v>
      </c>
      <c r="U564" s="5">
        <f t="shared" si="117"/>
        <v>2.6593069999999996</v>
      </c>
      <c r="W564" s="5">
        <f t="shared" si="118"/>
        <v>2.4153493235294117</v>
      </c>
    </row>
    <row r="565" spans="2:23" x14ac:dyDescent="0.2">
      <c r="B565" s="109">
        <v>42884</v>
      </c>
      <c r="C565" s="110"/>
      <c r="D565" s="111">
        <v>2.7349999999999999</v>
      </c>
      <c r="E565" s="112"/>
      <c r="F565" s="112">
        <f t="shared" si="119"/>
        <v>2.7349999999999999</v>
      </c>
      <c r="G565" s="6">
        <v>2.0964</v>
      </c>
      <c r="H565" s="6">
        <v>2.1067999999999998</v>
      </c>
      <c r="I565" s="6">
        <v>1.8050999999999999</v>
      </c>
      <c r="K565" s="29">
        <v>42885</v>
      </c>
      <c r="M565" s="5">
        <f t="shared" si="113"/>
        <v>3.3827858823529411</v>
      </c>
      <c r="O565" s="5">
        <f t="shared" si="114"/>
        <v>0.62119999999999997</v>
      </c>
      <c r="Q565" s="5">
        <f t="shared" si="115"/>
        <v>3.4169338235294111</v>
      </c>
      <c r="S565" s="5">
        <f t="shared" si="116"/>
        <v>2.6759324823529411</v>
      </c>
      <c r="U565" s="5">
        <f t="shared" si="117"/>
        <v>2.6469319999999996</v>
      </c>
      <c r="W565" s="5">
        <f t="shared" si="118"/>
        <v>2.4223843235294114</v>
      </c>
    </row>
    <row r="566" spans="2:23" x14ac:dyDescent="0.2">
      <c r="B566" s="109">
        <v>42891</v>
      </c>
      <c r="C566" s="110"/>
      <c r="D566" s="111">
        <v>2.7240000000000002</v>
      </c>
      <c r="E566" s="112"/>
      <c r="F566" s="112">
        <f t="shared" si="119"/>
        <v>2.7240000000000002</v>
      </c>
      <c r="G566" s="6">
        <v>2.0297000000000001</v>
      </c>
      <c r="H566" s="6">
        <v>2.0350999999999999</v>
      </c>
      <c r="I566" s="6">
        <v>1.77</v>
      </c>
      <c r="K566" s="29">
        <v>42892</v>
      </c>
      <c r="M566" s="5">
        <f t="shared" si="113"/>
        <v>3.3716978823529411</v>
      </c>
      <c r="O566" s="5">
        <f t="shared" si="114"/>
        <v>0.62119999999999997</v>
      </c>
      <c r="Q566" s="5">
        <f t="shared" si="115"/>
        <v>3.4058788235294113</v>
      </c>
      <c r="S566" s="5">
        <f t="shared" si="116"/>
        <v>2.6087989323529412</v>
      </c>
      <c r="U566" s="5">
        <f t="shared" si="117"/>
        <v>2.5759489999999996</v>
      </c>
      <c r="W566" s="5">
        <f t="shared" si="118"/>
        <v>2.3871088235294113</v>
      </c>
    </row>
    <row r="567" spans="2:23" x14ac:dyDescent="0.2">
      <c r="B567" s="109">
        <v>42898</v>
      </c>
      <c r="C567" s="110"/>
      <c r="D567" s="111">
        <v>2.681</v>
      </c>
      <c r="E567" s="112"/>
      <c r="F567" s="112">
        <f t="shared" si="119"/>
        <v>2.681</v>
      </c>
      <c r="G567" s="6">
        <v>2.0310999999999999</v>
      </c>
      <c r="H567" s="6">
        <v>2.0251000000000001</v>
      </c>
      <c r="I567" s="6">
        <v>1.754</v>
      </c>
      <c r="K567" s="29">
        <v>42899</v>
      </c>
      <c r="M567" s="5">
        <f t="shared" si="113"/>
        <v>3.3283538823529408</v>
      </c>
      <c r="O567" s="5">
        <f t="shared" si="114"/>
        <v>0.62119999999999997</v>
      </c>
      <c r="Q567" s="5">
        <f t="shared" si="115"/>
        <v>3.3626638235294113</v>
      </c>
      <c r="S567" s="5">
        <f t="shared" si="116"/>
        <v>2.6102080323529409</v>
      </c>
      <c r="U567" s="5">
        <f t="shared" si="117"/>
        <v>2.566049</v>
      </c>
      <c r="W567" s="5">
        <f t="shared" si="118"/>
        <v>2.3710288235294117</v>
      </c>
    </row>
    <row r="568" spans="2:23" x14ac:dyDescent="0.2">
      <c r="B568" s="109">
        <v>42905</v>
      </c>
      <c r="C568" s="110"/>
      <c r="D568" s="111">
        <v>2.6549999999999998</v>
      </c>
      <c r="E568" s="112"/>
      <c r="F568" s="112">
        <f t="shared" si="119"/>
        <v>2.6549999999999998</v>
      </c>
      <c r="G568" s="6">
        <v>1.9890000000000001</v>
      </c>
      <c r="H568" s="6">
        <v>1.9950000000000001</v>
      </c>
      <c r="I568" s="6">
        <v>1.732</v>
      </c>
      <c r="K568" s="29">
        <v>42906</v>
      </c>
      <c r="M568" s="5">
        <f t="shared" si="113"/>
        <v>3.3021458823529413</v>
      </c>
      <c r="O568" s="5">
        <f t="shared" si="114"/>
        <v>0.62119999999999997</v>
      </c>
      <c r="Q568" s="5">
        <f t="shared" si="115"/>
        <v>3.3365338235294111</v>
      </c>
      <c r="S568" s="5">
        <f t="shared" si="116"/>
        <v>2.5678343823529413</v>
      </c>
      <c r="U568" s="5">
        <f t="shared" si="117"/>
        <v>2.5362499999999999</v>
      </c>
      <c r="W568" s="5">
        <f t="shared" si="118"/>
        <v>2.3489188235294116</v>
      </c>
    </row>
    <row r="569" spans="2:23" x14ac:dyDescent="0.2">
      <c r="B569" s="109">
        <v>42912</v>
      </c>
      <c r="C569" s="110"/>
      <c r="D569" s="111">
        <v>2.6259999999999999</v>
      </c>
      <c r="E569" s="112"/>
      <c r="F569" s="112">
        <f t="shared" si="119"/>
        <v>2.6259999999999999</v>
      </c>
      <c r="G569" s="6">
        <v>1.9486000000000001</v>
      </c>
      <c r="H569" s="6">
        <v>1.9950000000000001</v>
      </c>
      <c r="I569" s="6">
        <v>1.6918</v>
      </c>
      <c r="K569" s="29">
        <v>42913</v>
      </c>
      <c r="M569" s="5">
        <f t="shared" si="113"/>
        <v>3.2729138823529409</v>
      </c>
      <c r="O569" s="5">
        <f t="shared" si="114"/>
        <v>0.62119999999999997</v>
      </c>
      <c r="Q569" s="5">
        <f t="shared" si="115"/>
        <v>3.3073888235294113</v>
      </c>
      <c r="S569" s="5">
        <f t="shared" si="116"/>
        <v>2.5271717823529412</v>
      </c>
      <c r="U569" s="5">
        <f t="shared" si="117"/>
        <v>2.5362499999999999</v>
      </c>
      <c r="W569" s="5">
        <f t="shared" si="118"/>
        <v>2.3085178235294115</v>
      </c>
    </row>
    <row r="570" spans="2:23" x14ac:dyDescent="0.2">
      <c r="B570" s="109">
        <v>42919</v>
      </c>
      <c r="C570" s="110"/>
      <c r="D570" s="111">
        <v>2.6280000000000001</v>
      </c>
      <c r="E570" s="112"/>
      <c r="F570" s="112">
        <f t="shared" si="119"/>
        <v>2.6280000000000001</v>
      </c>
      <c r="G570" s="6">
        <v>2.1379000000000001</v>
      </c>
      <c r="H570" s="6">
        <v>2.1753999999999998</v>
      </c>
      <c r="I570" s="6">
        <v>1.7434000000000001</v>
      </c>
      <c r="K570" s="29">
        <v>42920</v>
      </c>
      <c r="M570" s="5">
        <f t="shared" si="113"/>
        <v>3.2749298823529411</v>
      </c>
      <c r="O570" s="5">
        <f t="shared" si="114"/>
        <v>0.62119999999999997</v>
      </c>
      <c r="Q570" s="5">
        <f t="shared" si="115"/>
        <v>3.3093988235294116</v>
      </c>
      <c r="S570" s="5">
        <f t="shared" si="116"/>
        <v>2.7177022323529414</v>
      </c>
      <c r="U570" s="5">
        <f t="shared" si="117"/>
        <v>2.7148459999999996</v>
      </c>
      <c r="W570" s="5">
        <f t="shared" si="118"/>
        <v>2.3603758235294117</v>
      </c>
    </row>
    <row r="571" spans="2:23" x14ac:dyDescent="0.2">
      <c r="B571" s="109">
        <v>42926</v>
      </c>
      <c r="C571" s="110"/>
      <c r="D571" s="111">
        <v>2.653</v>
      </c>
      <c r="E571" s="112"/>
      <c r="F571" s="112">
        <f t="shared" si="119"/>
        <v>2.653</v>
      </c>
      <c r="G571" s="6">
        <v>2.0733000000000001</v>
      </c>
      <c r="H571" s="6">
        <v>2.0651999999999999</v>
      </c>
      <c r="I571" s="6">
        <v>1.7354000000000001</v>
      </c>
      <c r="K571" s="29">
        <v>42927</v>
      </c>
      <c r="M571" s="5">
        <f t="shared" si="113"/>
        <v>3.300129882352941</v>
      </c>
      <c r="O571" s="5">
        <f t="shared" si="114"/>
        <v>0.62119999999999997</v>
      </c>
      <c r="Q571" s="5">
        <f t="shared" si="115"/>
        <v>3.3345238235294117</v>
      </c>
      <c r="S571" s="5">
        <f t="shared" si="116"/>
        <v>2.6526823323529412</v>
      </c>
      <c r="U571" s="5">
        <f t="shared" si="117"/>
        <v>2.6057479999999997</v>
      </c>
      <c r="W571" s="5">
        <f t="shared" si="118"/>
        <v>2.3523358235294118</v>
      </c>
    </row>
    <row r="572" spans="2:23" x14ac:dyDescent="0.2">
      <c r="B572" s="109">
        <v>42933</v>
      </c>
      <c r="C572" s="110"/>
      <c r="D572" s="111">
        <v>2.6560000000000001</v>
      </c>
      <c r="E572" s="112"/>
      <c r="F572" s="112">
        <f t="shared" si="119"/>
        <v>2.6560000000000001</v>
      </c>
      <c r="G572" s="6">
        <v>2.0223</v>
      </c>
      <c r="H572" s="6">
        <v>2.0451000000000001</v>
      </c>
      <c r="I572" s="6">
        <v>1.7456</v>
      </c>
      <c r="K572" s="29">
        <v>42934</v>
      </c>
      <c r="M572" s="5">
        <f t="shared" si="113"/>
        <v>3.3031538823529409</v>
      </c>
      <c r="O572" s="5">
        <f t="shared" si="114"/>
        <v>0.62119999999999997</v>
      </c>
      <c r="Q572" s="5">
        <f t="shared" si="115"/>
        <v>3.3375388235294112</v>
      </c>
      <c r="S572" s="5">
        <f t="shared" si="116"/>
        <v>2.6013508323529413</v>
      </c>
      <c r="U572" s="5">
        <f t="shared" si="117"/>
        <v>2.5858490000000001</v>
      </c>
      <c r="W572" s="5">
        <f t="shared" si="118"/>
        <v>2.3625868235294116</v>
      </c>
    </row>
    <row r="573" spans="2:23" x14ac:dyDescent="0.2">
      <c r="B573" s="109">
        <v>42940</v>
      </c>
      <c r="C573" s="110"/>
      <c r="D573" s="111">
        <v>2.6779999999999999</v>
      </c>
      <c r="E573" s="112"/>
      <c r="F573" s="112">
        <f t="shared" si="119"/>
        <v>2.6779999999999999</v>
      </c>
      <c r="G573" s="6">
        <v>1.9978</v>
      </c>
      <c r="H573" s="6">
        <v>2.0251000000000001</v>
      </c>
      <c r="I573" s="6">
        <v>1.7795000000000001</v>
      </c>
      <c r="K573" s="29">
        <v>42941</v>
      </c>
      <c r="M573" s="5">
        <f t="shared" si="113"/>
        <v>3.3253298823529409</v>
      </c>
      <c r="O573" s="5">
        <f t="shared" si="114"/>
        <v>0.62119999999999997</v>
      </c>
      <c r="Q573" s="5">
        <f t="shared" si="115"/>
        <v>3.3596488235294117</v>
      </c>
      <c r="S573" s="5">
        <f t="shared" si="116"/>
        <v>2.5766915823529413</v>
      </c>
      <c r="U573" s="5">
        <f t="shared" si="117"/>
        <v>2.566049</v>
      </c>
      <c r="W573" s="5">
        <f t="shared" si="118"/>
        <v>2.3966563235294114</v>
      </c>
    </row>
    <row r="574" spans="2:23" x14ac:dyDescent="0.2">
      <c r="B574" s="109">
        <v>42947</v>
      </c>
      <c r="C574" s="110"/>
      <c r="D574" s="111">
        <v>2.7040000000000002</v>
      </c>
      <c r="E574" s="112"/>
      <c r="F574" s="112">
        <f t="shared" si="119"/>
        <v>2.7040000000000002</v>
      </c>
      <c r="G574" s="6">
        <v>2.1023000000000001</v>
      </c>
      <c r="H574" s="6">
        <v>2.1654</v>
      </c>
      <c r="I574" s="6">
        <v>1.86</v>
      </c>
      <c r="K574" s="29">
        <v>42948</v>
      </c>
      <c r="M574" s="5">
        <f t="shared" si="113"/>
        <v>3.3515378823529414</v>
      </c>
      <c r="O574" s="5">
        <f t="shared" si="114"/>
        <v>0.62119999999999997</v>
      </c>
      <c r="Q574" s="5">
        <f t="shared" si="115"/>
        <v>3.385778823529412</v>
      </c>
      <c r="S574" s="5">
        <f t="shared" si="116"/>
        <v>2.6818708323529412</v>
      </c>
      <c r="U574" s="5">
        <f t="shared" si="117"/>
        <v>2.7049460000000001</v>
      </c>
      <c r="W574" s="5">
        <f t="shared" si="118"/>
        <v>2.4775588235294119</v>
      </c>
    </row>
    <row r="575" spans="2:23" x14ac:dyDescent="0.2">
      <c r="B575" s="109">
        <v>42954</v>
      </c>
      <c r="C575" s="110"/>
      <c r="D575" s="111">
        <v>2.7469999999999999</v>
      </c>
      <c r="E575" s="112"/>
      <c r="F575" s="112">
        <f t="shared" si="119"/>
        <v>2.7469999999999999</v>
      </c>
      <c r="G575" s="6">
        <v>2.1252</v>
      </c>
      <c r="H575" s="6">
        <v>2.1753999999999998</v>
      </c>
      <c r="I575" s="6">
        <v>1.8858999999999999</v>
      </c>
      <c r="K575" s="29">
        <v>42955</v>
      </c>
      <c r="M575" s="5">
        <f t="shared" si="113"/>
        <v>3.3948818823529407</v>
      </c>
      <c r="O575" s="5">
        <f t="shared" si="114"/>
        <v>0.62119999999999997</v>
      </c>
      <c r="Q575" s="5">
        <f t="shared" si="115"/>
        <v>3.4289938235294111</v>
      </c>
      <c r="S575" s="5">
        <f t="shared" si="116"/>
        <v>2.7049196823529411</v>
      </c>
      <c r="U575" s="5">
        <f t="shared" si="117"/>
        <v>2.7148459999999996</v>
      </c>
      <c r="W575" s="5">
        <f t="shared" si="118"/>
        <v>2.5035883235294114</v>
      </c>
    </row>
    <row r="576" spans="2:23" x14ac:dyDescent="0.2">
      <c r="B576" s="109">
        <v>42961</v>
      </c>
      <c r="C576" s="110"/>
      <c r="D576" s="111">
        <v>2.7879999999999998</v>
      </c>
      <c r="E576" s="112"/>
      <c r="F576" s="112">
        <f t="shared" si="119"/>
        <v>2.7879999999999998</v>
      </c>
      <c r="G576" s="6">
        <v>2.1343999999999999</v>
      </c>
      <c r="H576" s="6">
        <v>2.2054999999999998</v>
      </c>
      <c r="I576" s="6">
        <v>1.9039999999999999</v>
      </c>
      <c r="K576" s="29">
        <v>42962</v>
      </c>
      <c r="M576" s="5">
        <f t="shared" si="113"/>
        <v>3.4362098823529408</v>
      </c>
      <c r="O576" s="5">
        <f t="shared" si="114"/>
        <v>0.62119999999999997</v>
      </c>
      <c r="Q576" s="5">
        <f t="shared" si="115"/>
        <v>3.4701988235294117</v>
      </c>
      <c r="S576" s="5">
        <f t="shared" si="116"/>
        <v>2.7141794823529408</v>
      </c>
      <c r="U576" s="5">
        <f t="shared" si="117"/>
        <v>2.7446449999999998</v>
      </c>
      <c r="W576" s="5">
        <f t="shared" si="118"/>
        <v>2.5217788235294112</v>
      </c>
    </row>
    <row r="577" spans="2:23" x14ac:dyDescent="0.2">
      <c r="B577" s="109">
        <v>42968</v>
      </c>
      <c r="C577" s="110"/>
      <c r="D577" s="111">
        <v>2.786</v>
      </c>
      <c r="E577" s="112"/>
      <c r="F577" s="112">
        <f t="shared" si="119"/>
        <v>2.786</v>
      </c>
      <c r="G577" s="6">
        <v>2.2824</v>
      </c>
      <c r="H577" s="6">
        <v>2.3759000000000001</v>
      </c>
      <c r="I577" s="6">
        <v>1.9413</v>
      </c>
      <c r="K577" s="29">
        <v>42969</v>
      </c>
      <c r="M577" s="5">
        <f t="shared" si="113"/>
        <v>3.4341938823529414</v>
      </c>
      <c r="O577" s="5">
        <f t="shared" si="114"/>
        <v>0.62119999999999997</v>
      </c>
      <c r="Q577" s="5">
        <f t="shared" si="115"/>
        <v>3.4681888235294114</v>
      </c>
      <c r="U577" s="5">
        <f t="shared" si="117"/>
        <v>2.913341</v>
      </c>
      <c r="W577" s="5">
        <f t="shared" si="118"/>
        <v>2.5592653235294116</v>
      </c>
    </row>
    <row r="578" spans="2:23" x14ac:dyDescent="0.2">
      <c r="B578" s="109">
        <v>42975</v>
      </c>
      <c r="C578" s="110"/>
      <c r="D578" s="111">
        <v>2.806</v>
      </c>
      <c r="E578" s="112"/>
      <c r="F578" s="112">
        <f t="shared" si="119"/>
        <v>2.806</v>
      </c>
      <c r="G578" s="6">
        <v>2.2494000000000001</v>
      </c>
      <c r="H578" s="6">
        <v>2.2406000000000001</v>
      </c>
      <c r="I578" s="6">
        <v>1.9601</v>
      </c>
      <c r="K578" s="29">
        <v>42976</v>
      </c>
      <c r="M578" s="5">
        <f t="shared" si="113"/>
        <v>3.4543538823529412</v>
      </c>
      <c r="O578" s="5">
        <f t="shared" si="114"/>
        <v>0.62119999999999997</v>
      </c>
      <c r="Q578" s="5">
        <f t="shared" si="115"/>
        <v>3.4882888235294116</v>
      </c>
      <c r="U578" s="5">
        <f t="shared" si="117"/>
        <v>2.7793939999999999</v>
      </c>
      <c r="W578" s="5">
        <f t="shared" si="118"/>
        <v>2.5781593235294116</v>
      </c>
    </row>
    <row r="579" spans="2:23" x14ac:dyDescent="0.2">
      <c r="B579" s="109">
        <v>42982</v>
      </c>
      <c r="C579" s="110"/>
      <c r="D579" s="111">
        <v>2.931</v>
      </c>
      <c r="E579" s="112"/>
      <c r="F579" s="112">
        <f t="shared" si="119"/>
        <v>2.931</v>
      </c>
      <c r="G579" s="6">
        <v>2.4258999999999999</v>
      </c>
      <c r="H579" s="6">
        <v>2.4411</v>
      </c>
      <c r="I579" s="6">
        <v>2.0377999999999998</v>
      </c>
      <c r="K579" s="29">
        <v>42983</v>
      </c>
      <c r="M579" s="5">
        <f t="shared" si="113"/>
        <v>3.5803538823529415</v>
      </c>
      <c r="O579" s="5">
        <f t="shared" si="114"/>
        <v>0.62119999999999997</v>
      </c>
      <c r="Q579" s="5">
        <f t="shared" si="115"/>
        <v>3.6139138235294119</v>
      </c>
      <c r="U579" s="5">
        <f t="shared" si="117"/>
        <v>2.9778889999999998</v>
      </c>
      <c r="W579" s="5">
        <f t="shared" si="118"/>
        <v>2.6562478235294114</v>
      </c>
    </row>
    <row r="580" spans="2:23" x14ac:dyDescent="0.2">
      <c r="B580" s="109">
        <v>42989</v>
      </c>
      <c r="C580" s="110"/>
      <c r="D580" s="111">
        <v>3.0070000000000001</v>
      </c>
      <c r="E580" s="112"/>
      <c r="F580" s="112">
        <f t="shared" si="119"/>
        <v>3.0070000000000001</v>
      </c>
      <c r="G580" s="6">
        <v>2.2919</v>
      </c>
      <c r="H580" s="6">
        <v>2.2856999999999998</v>
      </c>
      <c r="I580" s="6">
        <v>2.0127999999999999</v>
      </c>
      <c r="K580" s="29">
        <v>42990</v>
      </c>
      <c r="M580" s="5">
        <f t="shared" si="113"/>
        <v>3.6569618823529408</v>
      </c>
      <c r="O580" s="5">
        <f t="shared" si="114"/>
        <v>0.62119999999999997</v>
      </c>
      <c r="Q580" s="5">
        <f t="shared" si="115"/>
        <v>3.6902938235294114</v>
      </c>
      <c r="U580" s="5">
        <f t="shared" si="117"/>
        <v>2.8240429999999996</v>
      </c>
      <c r="W580" s="5">
        <f t="shared" si="118"/>
        <v>2.6311228235294113</v>
      </c>
    </row>
    <row r="581" spans="2:23" x14ac:dyDescent="0.2">
      <c r="B581" s="109">
        <v>42996</v>
      </c>
      <c r="C581" s="110"/>
      <c r="D581" s="111">
        <v>3.0089999999999999</v>
      </c>
      <c r="E581" s="112"/>
      <c r="F581" s="112">
        <f t="shared" si="119"/>
        <v>3.0089999999999999</v>
      </c>
      <c r="G581" s="6">
        <v>2.1720000000000002</v>
      </c>
      <c r="H581" s="6">
        <v>2.1669</v>
      </c>
      <c r="I581" s="6">
        <v>1.9715</v>
      </c>
      <c r="K581" s="29">
        <v>42997</v>
      </c>
      <c r="M581" s="5">
        <f t="shared" si="113"/>
        <v>3.6589778823529411</v>
      </c>
      <c r="O581" s="5">
        <f t="shared" si="114"/>
        <v>0.62119999999999997</v>
      </c>
      <c r="Q581" s="5">
        <f t="shared" si="115"/>
        <v>3.6923038235294117</v>
      </c>
      <c r="U581" s="5">
        <f t="shared" si="117"/>
        <v>2.7064309999999998</v>
      </c>
      <c r="W581" s="5">
        <f t="shared" si="118"/>
        <v>2.5896163235294116</v>
      </c>
    </row>
    <row r="582" spans="2:23" x14ac:dyDescent="0.2">
      <c r="B582" s="109">
        <v>43003</v>
      </c>
      <c r="C582" s="110"/>
      <c r="D582" s="111">
        <v>3.008</v>
      </c>
      <c r="E582" s="112"/>
      <c r="F582" s="112">
        <f t="shared" si="119"/>
        <v>3.008</v>
      </c>
      <c r="G582" s="6">
        <v>2.0356000000000001</v>
      </c>
      <c r="H582" s="6">
        <v>2.0354000000000001</v>
      </c>
      <c r="I582" s="6">
        <v>1.9268000000000001</v>
      </c>
      <c r="K582" s="29">
        <v>43004</v>
      </c>
      <c r="M582" s="5">
        <f t="shared" si="113"/>
        <v>3.6579698823529414</v>
      </c>
      <c r="O582" s="5">
        <f t="shared" si="114"/>
        <v>0.62119999999999997</v>
      </c>
      <c r="Q582" s="5">
        <f t="shared" si="115"/>
        <v>3.6912988235294115</v>
      </c>
      <c r="U582" s="5">
        <f t="shared" si="117"/>
        <v>2.5762459999999998</v>
      </c>
      <c r="W582" s="5">
        <f t="shared" si="118"/>
        <v>2.5446928235294113</v>
      </c>
    </row>
    <row r="583" spans="2:23" x14ac:dyDescent="0.2">
      <c r="B583" s="109">
        <v>43010</v>
      </c>
      <c r="C583" s="110"/>
      <c r="D583" s="111">
        <v>3.0179999999999998</v>
      </c>
      <c r="E583" s="112"/>
      <c r="F583" s="112">
        <f t="shared" si="119"/>
        <v>3.0179999999999998</v>
      </c>
      <c r="G583" s="6">
        <v>1.9632000000000001</v>
      </c>
      <c r="H583" s="6">
        <v>1.9714</v>
      </c>
      <c r="I583" s="6">
        <v>1.8445</v>
      </c>
      <c r="K583" s="29">
        <v>43011</v>
      </c>
      <c r="M583" s="5">
        <f t="shared" si="113"/>
        <v>3.6680498823529408</v>
      </c>
      <c r="O583" s="5">
        <f t="shared" si="114"/>
        <v>0.62119999999999997</v>
      </c>
      <c r="Q583" s="5">
        <f t="shared" si="115"/>
        <v>3.7013488235294112</v>
      </c>
      <c r="U583" s="5">
        <f t="shared" si="117"/>
        <v>2.512886</v>
      </c>
      <c r="W583" s="5">
        <f t="shared" si="118"/>
        <v>2.4619813235294119</v>
      </c>
    </row>
    <row r="584" spans="2:23" x14ac:dyDescent="0.2">
      <c r="B584" s="109">
        <v>43017</v>
      </c>
      <c r="C584" s="110"/>
      <c r="D584" s="111">
        <v>2.9929999999999999</v>
      </c>
      <c r="E584" s="112"/>
      <c r="F584" s="112">
        <f t="shared" si="119"/>
        <v>2.9929999999999999</v>
      </c>
      <c r="G584" s="6">
        <v>1.9951000000000001</v>
      </c>
      <c r="H584" s="6">
        <v>2.0316000000000001</v>
      </c>
      <c r="I584" s="6">
        <v>1.8119000000000001</v>
      </c>
      <c r="K584" s="29">
        <v>43018</v>
      </c>
      <c r="M584" s="5">
        <f t="shared" si="113"/>
        <v>3.6428498823529409</v>
      </c>
      <c r="O584" s="5">
        <f t="shared" si="114"/>
        <v>0.62119999999999997</v>
      </c>
      <c r="Q584" s="5">
        <f t="shared" si="115"/>
        <v>3.6762238235294111</v>
      </c>
      <c r="U584" s="5">
        <f t="shared" si="117"/>
        <v>2.5724839999999998</v>
      </c>
      <c r="W584" s="5">
        <f t="shared" si="118"/>
        <v>2.4292183235294118</v>
      </c>
    </row>
    <row r="585" spans="2:23" x14ac:dyDescent="0.2">
      <c r="B585" s="109">
        <v>43024</v>
      </c>
      <c r="C585" s="110"/>
      <c r="D585" s="111">
        <v>3.0030000000000001</v>
      </c>
      <c r="E585" s="112"/>
      <c r="F585" s="112">
        <f t="shared" si="119"/>
        <v>3.0030000000000001</v>
      </c>
      <c r="G585" s="6">
        <v>2.0762999999999998</v>
      </c>
      <c r="H585" s="6">
        <v>2.1067999999999998</v>
      </c>
      <c r="I585" s="6">
        <v>1.8093999999999999</v>
      </c>
      <c r="K585" s="29">
        <v>43025</v>
      </c>
      <c r="M585" s="5">
        <f t="shared" si="113"/>
        <v>3.6529298823529412</v>
      </c>
      <c r="O585" s="5">
        <f t="shared" si="114"/>
        <v>0.62119999999999997</v>
      </c>
      <c r="Q585" s="5">
        <f t="shared" si="115"/>
        <v>3.6862738235294117</v>
      </c>
      <c r="U585" s="5">
        <f t="shared" si="117"/>
        <v>2.6469319999999996</v>
      </c>
      <c r="W585" s="5">
        <f t="shared" si="118"/>
        <v>2.4267058235294114</v>
      </c>
    </row>
    <row r="586" spans="2:23" x14ac:dyDescent="0.2">
      <c r="B586" s="109">
        <v>43031</v>
      </c>
      <c r="C586" s="110"/>
      <c r="D586" s="111">
        <v>3.0150000000000001</v>
      </c>
      <c r="E586" s="112"/>
      <c r="F586" s="112">
        <f t="shared" si="119"/>
        <v>3.0150000000000001</v>
      </c>
      <c r="G586" s="6">
        <v>2.1076999999999999</v>
      </c>
      <c r="H586" s="6">
        <v>2.1255999999999999</v>
      </c>
      <c r="I586" s="6">
        <v>1.8157000000000001</v>
      </c>
      <c r="K586" s="29">
        <v>43032</v>
      </c>
      <c r="M586" s="5">
        <f t="shared" si="113"/>
        <v>3.6650258823529409</v>
      </c>
      <c r="O586" s="5">
        <f t="shared" si="114"/>
        <v>0.62119999999999997</v>
      </c>
      <c r="Q586" s="5">
        <f t="shared" si="115"/>
        <v>3.6983338235294116</v>
      </c>
      <c r="U586" s="5">
        <f t="shared" si="117"/>
        <v>2.6655439999999997</v>
      </c>
      <c r="W586" s="5">
        <f t="shared" si="118"/>
        <v>2.4330373235294118</v>
      </c>
    </row>
    <row r="587" spans="2:23" x14ac:dyDescent="0.2">
      <c r="B587" s="109">
        <v>43038</v>
      </c>
      <c r="C587" s="110"/>
      <c r="D587" s="111">
        <v>3.02</v>
      </c>
      <c r="E587" s="112"/>
      <c r="F587" s="112">
        <f t="shared" si="119"/>
        <v>3.02</v>
      </c>
      <c r="G587" s="6">
        <v>2.1478000000000002</v>
      </c>
      <c r="H587" s="6">
        <v>2.2058</v>
      </c>
      <c r="I587" s="6">
        <v>1.839</v>
      </c>
      <c r="K587" s="29">
        <v>43039</v>
      </c>
      <c r="M587" s="5">
        <f t="shared" si="113"/>
        <v>3.6700658823529411</v>
      </c>
      <c r="O587" s="5">
        <f t="shared" si="114"/>
        <v>0.62119999999999997</v>
      </c>
      <c r="Q587" s="5">
        <f t="shared" si="115"/>
        <v>3.7033588235294115</v>
      </c>
      <c r="U587" s="5">
        <f t="shared" si="117"/>
        <v>2.744942</v>
      </c>
      <c r="W587" s="5">
        <f t="shared" si="118"/>
        <v>2.4564538235294116</v>
      </c>
    </row>
    <row r="588" spans="2:23" x14ac:dyDescent="0.2">
      <c r="B588" s="109">
        <v>43045</v>
      </c>
      <c r="C588" s="110"/>
      <c r="D588" s="111">
        <v>3.0750000000000002</v>
      </c>
      <c r="E588" s="112"/>
      <c r="F588" s="112">
        <f t="shared" si="119"/>
        <v>3.0750000000000002</v>
      </c>
      <c r="G588" s="6">
        <v>2.3704999999999998</v>
      </c>
      <c r="H588" s="6">
        <v>2.7118000000000002</v>
      </c>
      <c r="I588" s="6">
        <v>1.9097999999999999</v>
      </c>
      <c r="K588" s="29">
        <v>43046</v>
      </c>
      <c r="M588" s="5">
        <f t="shared" si="113"/>
        <v>3.725505882352941</v>
      </c>
      <c r="O588" s="5">
        <f t="shared" si="114"/>
        <v>0.62119999999999997</v>
      </c>
      <c r="Q588" s="5">
        <f t="shared" si="115"/>
        <v>3.7586338235294114</v>
      </c>
      <c r="U588" s="5">
        <f t="shared" si="117"/>
        <v>3.2458819999999999</v>
      </c>
      <c r="W588" s="5">
        <f t="shared" si="118"/>
        <v>2.5276078235294115</v>
      </c>
    </row>
    <row r="589" spans="2:23" x14ac:dyDescent="0.2">
      <c r="B589" s="109">
        <v>43052</v>
      </c>
      <c r="C589" s="110"/>
      <c r="D589" s="111">
        <v>3.12</v>
      </c>
      <c r="E589" s="112"/>
      <c r="F589" s="112">
        <f t="shared" si="119"/>
        <v>3.12</v>
      </c>
      <c r="G589" s="6">
        <v>2.2915999999999999</v>
      </c>
      <c r="H589" s="6">
        <v>2.3260999999999998</v>
      </c>
      <c r="I589" s="6">
        <v>1.9744999999999999</v>
      </c>
      <c r="K589" s="29">
        <v>43053</v>
      </c>
      <c r="M589" s="5">
        <f t="shared" si="113"/>
        <v>3.7708658823529415</v>
      </c>
      <c r="O589" s="5">
        <f t="shared" si="114"/>
        <v>0.62119999999999997</v>
      </c>
      <c r="Q589" s="5">
        <f t="shared" si="115"/>
        <v>3.8038588235294117</v>
      </c>
      <c r="U589" s="5">
        <f t="shared" si="117"/>
        <v>2.8640389999999996</v>
      </c>
      <c r="W589" s="5">
        <f t="shared" si="118"/>
        <v>2.5926313235294112</v>
      </c>
    </row>
    <row r="590" spans="2:23" x14ac:dyDescent="0.2">
      <c r="B590" s="109">
        <v>43059</v>
      </c>
      <c r="C590" s="110"/>
      <c r="D590" s="111">
        <v>3.1070000000000002</v>
      </c>
      <c r="E590" s="112"/>
      <c r="F590" s="112">
        <f t="shared" si="119"/>
        <v>3.1070000000000002</v>
      </c>
      <c r="G590" s="6">
        <v>2.1434000000000002</v>
      </c>
      <c r="H590" s="6">
        <v>2.1318000000000001</v>
      </c>
      <c r="I590" s="6">
        <v>1.9382999999999999</v>
      </c>
      <c r="K590" s="29">
        <v>43060</v>
      </c>
      <c r="M590" s="5">
        <f t="shared" si="113"/>
        <v>3.7577618823529413</v>
      </c>
      <c r="O590" s="5">
        <f t="shared" si="114"/>
        <v>0.62119999999999997</v>
      </c>
      <c r="Q590" s="5">
        <f t="shared" si="115"/>
        <v>3.7907938235294116</v>
      </c>
      <c r="U590" s="5">
        <f t="shared" si="117"/>
        <v>2.6716820000000001</v>
      </c>
      <c r="W590" s="5">
        <f t="shared" si="118"/>
        <v>2.5562503235294116</v>
      </c>
    </row>
    <row r="591" spans="2:23" x14ac:dyDescent="0.2">
      <c r="B591" s="109">
        <v>43066</v>
      </c>
      <c r="C591" s="110"/>
      <c r="D591" s="111">
        <v>3.113</v>
      </c>
      <c r="E591" s="112"/>
      <c r="F591" s="112">
        <f t="shared" si="119"/>
        <v>3.113</v>
      </c>
      <c r="G591" s="6">
        <v>2.2515000000000001</v>
      </c>
      <c r="H591" s="6">
        <v>2.2621000000000002</v>
      </c>
      <c r="I591" s="6">
        <v>1.9388000000000001</v>
      </c>
      <c r="K591" s="29">
        <v>43067</v>
      </c>
      <c r="M591" s="5">
        <f t="shared" si="113"/>
        <v>3.7638098823529411</v>
      </c>
      <c r="O591" s="5">
        <f t="shared" si="114"/>
        <v>0.62119999999999997</v>
      </c>
      <c r="Q591" s="5">
        <f t="shared" si="115"/>
        <v>3.7968238235294116</v>
      </c>
      <c r="U591" s="5">
        <f t="shared" si="117"/>
        <v>2.8006790000000001</v>
      </c>
      <c r="W591" s="5">
        <f t="shared" si="118"/>
        <v>2.5567528235294117</v>
      </c>
    </row>
    <row r="592" spans="2:23" x14ac:dyDescent="0.2">
      <c r="B592" s="109">
        <v>43073</v>
      </c>
      <c r="C592" s="110"/>
      <c r="D592" s="111">
        <v>3.1059999999999999</v>
      </c>
      <c r="E592" s="112"/>
      <c r="F592" s="112">
        <f t="shared" si="119"/>
        <v>3.1059999999999999</v>
      </c>
      <c r="G592" s="6">
        <v>2.101</v>
      </c>
      <c r="H592" s="6">
        <v>2.1143000000000001</v>
      </c>
      <c r="I592" s="6">
        <v>1.8732</v>
      </c>
      <c r="K592" s="29">
        <v>43074</v>
      </c>
      <c r="M592" s="5">
        <f t="shared" si="113"/>
        <v>3.7567538823529407</v>
      </c>
      <c r="O592" s="5">
        <f t="shared" si="114"/>
        <v>0.62119999999999997</v>
      </c>
      <c r="Q592" s="5">
        <f t="shared" si="115"/>
        <v>3.7897888235294115</v>
      </c>
      <c r="U592" s="5">
        <f t="shared" si="117"/>
        <v>2.6543570000000001</v>
      </c>
      <c r="W592" s="5">
        <f t="shared" si="118"/>
        <v>2.4908248235294117</v>
      </c>
    </row>
    <row r="593" spans="2:23" x14ac:dyDescent="0.2">
      <c r="B593" s="109">
        <v>43080</v>
      </c>
      <c r="C593" s="110"/>
      <c r="D593" s="111">
        <v>3.0720000000000001</v>
      </c>
      <c r="E593" s="112"/>
      <c r="F593" s="112">
        <f t="shared" si="119"/>
        <v>3.0720000000000001</v>
      </c>
      <c r="G593" s="6">
        <v>2.1642000000000001</v>
      </c>
      <c r="H593" s="6">
        <v>2.2033</v>
      </c>
      <c r="I593" s="6">
        <v>1.8454999999999999</v>
      </c>
      <c r="K593" s="29">
        <v>43081</v>
      </c>
      <c r="M593" s="5">
        <f t="shared" si="113"/>
        <v>3.7224818823529411</v>
      </c>
      <c r="O593" s="5">
        <f t="shared" si="114"/>
        <v>0.62119999999999997</v>
      </c>
      <c r="Q593" s="5">
        <f t="shared" si="115"/>
        <v>3.7556188235294119</v>
      </c>
      <c r="U593" s="5">
        <f t="shared" si="117"/>
        <v>2.742467</v>
      </c>
      <c r="W593" s="5">
        <f t="shared" si="118"/>
        <v>2.4629863235294112</v>
      </c>
    </row>
    <row r="594" spans="2:23" x14ac:dyDescent="0.2">
      <c r="B594" s="109">
        <v>43087</v>
      </c>
      <c r="C594" s="110"/>
      <c r="D594" s="111">
        <v>3.044</v>
      </c>
      <c r="E594" s="112"/>
      <c r="F594" s="112">
        <f t="shared" si="119"/>
        <v>3.044</v>
      </c>
      <c r="G594" s="6">
        <v>2.1067999999999998</v>
      </c>
      <c r="H594" s="6">
        <v>2.1231</v>
      </c>
      <c r="I594" s="6">
        <v>1.8105</v>
      </c>
      <c r="K594" s="29">
        <v>43088</v>
      </c>
      <c r="M594" s="5">
        <f t="shared" si="113"/>
        <v>3.6942578823529413</v>
      </c>
      <c r="O594" s="5">
        <f t="shared" si="114"/>
        <v>0.62119999999999997</v>
      </c>
      <c r="Q594" s="5">
        <f t="shared" si="115"/>
        <v>3.7274788235294114</v>
      </c>
      <c r="U594" s="5">
        <f t="shared" si="117"/>
        <v>2.6630689999999997</v>
      </c>
      <c r="W594" s="5">
        <f t="shared" si="118"/>
        <v>2.4278113235294114</v>
      </c>
    </row>
    <row r="595" spans="2:23" x14ac:dyDescent="0.2">
      <c r="B595" s="109">
        <v>43094</v>
      </c>
      <c r="C595" s="110"/>
      <c r="D595" s="111">
        <v>3.0259999999999998</v>
      </c>
      <c r="E595" s="112"/>
      <c r="F595" s="112">
        <f t="shared" si="119"/>
        <v>3.0259999999999998</v>
      </c>
      <c r="G595" s="6">
        <v>2.1734</v>
      </c>
      <c r="H595" s="6">
        <v>2.2033</v>
      </c>
      <c r="I595" s="6">
        <v>1.8173999999999999</v>
      </c>
      <c r="K595" s="29">
        <v>43095</v>
      </c>
      <c r="M595" s="5">
        <f t="shared" si="113"/>
        <v>3.6761138823529409</v>
      </c>
      <c r="O595" s="5">
        <f t="shared" si="114"/>
        <v>0.62119999999999997</v>
      </c>
      <c r="Q595" s="5">
        <f t="shared" si="115"/>
        <v>3.7093888235294115</v>
      </c>
      <c r="U595" s="5">
        <f t="shared" si="117"/>
        <v>2.742467</v>
      </c>
      <c r="W595" s="5">
        <f t="shared" si="118"/>
        <v>2.4347458235294113</v>
      </c>
    </row>
    <row r="596" spans="2:23" x14ac:dyDescent="0.2">
      <c r="B596" s="109">
        <v>43101</v>
      </c>
      <c r="C596" s="110"/>
      <c r="D596" s="111">
        <v>3.073</v>
      </c>
      <c r="E596" s="112"/>
      <c r="F596" s="112">
        <f t="shared" si="119"/>
        <v>3.073</v>
      </c>
      <c r="G596" s="6">
        <v>1.8299000000000001</v>
      </c>
      <c r="H596" s="6">
        <v>1.7990999999999999</v>
      </c>
      <c r="I596" s="6">
        <v>1.8347</v>
      </c>
      <c r="K596" s="29">
        <v>43102</v>
      </c>
      <c r="M596" s="5">
        <f t="shared" si="113"/>
        <v>3.7234898823529408</v>
      </c>
      <c r="O596" s="5">
        <f t="shared" si="114"/>
        <v>0.62119999999999997</v>
      </c>
      <c r="Q596" s="5">
        <f t="shared" si="115"/>
        <v>3.7566238235294112</v>
      </c>
      <c r="U596" s="5">
        <f t="shared" si="117"/>
        <v>2.3423089999999998</v>
      </c>
      <c r="W596" s="5">
        <f t="shared" si="118"/>
        <v>2.4521323235294115</v>
      </c>
    </row>
    <row r="597" spans="2:23" x14ac:dyDescent="0.2">
      <c r="B597" s="109">
        <v>43108</v>
      </c>
      <c r="C597" s="110"/>
      <c r="D597" s="111">
        <v>3.0870000000000002</v>
      </c>
      <c r="E597" s="112"/>
      <c r="F597" s="112">
        <f t="shared" si="119"/>
        <v>3.0870000000000002</v>
      </c>
      <c r="G597" s="6">
        <v>1.885</v>
      </c>
      <c r="H597" s="6">
        <v>1.8754</v>
      </c>
      <c r="I597" s="6">
        <v>1.8606</v>
      </c>
      <c r="K597" s="29">
        <v>43109</v>
      </c>
      <c r="M597" s="5">
        <f t="shared" si="113"/>
        <v>3.7376018823529416</v>
      </c>
      <c r="O597" s="5">
        <f t="shared" si="114"/>
        <v>0.62119999999999997</v>
      </c>
      <c r="Q597" s="5">
        <f t="shared" si="115"/>
        <v>3.7706938235294114</v>
      </c>
      <c r="U597" s="5">
        <f t="shared" si="117"/>
        <v>2.4178459999999999</v>
      </c>
      <c r="W597" s="5">
        <f t="shared" si="118"/>
        <v>2.4781618235294118</v>
      </c>
    </row>
    <row r="598" spans="2:23" x14ac:dyDescent="0.2">
      <c r="B598" s="109">
        <v>43115</v>
      </c>
      <c r="C598" s="110"/>
      <c r="D598" s="111">
        <v>3.0979999999999999</v>
      </c>
      <c r="E598" s="112"/>
      <c r="F598" s="112">
        <f t="shared" si="119"/>
        <v>3.0979999999999999</v>
      </c>
      <c r="G598" s="6">
        <v>1.8856999999999999</v>
      </c>
      <c r="H598" s="6">
        <v>1.8892</v>
      </c>
      <c r="I598" s="6">
        <v>1.8795999999999999</v>
      </c>
      <c r="K598" s="29">
        <v>43116</v>
      </c>
      <c r="M598" s="5">
        <f t="shared" si="113"/>
        <v>3.7486898823529406</v>
      </c>
      <c r="O598" s="5">
        <f t="shared" si="114"/>
        <v>0.62119999999999997</v>
      </c>
      <c r="Q598" s="5">
        <f t="shared" si="115"/>
        <v>3.7817488235294112</v>
      </c>
      <c r="U598" s="5">
        <f t="shared" si="117"/>
        <v>2.431508</v>
      </c>
      <c r="W598" s="5">
        <f t="shared" si="118"/>
        <v>2.4972568235294115</v>
      </c>
    </row>
    <row r="599" spans="2:23" x14ac:dyDescent="0.2">
      <c r="B599" s="109">
        <v>43122</v>
      </c>
      <c r="C599" s="110"/>
      <c r="D599" s="111">
        <v>3.0830000000000002</v>
      </c>
      <c r="E599" s="112"/>
      <c r="F599" s="112">
        <f t="shared" si="119"/>
        <v>3.0830000000000002</v>
      </c>
      <c r="G599" s="6">
        <v>1.9338</v>
      </c>
      <c r="H599" s="6">
        <v>1.9249000000000001</v>
      </c>
      <c r="I599" s="6">
        <v>1.8438000000000001</v>
      </c>
      <c r="K599" s="29">
        <v>43123</v>
      </c>
      <c r="M599" s="5">
        <f t="shared" si="113"/>
        <v>3.7335698823529411</v>
      </c>
      <c r="O599" s="5">
        <f t="shared" si="114"/>
        <v>0.62119999999999997</v>
      </c>
      <c r="Q599" s="5">
        <f t="shared" si="115"/>
        <v>3.7666738235294117</v>
      </c>
      <c r="U599" s="5">
        <f t="shared" si="117"/>
        <v>2.4668510000000001</v>
      </c>
      <c r="W599" s="5">
        <f t="shared" si="118"/>
        <v>2.4612778235294117</v>
      </c>
    </row>
    <row r="600" spans="2:23" x14ac:dyDescent="0.2">
      <c r="B600" s="109">
        <v>43129</v>
      </c>
      <c r="C600" s="110"/>
      <c r="D600" s="111">
        <v>3.12</v>
      </c>
      <c r="E600" s="112"/>
      <c r="F600" s="112">
        <f t="shared" si="119"/>
        <v>3.12</v>
      </c>
      <c r="G600" s="6">
        <v>2.0445000000000002</v>
      </c>
      <c r="H600" s="6">
        <v>2.0377999999999998</v>
      </c>
      <c r="I600" s="6">
        <v>1.8829</v>
      </c>
      <c r="K600" s="29">
        <v>43130</v>
      </c>
      <c r="M600" s="5">
        <f t="shared" si="113"/>
        <v>3.7708658823529415</v>
      </c>
      <c r="O600" s="5">
        <f t="shared" si="114"/>
        <v>0.62119999999999997</v>
      </c>
      <c r="Q600" s="5">
        <f t="shared" si="115"/>
        <v>3.8038588235294117</v>
      </c>
      <c r="U600" s="5">
        <f t="shared" si="117"/>
        <v>2.5786219999999997</v>
      </c>
      <c r="W600" s="5">
        <f t="shared" si="118"/>
        <v>2.5005733235294114</v>
      </c>
    </row>
    <row r="601" spans="2:23" x14ac:dyDescent="0.2">
      <c r="B601" s="109">
        <v>43136</v>
      </c>
      <c r="C601" s="110"/>
      <c r="D601" s="111">
        <v>3.1440000000000001</v>
      </c>
      <c r="E601" s="112"/>
      <c r="F601" s="112">
        <f t="shared" si="119"/>
        <v>3.1440000000000001</v>
      </c>
      <c r="G601" s="6">
        <v>2.0169999999999999</v>
      </c>
      <c r="H601" s="6">
        <v>2.0059999999999998</v>
      </c>
      <c r="I601" s="6">
        <v>1.8847</v>
      </c>
      <c r="K601" s="29">
        <v>43137</v>
      </c>
      <c r="M601" s="5">
        <f t="shared" si="113"/>
        <v>3.7950578823529408</v>
      </c>
      <c r="O601" s="5">
        <v>2.0059999999999998</v>
      </c>
      <c r="Q601" s="5">
        <f t="shared" si="115"/>
        <v>3.8279788235294117</v>
      </c>
      <c r="U601" s="5">
        <f t="shared" si="117"/>
        <v>2.5471399999999997</v>
      </c>
      <c r="W601" s="5">
        <f t="shared" si="118"/>
        <v>2.5023823235294116</v>
      </c>
    </row>
    <row r="602" spans="2:23" x14ac:dyDescent="0.2">
      <c r="B602" s="109">
        <v>43143</v>
      </c>
      <c r="C602" s="110"/>
      <c r="D602" s="111">
        <v>3.1070000000000002</v>
      </c>
      <c r="E602" s="112"/>
      <c r="F602" s="112">
        <f t="shared" si="119"/>
        <v>3.1070000000000002</v>
      </c>
      <c r="G602" s="6">
        <v>1.8469</v>
      </c>
      <c r="H602" s="6">
        <v>1.8352999999999999</v>
      </c>
      <c r="I602" s="6">
        <v>1.833</v>
      </c>
      <c r="K602" s="29">
        <v>43144</v>
      </c>
      <c r="M602" s="5">
        <f t="shared" si="113"/>
        <v>3.7577618823529413</v>
      </c>
      <c r="Q602" s="5">
        <f t="shared" si="115"/>
        <v>3.7907938235294116</v>
      </c>
      <c r="U602" s="5">
        <f t="shared" si="117"/>
        <v>2.3781469999999998</v>
      </c>
      <c r="W602" s="5">
        <f t="shared" si="118"/>
        <v>2.4504238235294116</v>
      </c>
    </row>
    <row r="603" spans="2:23" x14ac:dyDescent="0.2">
      <c r="B603" s="109">
        <v>43150</v>
      </c>
      <c r="C603" s="110"/>
      <c r="D603" s="111">
        <v>3.0720000000000001</v>
      </c>
      <c r="E603" s="112"/>
      <c r="F603" s="112">
        <f t="shared" si="119"/>
        <v>3.0720000000000001</v>
      </c>
      <c r="G603" s="6">
        <v>1.9274</v>
      </c>
      <c r="H603" s="6">
        <v>1.907</v>
      </c>
      <c r="I603" s="6">
        <v>1.8084</v>
      </c>
      <c r="K603" s="29">
        <v>43151</v>
      </c>
      <c r="M603" s="5">
        <f t="shared" si="113"/>
        <v>3.7224818823529411</v>
      </c>
      <c r="Q603" s="5">
        <f t="shared" si="115"/>
        <v>3.7556188235294119</v>
      </c>
      <c r="U603" s="5">
        <f t="shared" si="117"/>
        <v>2.4491300000000003</v>
      </c>
      <c r="W603" s="5">
        <f t="shared" si="118"/>
        <v>2.4257008235294117</v>
      </c>
    </row>
    <row r="604" spans="2:23" x14ac:dyDescent="0.2">
      <c r="B604" s="109">
        <v>43157</v>
      </c>
      <c r="C604" s="110"/>
      <c r="D604" s="111">
        <v>3.0640000000000001</v>
      </c>
      <c r="E604" s="112"/>
      <c r="F604" s="112">
        <f t="shared" si="119"/>
        <v>3.0640000000000001</v>
      </c>
      <c r="G604" s="6">
        <v>2.0554999999999999</v>
      </c>
      <c r="H604" s="6">
        <v>2.0476999999999999</v>
      </c>
      <c r="I604" s="6">
        <v>1.8240000000000001</v>
      </c>
      <c r="K604" s="29">
        <v>43158</v>
      </c>
      <c r="M604" s="5">
        <f t="shared" si="113"/>
        <v>3.714417882352941</v>
      </c>
      <c r="Q604" s="5">
        <f t="shared" si="115"/>
        <v>3.7475788235294116</v>
      </c>
      <c r="U604" s="5">
        <f t="shared" si="117"/>
        <v>2.5884229999999997</v>
      </c>
      <c r="W604" s="5">
        <f t="shared" si="118"/>
        <v>2.4413788235294116</v>
      </c>
    </row>
    <row r="605" spans="2:23" x14ac:dyDescent="0.2">
      <c r="B605" s="109">
        <v>43164</v>
      </c>
      <c r="C605" s="110"/>
      <c r="D605" s="111">
        <v>3.0640000000000001</v>
      </c>
      <c r="E605" s="112"/>
      <c r="F605" s="112">
        <f t="shared" si="119"/>
        <v>3.0640000000000001</v>
      </c>
      <c r="G605" s="6">
        <v>2.0363000000000002</v>
      </c>
      <c r="H605" s="6">
        <v>2.0360999999999998</v>
      </c>
      <c r="I605" s="6">
        <v>1.8259000000000001</v>
      </c>
      <c r="K605" s="29">
        <v>43165</v>
      </c>
      <c r="M605" s="5">
        <f t="shared" si="113"/>
        <v>3.714417882352941</v>
      </c>
      <c r="Q605" s="5">
        <f t="shared" si="115"/>
        <v>3.7475788235294116</v>
      </c>
      <c r="U605" s="5">
        <f t="shared" si="117"/>
        <v>2.5769389999999999</v>
      </c>
      <c r="W605" s="5">
        <f t="shared" si="118"/>
        <v>2.4432883235294116</v>
      </c>
    </row>
    <row r="606" spans="2:23" x14ac:dyDescent="0.2">
      <c r="B606" s="109">
        <v>43171</v>
      </c>
      <c r="C606" s="110"/>
      <c r="D606" s="111">
        <v>3.052</v>
      </c>
      <c r="E606" s="112"/>
      <c r="F606" s="112">
        <f t="shared" si="119"/>
        <v>3.052</v>
      </c>
      <c r="G606" s="6">
        <v>2.0699000000000001</v>
      </c>
      <c r="H606" s="6">
        <v>2.0579999999999998</v>
      </c>
      <c r="I606" s="6">
        <v>1.8774</v>
      </c>
      <c r="K606" s="29">
        <v>43172</v>
      </c>
      <c r="M606" s="5">
        <f t="shared" si="113"/>
        <v>3.7023218823529414</v>
      </c>
      <c r="Q606" s="5">
        <f t="shared" si="115"/>
        <v>3.7355188235294117</v>
      </c>
      <c r="U606" s="5">
        <f t="shared" si="117"/>
        <v>2.5986199999999999</v>
      </c>
      <c r="W606" s="5">
        <f t="shared" si="118"/>
        <v>2.4950458235294115</v>
      </c>
    </row>
    <row r="607" spans="2:23" x14ac:dyDescent="0.2">
      <c r="B607" s="109">
        <v>43178</v>
      </c>
      <c r="C607" s="110"/>
      <c r="D607" s="111">
        <v>3.06</v>
      </c>
      <c r="E607" s="112"/>
      <c r="F607" s="112">
        <f t="shared" si="119"/>
        <v>3.06</v>
      </c>
      <c r="G607" s="6">
        <v>2.1837</v>
      </c>
      <c r="H607" s="6">
        <v>2.1694</v>
      </c>
      <c r="I607" s="6">
        <v>1.9591000000000001</v>
      </c>
      <c r="K607" s="29">
        <v>43179</v>
      </c>
      <c r="M607" s="5">
        <f t="shared" si="113"/>
        <v>3.7103858823529414</v>
      </c>
      <c r="Q607" s="5">
        <f t="shared" si="115"/>
        <v>3.7435588235294119</v>
      </c>
      <c r="U607" s="5">
        <f t="shared" si="117"/>
        <v>2.7089059999999998</v>
      </c>
      <c r="W607" s="5">
        <f t="shared" si="118"/>
        <v>2.5771543235294114</v>
      </c>
    </row>
    <row r="608" spans="2:23" x14ac:dyDescent="0.2">
      <c r="B608" s="109">
        <v>43185</v>
      </c>
      <c r="C608" s="110"/>
      <c r="D608" s="111">
        <v>3.1469999999999998</v>
      </c>
      <c r="E608" s="112"/>
      <c r="F608" s="112">
        <f t="shared" si="119"/>
        <v>3.1469999999999998</v>
      </c>
      <c r="G608" s="6">
        <v>2.1886000000000001</v>
      </c>
      <c r="H608" s="6">
        <v>2.1688000000000001</v>
      </c>
      <c r="I608" s="6">
        <v>2.0440999999999998</v>
      </c>
      <c r="K608" s="29">
        <v>43186</v>
      </c>
      <c r="M608" s="5">
        <f t="shared" si="113"/>
        <v>3.7980818823529408</v>
      </c>
      <c r="Q608" s="5">
        <f t="shared" si="115"/>
        <v>3.8309938235294112</v>
      </c>
      <c r="U608" s="5">
        <f t="shared" si="117"/>
        <v>2.7083119999999998</v>
      </c>
      <c r="W608" s="5">
        <f t="shared" si="118"/>
        <v>2.6625793235294113</v>
      </c>
    </row>
    <row r="609" spans="2:23" x14ac:dyDescent="0.2">
      <c r="B609" s="109">
        <v>43192</v>
      </c>
      <c r="C609" s="110"/>
      <c r="D609" s="111">
        <v>3.202</v>
      </c>
      <c r="E609" s="112"/>
      <c r="F609" s="112">
        <f t="shared" si="119"/>
        <v>3.202</v>
      </c>
      <c r="G609" s="6">
        <v>2.1858</v>
      </c>
      <c r="H609" s="6">
        <v>2.1797</v>
      </c>
      <c r="I609" s="6">
        <v>2.0706000000000002</v>
      </c>
      <c r="K609" s="29">
        <v>43193</v>
      </c>
      <c r="M609" s="5">
        <f t="shared" si="113"/>
        <v>3.8535218823529407</v>
      </c>
      <c r="Q609" s="5">
        <f t="shared" si="115"/>
        <v>3.8862688235294112</v>
      </c>
      <c r="U609" s="5">
        <f t="shared" si="117"/>
        <v>2.719103</v>
      </c>
      <c r="W609" s="5">
        <f t="shared" si="118"/>
        <v>2.689211823529412</v>
      </c>
    </row>
    <row r="610" spans="2:23" x14ac:dyDescent="0.2">
      <c r="B610" s="109">
        <v>43199</v>
      </c>
      <c r="C610" s="110"/>
      <c r="D610" s="111">
        <v>3.226</v>
      </c>
      <c r="E610" s="112"/>
      <c r="F610" s="112">
        <f t="shared" si="119"/>
        <v>3.226</v>
      </c>
      <c r="G610" s="6">
        <v>2.1717</v>
      </c>
      <c r="H610" s="6">
        <v>2.1692</v>
      </c>
      <c r="I610" s="6">
        <v>2.0922000000000001</v>
      </c>
      <c r="K610" s="29">
        <v>43200</v>
      </c>
      <c r="M610" s="5">
        <f t="shared" si="113"/>
        <v>3.8777138823529409</v>
      </c>
      <c r="Q610" s="5">
        <f t="shared" si="115"/>
        <v>3.9103888235294111</v>
      </c>
      <c r="U610" s="5">
        <f t="shared" si="117"/>
        <v>2.7087080000000001</v>
      </c>
      <c r="W610" s="5">
        <f t="shared" si="118"/>
        <v>2.7109198235294114</v>
      </c>
    </row>
    <row r="611" spans="2:23" x14ac:dyDescent="0.2">
      <c r="B611" s="109">
        <v>43206</v>
      </c>
      <c r="C611" s="110"/>
      <c r="D611" s="111">
        <v>3.3260000000000001</v>
      </c>
      <c r="E611" s="112"/>
      <c r="F611" s="112">
        <f t="shared" si="119"/>
        <v>3.3260000000000001</v>
      </c>
      <c r="G611" s="6">
        <v>2.2349000000000001</v>
      </c>
      <c r="H611" s="6">
        <v>2.2256</v>
      </c>
      <c r="I611" s="6">
        <v>2.1415999999999999</v>
      </c>
      <c r="K611" s="29">
        <v>43207</v>
      </c>
      <c r="M611" s="5">
        <f t="shared" si="113"/>
        <v>3.9785138823529413</v>
      </c>
      <c r="Q611" s="5">
        <f t="shared" si="115"/>
        <v>4.0108888235294113</v>
      </c>
      <c r="U611" s="5">
        <f t="shared" si="117"/>
        <v>2.7645439999999999</v>
      </c>
      <c r="W611" s="5">
        <f t="shared" si="118"/>
        <v>2.7605668235294116</v>
      </c>
    </row>
    <row r="612" spans="2:23" x14ac:dyDescent="0.2">
      <c r="B612" s="109">
        <v>43213</v>
      </c>
      <c r="C612" s="110"/>
      <c r="D612" s="111">
        <v>3.3660000000000001</v>
      </c>
      <c r="E612" s="112"/>
      <c r="F612" s="112">
        <f t="shared" si="119"/>
        <v>3.3660000000000001</v>
      </c>
      <c r="G612" s="6">
        <v>2.2913999999999999</v>
      </c>
      <c r="H612" s="6">
        <v>2.2810000000000001</v>
      </c>
      <c r="I612" s="6">
        <v>2.1787999999999998</v>
      </c>
      <c r="K612" s="29">
        <v>43214</v>
      </c>
      <c r="M612" s="5">
        <f t="shared" si="113"/>
        <v>4.0188338823529408</v>
      </c>
      <c r="Q612" s="5">
        <f t="shared" si="115"/>
        <v>4.0510888235294118</v>
      </c>
      <c r="U612" s="5">
        <f t="shared" si="117"/>
        <v>2.8193899999999998</v>
      </c>
      <c r="W612" s="5">
        <f t="shared" si="118"/>
        <v>2.7979528235294113</v>
      </c>
    </row>
    <row r="613" spans="2:23" x14ac:dyDescent="0.2">
      <c r="B613" s="109">
        <v>43220</v>
      </c>
      <c r="C613" s="110"/>
      <c r="D613" s="111">
        <v>3.3940000000000001</v>
      </c>
      <c r="E613" s="112"/>
      <c r="F613" s="112">
        <f t="shared" si="119"/>
        <v>3.3940000000000001</v>
      </c>
      <c r="G613" s="6">
        <v>2.3582999999999998</v>
      </c>
      <c r="H613" s="6">
        <v>2.3498999999999999</v>
      </c>
      <c r="I613" s="6">
        <v>2.2086999999999999</v>
      </c>
      <c r="K613" s="29">
        <v>43221</v>
      </c>
      <c r="M613" s="5">
        <f t="shared" si="113"/>
        <v>4.0470578823529415</v>
      </c>
      <c r="Q613" s="5">
        <f t="shared" si="115"/>
        <v>4.0792288235294114</v>
      </c>
      <c r="U613" s="5">
        <f t="shared" si="117"/>
        <v>2.8876009999999996</v>
      </c>
      <c r="W613" s="5">
        <f t="shared" si="118"/>
        <v>2.8280023235294118</v>
      </c>
    </row>
    <row r="614" spans="2:23" x14ac:dyDescent="0.2">
      <c r="B614" s="109">
        <v>43227</v>
      </c>
      <c r="C614" s="110"/>
      <c r="D614" s="111">
        <v>3.4089999999999998</v>
      </c>
      <c r="E614" s="112"/>
      <c r="F614" s="112">
        <f t="shared" si="119"/>
        <v>3.4089999999999998</v>
      </c>
      <c r="G614" s="6">
        <v>2.3666</v>
      </c>
      <c r="H614" s="6">
        <v>2.3593999999999999</v>
      </c>
      <c r="I614" s="6">
        <v>2.2524000000000002</v>
      </c>
      <c r="K614" s="29">
        <v>43228</v>
      </c>
      <c r="M614" s="5">
        <f t="shared" si="113"/>
        <v>4.0621778823529411</v>
      </c>
      <c r="Q614" s="5">
        <f t="shared" si="115"/>
        <v>4.0943038235294109</v>
      </c>
      <c r="U614" s="5">
        <f t="shared" si="117"/>
        <v>2.8970059999999997</v>
      </c>
      <c r="W614" s="5">
        <f t="shared" si="118"/>
        <v>2.871920823529412</v>
      </c>
    </row>
    <row r="615" spans="2:23" x14ac:dyDescent="0.2">
      <c r="B615" s="109">
        <v>43234</v>
      </c>
      <c r="C615" s="110"/>
      <c r="D615" s="111">
        <v>3.4820000000000002</v>
      </c>
      <c r="E615" s="112"/>
      <c r="F615" s="112">
        <f t="shared" ref="F615:F678" si="120">D615</f>
        <v>3.4820000000000002</v>
      </c>
      <c r="K615" s="29">
        <v>43235</v>
      </c>
    </row>
    <row r="616" spans="2:23" x14ac:dyDescent="0.2">
      <c r="B616" s="109">
        <v>43241</v>
      </c>
      <c r="C616" s="110"/>
      <c r="D616" s="111">
        <v>3.5030000000000001</v>
      </c>
      <c r="E616" s="112"/>
      <c r="F616" s="112">
        <f t="shared" si="120"/>
        <v>3.5030000000000001</v>
      </c>
      <c r="K616" s="29">
        <v>43242</v>
      </c>
    </row>
    <row r="617" spans="2:23" x14ac:dyDescent="0.2">
      <c r="B617" s="109">
        <v>43248</v>
      </c>
      <c r="C617" s="110"/>
      <c r="D617" s="111">
        <v>3.5139999999999998</v>
      </c>
      <c r="E617" s="112"/>
      <c r="F617" s="112">
        <f t="shared" si="120"/>
        <v>3.5139999999999998</v>
      </c>
      <c r="K617" s="29">
        <v>43249</v>
      </c>
    </row>
    <row r="618" spans="2:23" x14ac:dyDescent="0.2">
      <c r="B618" s="109">
        <v>43255</v>
      </c>
      <c r="C618" s="110"/>
      <c r="D618" s="111">
        <v>3.508</v>
      </c>
      <c r="E618" s="112"/>
      <c r="F618" s="112">
        <f t="shared" si="120"/>
        <v>3.508</v>
      </c>
      <c r="K618" s="29">
        <v>43256</v>
      </c>
    </row>
    <row r="619" spans="2:23" x14ac:dyDescent="0.2">
      <c r="B619" s="109">
        <v>43262</v>
      </c>
      <c r="C619" s="110"/>
      <c r="D619" s="111">
        <v>3.4889999999999999</v>
      </c>
      <c r="E619" s="112"/>
      <c r="F619" s="112">
        <f t="shared" si="120"/>
        <v>3.4889999999999999</v>
      </c>
      <c r="K619" s="29">
        <v>43263</v>
      </c>
    </row>
    <row r="620" spans="2:23" x14ac:dyDescent="0.2">
      <c r="B620" s="109">
        <v>43269</v>
      </c>
      <c r="C620" s="110"/>
      <c r="D620" s="111">
        <v>3.4729999999999999</v>
      </c>
      <c r="E620" s="112"/>
      <c r="F620" s="112">
        <f t="shared" si="120"/>
        <v>3.4729999999999999</v>
      </c>
      <c r="K620" s="29">
        <v>43270</v>
      </c>
    </row>
    <row r="621" spans="2:23" x14ac:dyDescent="0.2">
      <c r="B621" s="109">
        <v>43276</v>
      </c>
      <c r="C621" s="110"/>
      <c r="D621" s="111">
        <v>3.4529999999999998</v>
      </c>
      <c r="E621" s="112"/>
      <c r="F621" s="112">
        <f t="shared" si="120"/>
        <v>3.4529999999999998</v>
      </c>
      <c r="K621" s="29">
        <v>43277</v>
      </c>
    </row>
    <row r="622" spans="2:23" x14ac:dyDescent="0.2">
      <c r="B622" s="109">
        <v>43283</v>
      </c>
      <c r="C622" s="110"/>
      <c r="D622" s="111">
        <v>3.4750000000000001</v>
      </c>
      <c r="E622" s="112"/>
      <c r="F622" s="112">
        <f t="shared" si="120"/>
        <v>3.4750000000000001</v>
      </c>
      <c r="K622" s="29">
        <v>43284</v>
      </c>
    </row>
    <row r="623" spans="2:23" x14ac:dyDescent="0.2">
      <c r="B623" s="109">
        <v>43290</v>
      </c>
      <c r="C623" s="110"/>
      <c r="D623" s="111">
        <v>3.4710000000000001</v>
      </c>
      <c r="E623" s="112"/>
      <c r="F623" s="112">
        <f t="shared" si="120"/>
        <v>3.4710000000000001</v>
      </c>
      <c r="K623" s="29">
        <v>43291</v>
      </c>
    </row>
    <row r="624" spans="2:23" x14ac:dyDescent="0.2">
      <c r="B624" s="109">
        <v>43297</v>
      </c>
      <c r="C624" s="110"/>
      <c r="D624" s="111">
        <v>3.456</v>
      </c>
      <c r="E624" s="112"/>
      <c r="F624" s="112">
        <f t="shared" si="120"/>
        <v>3.456</v>
      </c>
      <c r="K624" s="29">
        <v>43298</v>
      </c>
    </row>
    <row r="625" spans="2:11" x14ac:dyDescent="0.2">
      <c r="B625" s="109">
        <v>43304</v>
      </c>
      <c r="C625" s="110"/>
      <c r="D625" s="111">
        <v>3.4359999999999999</v>
      </c>
      <c r="E625" s="112"/>
      <c r="F625" s="112">
        <f t="shared" si="120"/>
        <v>3.4359999999999999</v>
      </c>
      <c r="K625" s="29">
        <v>43305</v>
      </c>
    </row>
    <row r="626" spans="2:11" x14ac:dyDescent="0.2">
      <c r="B626" s="109">
        <v>43311</v>
      </c>
      <c r="C626" s="110"/>
      <c r="D626" s="111">
        <v>3.4369999999999998</v>
      </c>
      <c r="E626" s="112"/>
      <c r="F626" s="112">
        <f t="shared" si="120"/>
        <v>3.4369999999999998</v>
      </c>
      <c r="K626" s="29">
        <v>43312</v>
      </c>
    </row>
    <row r="627" spans="2:11" x14ac:dyDescent="0.2">
      <c r="B627" s="109">
        <v>43318</v>
      </c>
      <c r="C627" s="110"/>
      <c r="D627" s="111">
        <v>3.4319999999999999</v>
      </c>
      <c r="E627" s="112"/>
      <c r="F627" s="112">
        <f t="shared" si="120"/>
        <v>3.4319999999999999</v>
      </c>
      <c r="K627" s="29">
        <v>43319</v>
      </c>
    </row>
    <row r="628" spans="2:11" x14ac:dyDescent="0.2">
      <c r="B628" s="109">
        <v>43325</v>
      </c>
      <c r="C628" s="110"/>
      <c r="D628" s="111">
        <v>3.4249999999999998</v>
      </c>
      <c r="E628" s="112"/>
      <c r="F628" s="112">
        <f t="shared" si="120"/>
        <v>3.4249999999999998</v>
      </c>
      <c r="K628" s="29">
        <v>43326</v>
      </c>
    </row>
    <row r="629" spans="2:11" x14ac:dyDescent="0.2">
      <c r="B629" s="109">
        <v>43332</v>
      </c>
      <c r="C629" s="110"/>
      <c r="D629" s="111">
        <v>3.423</v>
      </c>
      <c r="E629" s="112"/>
      <c r="F629" s="112">
        <f t="shared" si="120"/>
        <v>3.423</v>
      </c>
      <c r="K629" s="29">
        <v>43333</v>
      </c>
    </row>
    <row r="630" spans="2:11" x14ac:dyDescent="0.2">
      <c r="B630" s="109">
        <v>43339</v>
      </c>
      <c r="C630" s="110"/>
      <c r="D630" s="111">
        <v>3.4329999999999998</v>
      </c>
      <c r="E630" s="112"/>
      <c r="F630" s="112">
        <f t="shared" si="120"/>
        <v>3.4329999999999998</v>
      </c>
      <c r="K630" s="29">
        <v>43340</v>
      </c>
    </row>
    <row r="631" spans="2:11" x14ac:dyDescent="0.2">
      <c r="B631" s="109">
        <v>43346</v>
      </c>
      <c r="C631" s="110"/>
      <c r="D631" s="111">
        <v>3.4689999999999999</v>
      </c>
      <c r="E631" s="112"/>
      <c r="F631" s="112">
        <f t="shared" si="120"/>
        <v>3.4689999999999999</v>
      </c>
      <c r="K631" s="29">
        <v>43347</v>
      </c>
    </row>
    <row r="632" spans="2:11" x14ac:dyDescent="0.2">
      <c r="B632" s="109">
        <v>43353</v>
      </c>
      <c r="C632" s="110"/>
      <c r="D632" s="111">
        <v>3.4649999999999999</v>
      </c>
      <c r="E632" s="112"/>
      <c r="F632" s="112">
        <f t="shared" si="120"/>
        <v>3.4649999999999999</v>
      </c>
      <c r="K632" s="29">
        <v>43354</v>
      </c>
    </row>
    <row r="633" spans="2:11" x14ac:dyDescent="0.2">
      <c r="B633" s="109">
        <v>43360</v>
      </c>
      <c r="C633" s="110"/>
      <c r="D633" s="111">
        <v>3.4729999999999999</v>
      </c>
      <c r="E633" s="112"/>
      <c r="F633" s="112">
        <f t="shared" si="120"/>
        <v>3.4729999999999999</v>
      </c>
      <c r="K633" s="29">
        <v>43361</v>
      </c>
    </row>
    <row r="634" spans="2:11" x14ac:dyDescent="0.2">
      <c r="B634" s="109">
        <v>43367</v>
      </c>
      <c r="C634" s="110"/>
      <c r="D634" s="111">
        <v>3.4729999999999999</v>
      </c>
      <c r="E634" s="112"/>
      <c r="F634" s="112">
        <f t="shared" si="120"/>
        <v>3.4729999999999999</v>
      </c>
      <c r="K634" s="29">
        <v>43368</v>
      </c>
    </row>
    <row r="635" spans="2:11" x14ac:dyDescent="0.2">
      <c r="B635" s="109">
        <v>43374</v>
      </c>
      <c r="C635" s="110"/>
      <c r="D635" s="111">
        <v>3.5059999999999998</v>
      </c>
      <c r="E635" s="112"/>
      <c r="F635" s="112">
        <f t="shared" si="120"/>
        <v>3.5059999999999998</v>
      </c>
      <c r="K635" s="29">
        <v>43375</v>
      </c>
    </row>
    <row r="636" spans="2:11" x14ac:dyDescent="0.2">
      <c r="B636" s="109">
        <v>43381</v>
      </c>
      <c r="C636" s="110"/>
      <c r="D636" s="111">
        <v>3.5579999999999998</v>
      </c>
      <c r="E636" s="112"/>
      <c r="F636" s="112">
        <f t="shared" si="120"/>
        <v>3.5579999999999998</v>
      </c>
      <c r="K636" s="29">
        <v>43382</v>
      </c>
    </row>
    <row r="637" spans="2:11" x14ac:dyDescent="0.2">
      <c r="B637" s="109">
        <v>43388</v>
      </c>
      <c r="C637" s="110"/>
      <c r="D637" s="111">
        <v>3.5910000000000002</v>
      </c>
      <c r="E637" s="112"/>
      <c r="F637" s="112">
        <f t="shared" si="120"/>
        <v>3.5910000000000002</v>
      </c>
      <c r="K637" s="29">
        <v>43389</v>
      </c>
    </row>
    <row r="638" spans="2:11" x14ac:dyDescent="0.2">
      <c r="B638" s="109">
        <v>43395</v>
      </c>
      <c r="C638" s="110"/>
      <c r="D638" s="111">
        <v>3.5870000000000002</v>
      </c>
      <c r="E638" s="112"/>
      <c r="F638" s="112">
        <f t="shared" si="120"/>
        <v>3.5870000000000002</v>
      </c>
      <c r="K638" s="29">
        <v>43396</v>
      </c>
    </row>
    <row r="639" spans="2:11" x14ac:dyDescent="0.2">
      <c r="B639" s="109">
        <v>43402</v>
      </c>
      <c r="C639" s="110"/>
      <c r="D639" s="111">
        <v>3.5640000000000001</v>
      </c>
      <c r="E639" s="112"/>
      <c r="F639" s="112">
        <f t="shared" si="120"/>
        <v>3.5640000000000001</v>
      </c>
      <c r="K639" s="29">
        <v>43403</v>
      </c>
    </row>
    <row r="640" spans="2:11" x14ac:dyDescent="0.2">
      <c r="B640" s="109">
        <v>43409</v>
      </c>
      <c r="C640" s="110"/>
      <c r="D640" s="111">
        <v>3.5379999999999998</v>
      </c>
      <c r="E640" s="112"/>
      <c r="F640" s="112">
        <f t="shared" si="120"/>
        <v>3.5379999999999998</v>
      </c>
      <c r="K640" s="29">
        <v>43410</v>
      </c>
    </row>
    <row r="641" spans="2:11" x14ac:dyDescent="0.2">
      <c r="B641" s="109">
        <v>43416</v>
      </c>
      <c r="C641" s="110"/>
      <c r="D641" s="111">
        <v>3.5139999999999998</v>
      </c>
      <c r="E641" s="112"/>
      <c r="F641" s="112">
        <f t="shared" si="120"/>
        <v>3.5139999999999998</v>
      </c>
      <c r="K641" s="29">
        <v>43417</v>
      </c>
    </row>
    <row r="642" spans="2:11" x14ac:dyDescent="0.2">
      <c r="B642" s="109">
        <v>43423</v>
      </c>
      <c r="C642" s="110"/>
      <c r="D642" s="111">
        <v>3.4750000000000001</v>
      </c>
      <c r="E642" s="112"/>
      <c r="F642" s="112">
        <f t="shared" si="120"/>
        <v>3.4750000000000001</v>
      </c>
      <c r="K642" s="29">
        <v>43424</v>
      </c>
    </row>
    <row r="643" spans="2:11" x14ac:dyDescent="0.2">
      <c r="B643" s="109">
        <v>43430</v>
      </c>
      <c r="C643" s="110"/>
      <c r="D643" s="111">
        <v>3.4550000000000001</v>
      </c>
      <c r="E643" s="112"/>
      <c r="F643" s="112">
        <f t="shared" si="120"/>
        <v>3.4550000000000001</v>
      </c>
      <c r="K643" s="29">
        <v>43431</v>
      </c>
    </row>
    <row r="644" spans="2:11" x14ac:dyDescent="0.2">
      <c r="B644" s="109">
        <v>43437</v>
      </c>
      <c r="C644" s="110"/>
      <c r="D644" s="111">
        <v>3.4060000000000001</v>
      </c>
      <c r="E644" s="112"/>
      <c r="F644" s="112">
        <f t="shared" si="120"/>
        <v>3.4060000000000001</v>
      </c>
      <c r="K644" s="29">
        <v>43438</v>
      </c>
    </row>
    <row r="645" spans="2:11" x14ac:dyDescent="0.2">
      <c r="B645" s="109">
        <v>43444</v>
      </c>
      <c r="C645" s="110"/>
      <c r="D645" s="111">
        <v>3.3570000000000002</v>
      </c>
      <c r="E645" s="112"/>
      <c r="F645" s="112">
        <f t="shared" si="120"/>
        <v>3.3570000000000002</v>
      </c>
      <c r="K645" s="29">
        <v>43445</v>
      </c>
    </row>
    <row r="646" spans="2:11" x14ac:dyDescent="0.2">
      <c r="B646" s="109">
        <v>43451</v>
      </c>
      <c r="C646" s="110"/>
      <c r="D646" s="111">
        <v>3.3130000000000002</v>
      </c>
      <c r="E646" s="112"/>
      <c r="F646" s="112">
        <f t="shared" si="120"/>
        <v>3.3130000000000002</v>
      </c>
      <c r="K646" s="29">
        <v>43452</v>
      </c>
    </row>
    <row r="647" spans="2:11" x14ac:dyDescent="0.2">
      <c r="B647" s="109">
        <v>43458</v>
      </c>
      <c r="C647" s="110"/>
      <c r="D647" s="111">
        <v>3.2810000000000001</v>
      </c>
      <c r="E647" s="112"/>
      <c r="F647" s="112">
        <f t="shared" si="120"/>
        <v>3.2810000000000001</v>
      </c>
      <c r="K647" s="29">
        <v>43459</v>
      </c>
    </row>
    <row r="648" spans="2:11" x14ac:dyDescent="0.2">
      <c r="B648" s="109">
        <v>43465</v>
      </c>
      <c r="C648" s="110"/>
      <c r="D648" s="111">
        <v>3.246</v>
      </c>
      <c r="E648" s="112"/>
      <c r="F648" s="112">
        <f t="shared" si="120"/>
        <v>3.246</v>
      </c>
      <c r="K648" s="29">
        <v>43466</v>
      </c>
    </row>
    <row r="649" spans="2:11" x14ac:dyDescent="0.2">
      <c r="B649" s="109">
        <v>43472</v>
      </c>
      <c r="C649" s="110"/>
      <c r="D649" s="111">
        <v>3.18</v>
      </c>
      <c r="E649" s="112"/>
      <c r="F649" s="112">
        <f t="shared" si="120"/>
        <v>3.18</v>
      </c>
      <c r="K649" s="29">
        <v>43473</v>
      </c>
    </row>
    <row r="650" spans="2:11" x14ac:dyDescent="0.2">
      <c r="B650" s="109">
        <v>43479</v>
      </c>
      <c r="C650" s="110"/>
      <c r="D650" s="111">
        <v>3.13</v>
      </c>
      <c r="E650" s="112"/>
      <c r="F650" s="112">
        <f t="shared" si="120"/>
        <v>3.13</v>
      </c>
      <c r="K650" s="29">
        <v>43480</v>
      </c>
    </row>
    <row r="651" spans="2:11" x14ac:dyDescent="0.2">
      <c r="B651" s="109">
        <v>43486</v>
      </c>
      <c r="C651" s="110"/>
      <c r="D651" s="111">
        <v>3.1150000000000002</v>
      </c>
      <c r="E651" s="112"/>
      <c r="F651" s="112">
        <f t="shared" si="120"/>
        <v>3.1150000000000002</v>
      </c>
      <c r="K651" s="29">
        <v>43487</v>
      </c>
    </row>
    <row r="652" spans="2:11" x14ac:dyDescent="0.2">
      <c r="B652" s="109">
        <v>43493</v>
      </c>
      <c r="C652" s="110"/>
      <c r="D652" s="111">
        <v>3.0990000000000002</v>
      </c>
      <c r="E652" s="112"/>
      <c r="F652" s="112">
        <f t="shared" si="120"/>
        <v>3.0990000000000002</v>
      </c>
      <c r="K652" s="29">
        <v>43494</v>
      </c>
    </row>
    <row r="653" spans="2:11" x14ac:dyDescent="0.2">
      <c r="B653" s="109">
        <v>43500</v>
      </c>
      <c r="C653" s="110"/>
      <c r="D653" s="111">
        <v>3.0870000000000002</v>
      </c>
      <c r="E653" s="112"/>
      <c r="F653" s="112">
        <f t="shared" si="120"/>
        <v>3.0870000000000002</v>
      </c>
      <c r="K653" s="29">
        <v>43501</v>
      </c>
    </row>
    <row r="654" spans="2:11" x14ac:dyDescent="0.2">
      <c r="B654" s="109">
        <v>43507</v>
      </c>
      <c r="C654" s="110"/>
      <c r="D654" s="111">
        <v>3.0840000000000001</v>
      </c>
      <c r="E654" s="112"/>
      <c r="F654" s="112">
        <f t="shared" si="120"/>
        <v>3.0840000000000001</v>
      </c>
      <c r="K654" s="29">
        <v>43508</v>
      </c>
    </row>
    <row r="655" spans="2:11" x14ac:dyDescent="0.2">
      <c r="B655" s="109">
        <v>43514</v>
      </c>
      <c r="C655" s="110"/>
      <c r="D655" s="111">
        <v>3.1040000000000001</v>
      </c>
      <c r="E655" s="112"/>
      <c r="F655" s="112">
        <f t="shared" si="120"/>
        <v>3.1040000000000001</v>
      </c>
      <c r="K655" s="29">
        <v>43515</v>
      </c>
    </row>
    <row r="656" spans="2:11" x14ac:dyDescent="0.2">
      <c r="B656" s="109">
        <v>43521</v>
      </c>
      <c r="C656" s="110"/>
      <c r="D656" s="111">
        <v>3.141</v>
      </c>
      <c r="E656" s="112"/>
      <c r="F656" s="112">
        <f t="shared" si="120"/>
        <v>3.141</v>
      </c>
      <c r="K656" s="29">
        <v>43522</v>
      </c>
    </row>
    <row r="657" spans="2:11" x14ac:dyDescent="0.2">
      <c r="B657" s="109">
        <v>43528</v>
      </c>
      <c r="C657" s="110"/>
      <c r="D657" s="111">
        <v>3.1549999999999998</v>
      </c>
      <c r="E657" s="112"/>
      <c r="F657" s="112">
        <f t="shared" si="120"/>
        <v>3.1549999999999998</v>
      </c>
      <c r="K657" s="29">
        <v>43529</v>
      </c>
    </row>
    <row r="658" spans="2:11" x14ac:dyDescent="0.2">
      <c r="B658" s="109">
        <v>43535</v>
      </c>
      <c r="C658" s="110"/>
      <c r="D658" s="111">
        <v>3.1619999999999999</v>
      </c>
      <c r="E658" s="112"/>
      <c r="F658" s="112">
        <f t="shared" si="120"/>
        <v>3.1619999999999999</v>
      </c>
      <c r="K658" s="29">
        <v>43536</v>
      </c>
    </row>
    <row r="659" spans="2:11" x14ac:dyDescent="0.2">
      <c r="B659" s="109">
        <v>43542</v>
      </c>
      <c r="C659" s="110"/>
      <c r="D659" s="111">
        <v>3.1389999999999998</v>
      </c>
      <c r="E659" s="112"/>
      <c r="F659" s="112">
        <f t="shared" si="120"/>
        <v>3.1389999999999998</v>
      </c>
      <c r="K659" s="29">
        <v>43543</v>
      </c>
    </row>
    <row r="660" spans="2:11" x14ac:dyDescent="0.2">
      <c r="B660" s="109">
        <v>43549</v>
      </c>
      <c r="C660" s="110"/>
      <c r="D660" s="111">
        <v>3.1560000000000001</v>
      </c>
      <c r="E660" s="112"/>
      <c r="F660" s="112">
        <f t="shared" si="120"/>
        <v>3.1560000000000001</v>
      </c>
      <c r="K660" s="29">
        <v>43550</v>
      </c>
    </row>
    <row r="661" spans="2:11" x14ac:dyDescent="0.2">
      <c r="B661" s="109">
        <v>43556</v>
      </c>
      <c r="C661" s="110"/>
      <c r="D661" s="111">
        <v>3.153</v>
      </c>
      <c r="E661" s="112"/>
      <c r="F661" s="112">
        <f t="shared" si="120"/>
        <v>3.153</v>
      </c>
      <c r="K661" s="29">
        <v>43557</v>
      </c>
    </row>
    <row r="662" spans="2:11" x14ac:dyDescent="0.2">
      <c r="B662" s="109">
        <v>43563</v>
      </c>
      <c r="C662" s="110"/>
      <c r="D662" s="111">
        <v>3.1890000000000001</v>
      </c>
      <c r="E662" s="112"/>
      <c r="F662" s="112">
        <f t="shared" si="120"/>
        <v>3.1890000000000001</v>
      </c>
      <c r="K662" s="29">
        <v>43564</v>
      </c>
    </row>
    <row r="663" spans="2:11" x14ac:dyDescent="0.2">
      <c r="B663" s="109">
        <v>43570</v>
      </c>
      <c r="C663" s="110"/>
      <c r="D663" s="111">
        <v>3.2519999999999998</v>
      </c>
      <c r="E663" s="112"/>
      <c r="F663" s="112">
        <f t="shared" si="120"/>
        <v>3.2519999999999998</v>
      </c>
      <c r="K663" s="29">
        <v>43571</v>
      </c>
    </row>
    <row r="664" spans="2:11" x14ac:dyDescent="0.2">
      <c r="B664" s="109">
        <v>43577</v>
      </c>
      <c r="C664" s="110"/>
      <c r="D664" s="111">
        <v>3.3090000000000002</v>
      </c>
      <c r="E664" s="112"/>
      <c r="F664" s="112">
        <f t="shared" si="120"/>
        <v>3.3090000000000002</v>
      </c>
      <c r="K664" s="29">
        <v>43578</v>
      </c>
    </row>
    <row r="665" spans="2:11" x14ac:dyDescent="0.2">
      <c r="B665" s="109">
        <v>43584</v>
      </c>
      <c r="C665" s="110"/>
      <c r="D665" s="111">
        <v>3.3460000000000001</v>
      </c>
      <c r="E665" s="112"/>
      <c r="F665" s="112">
        <f t="shared" si="120"/>
        <v>3.3460000000000001</v>
      </c>
      <c r="K665" s="29">
        <v>43585</v>
      </c>
    </row>
    <row r="666" spans="2:11" x14ac:dyDescent="0.2">
      <c r="B666" s="109">
        <v>43591</v>
      </c>
      <c r="C666" s="110"/>
      <c r="D666" s="111">
        <v>3.3450000000000002</v>
      </c>
      <c r="E666" s="112"/>
      <c r="F666" s="112">
        <f t="shared" si="120"/>
        <v>3.3450000000000002</v>
      </c>
      <c r="K666" s="29">
        <v>43592</v>
      </c>
    </row>
    <row r="667" spans="2:11" x14ac:dyDescent="0.2">
      <c r="B667" s="109">
        <v>43598</v>
      </c>
      <c r="C667" s="110"/>
      <c r="D667" s="111">
        <v>3.355</v>
      </c>
      <c r="E667" s="112"/>
      <c r="F667" s="112">
        <f t="shared" si="120"/>
        <v>3.355</v>
      </c>
      <c r="K667" s="29">
        <v>43599</v>
      </c>
    </row>
    <row r="668" spans="2:11" x14ac:dyDescent="0.2">
      <c r="B668" s="109">
        <v>43605</v>
      </c>
      <c r="C668" s="110"/>
      <c r="D668" s="111">
        <v>3.3519999999999999</v>
      </c>
      <c r="E668" s="112"/>
      <c r="F668" s="112">
        <f t="shared" si="120"/>
        <v>3.3519999999999999</v>
      </c>
      <c r="K668" s="29">
        <v>43606</v>
      </c>
    </row>
    <row r="669" spans="2:11" x14ac:dyDescent="0.2">
      <c r="B669" s="109">
        <v>43612</v>
      </c>
      <c r="C669" s="110"/>
      <c r="D669" s="111">
        <v>3.3380000000000001</v>
      </c>
      <c r="E669" s="112"/>
      <c r="F669" s="112">
        <f t="shared" si="120"/>
        <v>3.3380000000000001</v>
      </c>
      <c r="K669" s="29">
        <v>43613</v>
      </c>
    </row>
    <row r="670" spans="2:11" x14ac:dyDescent="0.2">
      <c r="B670" s="109">
        <v>43619</v>
      </c>
      <c r="C670" s="110"/>
      <c r="D670" s="111">
        <v>3.32</v>
      </c>
      <c r="E670" s="112"/>
      <c r="F670" s="112">
        <f t="shared" si="120"/>
        <v>3.32</v>
      </c>
      <c r="K670" s="29">
        <v>43620</v>
      </c>
    </row>
    <row r="671" spans="2:11" x14ac:dyDescent="0.2">
      <c r="B671" s="109">
        <v>43626</v>
      </c>
      <c r="C671" s="110"/>
      <c r="D671" s="111">
        <v>3.282</v>
      </c>
      <c r="E671" s="112"/>
      <c r="F671" s="112">
        <f t="shared" si="120"/>
        <v>3.282</v>
      </c>
      <c r="K671" s="29">
        <v>43627</v>
      </c>
    </row>
    <row r="672" spans="2:11" x14ac:dyDescent="0.2">
      <c r="B672" s="109">
        <v>43633</v>
      </c>
      <c r="C672" s="110"/>
      <c r="D672" s="111">
        <v>3.238</v>
      </c>
      <c r="E672" s="112"/>
      <c r="F672" s="112">
        <f t="shared" si="120"/>
        <v>3.238</v>
      </c>
      <c r="K672" s="29">
        <v>43634</v>
      </c>
    </row>
    <row r="673" spans="2:11" x14ac:dyDescent="0.2">
      <c r="B673" s="109">
        <v>43640</v>
      </c>
      <c r="C673" s="110"/>
      <c r="D673" s="111">
        <v>3.206</v>
      </c>
      <c r="E673" s="112"/>
      <c r="F673" s="112">
        <f t="shared" si="120"/>
        <v>3.206</v>
      </c>
      <c r="K673" s="29">
        <v>43641</v>
      </c>
    </row>
    <row r="674" spans="2:11" x14ac:dyDescent="0.2">
      <c r="B674" s="109">
        <v>43647</v>
      </c>
      <c r="C674" s="110"/>
      <c r="D674" s="111">
        <v>3.2050000000000001</v>
      </c>
      <c r="E674" s="112"/>
      <c r="F674" s="112">
        <f t="shared" si="120"/>
        <v>3.2050000000000001</v>
      </c>
      <c r="K674" s="29">
        <v>43648</v>
      </c>
    </row>
    <row r="675" spans="2:11" x14ac:dyDescent="0.2">
      <c r="B675" s="109">
        <v>43654</v>
      </c>
      <c r="C675" s="110"/>
      <c r="D675" s="111">
        <v>3.2080000000000002</v>
      </c>
      <c r="E675" s="112"/>
      <c r="F675" s="112">
        <f t="shared" si="120"/>
        <v>3.2080000000000002</v>
      </c>
      <c r="K675" s="29">
        <v>43655</v>
      </c>
    </row>
    <row r="676" spans="2:11" x14ac:dyDescent="0.2">
      <c r="B676" s="109">
        <v>43661</v>
      </c>
      <c r="C676" s="110"/>
      <c r="D676" s="111">
        <v>3.2090000000000001</v>
      </c>
      <c r="E676" s="112"/>
      <c r="F676" s="112">
        <f t="shared" si="120"/>
        <v>3.2090000000000001</v>
      </c>
      <c r="K676" s="29">
        <v>43662</v>
      </c>
    </row>
    <row r="677" spans="2:11" x14ac:dyDescent="0.2">
      <c r="B677" s="109">
        <v>43668</v>
      </c>
      <c r="C677" s="110"/>
      <c r="D677" s="111">
        <v>3.198</v>
      </c>
      <c r="E677" s="112"/>
      <c r="F677" s="112">
        <f t="shared" si="120"/>
        <v>3.198</v>
      </c>
      <c r="K677" s="29">
        <v>43669</v>
      </c>
    </row>
    <row r="678" spans="2:11" x14ac:dyDescent="0.2">
      <c r="B678" s="109">
        <v>43675</v>
      </c>
      <c r="C678" s="110"/>
      <c r="D678" s="111">
        <v>3.1859999999999999</v>
      </c>
      <c r="E678" s="112"/>
      <c r="F678" s="112">
        <f t="shared" si="120"/>
        <v>3.1859999999999999</v>
      </c>
      <c r="K678" s="29">
        <v>43676</v>
      </c>
    </row>
    <row r="679" spans="2:11" x14ac:dyDescent="0.2">
      <c r="B679" s="109">
        <v>43682</v>
      </c>
      <c r="C679" s="110"/>
      <c r="D679" s="111">
        <v>3.1819999999999999</v>
      </c>
      <c r="E679" s="112"/>
      <c r="F679" s="112">
        <f t="shared" ref="F679:F742" si="121">D679</f>
        <v>3.1819999999999999</v>
      </c>
      <c r="K679" s="29">
        <v>43683</v>
      </c>
    </row>
    <row r="680" spans="2:11" x14ac:dyDescent="0.2">
      <c r="B680" s="109">
        <v>43689</v>
      </c>
      <c r="C680" s="110"/>
      <c r="D680" s="111">
        <v>3.1640000000000001</v>
      </c>
      <c r="E680" s="112"/>
      <c r="F680" s="112">
        <f t="shared" si="121"/>
        <v>3.1640000000000001</v>
      </c>
      <c r="K680" s="29">
        <v>43690</v>
      </c>
    </row>
    <row r="681" spans="2:11" x14ac:dyDescent="0.2">
      <c r="B681" s="109">
        <v>43696</v>
      </c>
      <c r="C681" s="110"/>
      <c r="D681" s="111">
        <v>3.1579999999999999</v>
      </c>
      <c r="E681" s="112"/>
      <c r="F681" s="112">
        <f t="shared" si="121"/>
        <v>3.1579999999999999</v>
      </c>
      <c r="K681" s="29">
        <v>43697</v>
      </c>
    </row>
    <row r="682" spans="2:11" x14ac:dyDescent="0.2">
      <c r="B682" s="109">
        <v>43703</v>
      </c>
      <c r="C682" s="110"/>
      <c r="D682" s="111">
        <v>3.1389999999999998</v>
      </c>
      <c r="E682" s="112"/>
      <c r="F682" s="112">
        <f t="shared" si="121"/>
        <v>3.1389999999999998</v>
      </c>
      <c r="K682" s="29">
        <v>43704</v>
      </c>
    </row>
    <row r="683" spans="2:11" x14ac:dyDescent="0.2">
      <c r="B683" s="109">
        <v>43710</v>
      </c>
      <c r="C683" s="110"/>
      <c r="D683" s="111">
        <v>3.1389999999999998</v>
      </c>
      <c r="E683" s="112"/>
      <c r="F683" s="112">
        <f t="shared" si="121"/>
        <v>3.1389999999999998</v>
      </c>
      <c r="K683" s="29">
        <v>43711</v>
      </c>
    </row>
    <row r="684" spans="2:11" x14ac:dyDescent="0.2">
      <c r="B684" s="109">
        <v>43717</v>
      </c>
      <c r="C684" s="110"/>
      <c r="D684" s="111">
        <v>3.1309999999999998</v>
      </c>
      <c r="E684" s="112"/>
      <c r="F684" s="112">
        <f t="shared" si="121"/>
        <v>3.1309999999999998</v>
      </c>
      <c r="K684" s="29">
        <v>43718</v>
      </c>
    </row>
    <row r="685" spans="2:11" x14ac:dyDescent="0.2">
      <c r="B685" s="109">
        <v>43724</v>
      </c>
      <c r="C685" s="110"/>
      <c r="D685" s="111">
        <v>3.161</v>
      </c>
      <c r="E685" s="112"/>
      <c r="F685" s="112">
        <f t="shared" si="121"/>
        <v>3.161</v>
      </c>
      <c r="K685" s="29">
        <v>43725</v>
      </c>
    </row>
    <row r="686" spans="2:11" x14ac:dyDescent="0.2">
      <c r="B686" s="109">
        <v>43731</v>
      </c>
      <c r="C686" s="110"/>
      <c r="D686" s="111">
        <v>3.238</v>
      </c>
      <c r="E686" s="112"/>
      <c r="F686" s="112">
        <f t="shared" si="121"/>
        <v>3.238</v>
      </c>
      <c r="K686" s="29">
        <v>43732</v>
      </c>
    </row>
    <row r="687" spans="2:11" x14ac:dyDescent="0.2">
      <c r="B687" s="109">
        <v>43738</v>
      </c>
      <c r="C687" s="110"/>
      <c r="D687" s="111">
        <v>3.2280000000000002</v>
      </c>
      <c r="E687" s="112"/>
      <c r="F687" s="112">
        <f t="shared" si="121"/>
        <v>3.2280000000000002</v>
      </c>
      <c r="K687" s="29">
        <v>43739</v>
      </c>
    </row>
    <row r="688" spans="2:11" x14ac:dyDescent="0.2">
      <c r="B688" s="109">
        <v>43745</v>
      </c>
      <c r="C688" s="110"/>
      <c r="D688" s="111">
        <v>3.2149999999999999</v>
      </c>
      <c r="E688" s="112"/>
      <c r="F688" s="112">
        <f t="shared" si="121"/>
        <v>3.2149999999999999</v>
      </c>
      <c r="K688" s="29">
        <v>43746</v>
      </c>
    </row>
    <row r="689" spans="2:11" x14ac:dyDescent="0.2">
      <c r="B689" s="109">
        <v>43752</v>
      </c>
      <c r="C689" s="110"/>
      <c r="D689" s="111">
        <v>3.24</v>
      </c>
      <c r="E689" s="112"/>
      <c r="F689" s="112">
        <f t="shared" si="121"/>
        <v>3.24</v>
      </c>
      <c r="K689" s="29">
        <v>43753</v>
      </c>
    </row>
    <row r="690" spans="2:11" x14ac:dyDescent="0.2">
      <c r="B690" s="109">
        <v>43759</v>
      </c>
      <c r="C690" s="110"/>
      <c r="D690" s="111">
        <v>3.29</v>
      </c>
      <c r="E690" s="112"/>
      <c r="F690" s="112">
        <f t="shared" si="121"/>
        <v>3.29</v>
      </c>
      <c r="K690" s="29">
        <v>43760</v>
      </c>
    </row>
    <row r="691" spans="2:11" x14ac:dyDescent="0.2">
      <c r="B691" s="109">
        <v>43766</v>
      </c>
      <c r="C691" s="110"/>
      <c r="D691" s="111">
        <v>3.379</v>
      </c>
      <c r="E691" s="112"/>
      <c r="F691" s="112">
        <f t="shared" si="121"/>
        <v>3.379</v>
      </c>
      <c r="K691" s="29">
        <v>43767</v>
      </c>
    </row>
    <row r="692" spans="2:11" x14ac:dyDescent="0.2">
      <c r="B692" s="109">
        <v>43773</v>
      </c>
      <c r="C692" s="110"/>
      <c r="D692" s="111">
        <v>3.4129999999999998</v>
      </c>
      <c r="E692" s="112"/>
      <c r="F692" s="112">
        <f t="shared" si="121"/>
        <v>3.4129999999999998</v>
      </c>
      <c r="K692" s="29">
        <v>43774</v>
      </c>
    </row>
    <row r="693" spans="2:11" x14ac:dyDescent="0.2">
      <c r="B693" s="109">
        <v>43780</v>
      </c>
      <c r="C693" s="110"/>
      <c r="D693" s="111">
        <v>3.4350000000000001</v>
      </c>
      <c r="E693" s="112"/>
      <c r="F693" s="112">
        <f t="shared" si="121"/>
        <v>3.4350000000000001</v>
      </c>
      <c r="K693" s="29">
        <v>43781</v>
      </c>
    </row>
    <row r="694" spans="2:11" x14ac:dyDescent="0.2">
      <c r="B694" s="109">
        <v>43787</v>
      </c>
      <c r="C694" s="110"/>
      <c r="D694" s="111">
        <v>3.444</v>
      </c>
      <c r="E694" s="112"/>
      <c r="F694" s="112">
        <f t="shared" si="121"/>
        <v>3.444</v>
      </c>
      <c r="K694" s="29">
        <v>43788</v>
      </c>
    </row>
    <row r="695" spans="2:11" x14ac:dyDescent="0.2">
      <c r="B695" s="109">
        <v>43794</v>
      </c>
      <c r="C695" s="110"/>
      <c r="D695" s="111">
        <v>3.387</v>
      </c>
      <c r="E695" s="112"/>
      <c r="F695" s="112">
        <f t="shared" si="121"/>
        <v>3.387</v>
      </c>
      <c r="K695" s="29">
        <v>43795</v>
      </c>
    </row>
    <row r="696" spans="2:11" x14ac:dyDescent="0.2">
      <c r="B696" s="109">
        <v>43801</v>
      </c>
      <c r="C696" s="110"/>
      <c r="D696" s="111">
        <v>3.3820000000000001</v>
      </c>
      <c r="E696" s="112"/>
      <c r="F696" s="112">
        <f t="shared" si="121"/>
        <v>3.3820000000000001</v>
      </c>
      <c r="K696" s="29">
        <v>43802</v>
      </c>
    </row>
    <row r="697" spans="2:11" x14ac:dyDescent="0.2">
      <c r="B697" s="109">
        <v>43808</v>
      </c>
      <c r="C697" s="110"/>
      <c r="D697" s="111">
        <v>3.323</v>
      </c>
      <c r="E697" s="112"/>
      <c r="F697" s="112">
        <f t="shared" si="121"/>
        <v>3.323</v>
      </c>
      <c r="K697" s="29">
        <v>43809</v>
      </c>
    </row>
    <row r="698" spans="2:11" x14ac:dyDescent="0.2">
      <c r="B698" s="109">
        <v>43815</v>
      </c>
      <c r="C698" s="110"/>
      <c r="D698" s="111">
        <v>3.28</v>
      </c>
      <c r="E698" s="112"/>
      <c r="F698" s="112">
        <f t="shared" si="121"/>
        <v>3.28</v>
      </c>
      <c r="K698" s="29">
        <v>43816</v>
      </c>
    </row>
    <row r="699" spans="2:11" x14ac:dyDescent="0.2">
      <c r="B699" s="109">
        <v>43822</v>
      </c>
      <c r="C699" s="110"/>
      <c r="D699" s="111">
        <v>3.2519999999999998</v>
      </c>
      <c r="E699" s="112"/>
      <c r="F699" s="112">
        <f t="shared" si="121"/>
        <v>3.2519999999999998</v>
      </c>
      <c r="K699" s="29">
        <v>43823</v>
      </c>
    </row>
    <row r="700" spans="2:11" x14ac:dyDescent="0.2">
      <c r="B700" s="109">
        <v>43829</v>
      </c>
      <c r="C700" s="110"/>
      <c r="D700" s="111">
        <v>3.274</v>
      </c>
      <c r="E700" s="112"/>
      <c r="F700" s="112">
        <f t="shared" si="121"/>
        <v>3.274</v>
      </c>
      <c r="K700" s="29">
        <v>43830</v>
      </c>
    </row>
    <row r="701" spans="2:11" x14ac:dyDescent="0.2">
      <c r="B701" s="109">
        <v>43836</v>
      </c>
      <c r="C701" s="110"/>
      <c r="D701" s="111">
        <v>3.2639999999999998</v>
      </c>
      <c r="E701" s="112"/>
      <c r="F701" s="112">
        <f t="shared" si="121"/>
        <v>3.2639999999999998</v>
      </c>
      <c r="K701" s="29">
        <v>43837</v>
      </c>
    </row>
    <row r="702" spans="2:11" x14ac:dyDescent="0.2">
      <c r="B702" s="109">
        <v>43843</v>
      </c>
      <c r="C702" s="110"/>
      <c r="D702" s="111">
        <v>3.2410000000000001</v>
      </c>
      <c r="E702" s="112"/>
      <c r="F702" s="112">
        <f t="shared" si="121"/>
        <v>3.2410000000000001</v>
      </c>
      <c r="K702" s="29">
        <v>43844</v>
      </c>
    </row>
    <row r="703" spans="2:11" x14ac:dyDescent="0.2">
      <c r="B703" s="109">
        <v>43850</v>
      </c>
      <c r="C703" s="110"/>
      <c r="D703" s="111">
        <v>3.206</v>
      </c>
      <c r="E703" s="112"/>
      <c r="F703" s="112">
        <f t="shared" si="121"/>
        <v>3.206</v>
      </c>
      <c r="K703" s="29">
        <v>43851</v>
      </c>
    </row>
    <row r="704" spans="2:11" x14ac:dyDescent="0.2">
      <c r="B704" s="109">
        <v>43857</v>
      </c>
      <c r="C704" s="110"/>
      <c r="D704" s="111">
        <v>3.198</v>
      </c>
      <c r="E704" s="112"/>
      <c r="F704" s="112">
        <f t="shared" si="121"/>
        <v>3.198</v>
      </c>
      <c r="K704" s="29">
        <v>43858</v>
      </c>
    </row>
    <row r="705" spans="2:11" x14ac:dyDescent="0.2">
      <c r="B705" s="109">
        <v>43864</v>
      </c>
      <c r="C705" s="110"/>
      <c r="D705" s="111">
        <v>3.1459999999999999</v>
      </c>
      <c r="E705" s="112"/>
      <c r="F705" s="112">
        <f t="shared" si="121"/>
        <v>3.1459999999999999</v>
      </c>
      <c r="K705" s="29">
        <v>43865</v>
      </c>
    </row>
    <row r="706" spans="2:11" x14ac:dyDescent="0.2">
      <c r="B706" s="109">
        <v>43871</v>
      </c>
      <c r="C706" s="110"/>
      <c r="D706" s="111">
        <v>3.0979999999999999</v>
      </c>
      <c r="E706" s="112"/>
      <c r="F706" s="112">
        <f t="shared" si="121"/>
        <v>3.0979999999999999</v>
      </c>
      <c r="K706" s="29">
        <v>43872</v>
      </c>
    </row>
    <row r="707" spans="2:11" x14ac:dyDescent="0.2">
      <c r="B707" s="109">
        <v>43878</v>
      </c>
      <c r="C707" s="110"/>
      <c r="D707" s="111">
        <v>3.081</v>
      </c>
      <c r="E707" s="112"/>
      <c r="F707" s="112">
        <f t="shared" si="121"/>
        <v>3.081</v>
      </c>
      <c r="K707" s="29">
        <v>43879</v>
      </c>
    </row>
    <row r="708" spans="2:11" x14ac:dyDescent="0.2">
      <c r="B708" s="109">
        <v>43885</v>
      </c>
      <c r="C708" s="110"/>
      <c r="D708" s="111">
        <v>3.0720000000000001</v>
      </c>
      <c r="E708" s="112"/>
      <c r="F708" s="112">
        <f t="shared" si="121"/>
        <v>3.0720000000000001</v>
      </c>
      <c r="K708" s="29">
        <v>43886</v>
      </c>
    </row>
    <row r="709" spans="2:11" x14ac:dyDescent="0.2">
      <c r="B709" s="109">
        <v>43892</v>
      </c>
      <c r="C709" s="110"/>
      <c r="D709" s="111">
        <v>3.0539999999999998</v>
      </c>
      <c r="E709" s="112"/>
      <c r="F709" s="112">
        <f t="shared" si="121"/>
        <v>3.0539999999999998</v>
      </c>
      <c r="K709" s="29">
        <v>43893</v>
      </c>
    </row>
    <row r="710" spans="2:11" x14ac:dyDescent="0.2">
      <c r="B710" s="109">
        <v>43899</v>
      </c>
      <c r="C710" s="110"/>
      <c r="D710" s="111">
        <v>3.0259999999999998</v>
      </c>
      <c r="E710" s="112"/>
      <c r="F710" s="112">
        <f t="shared" si="121"/>
        <v>3.0259999999999998</v>
      </c>
      <c r="K710" s="29">
        <v>43900</v>
      </c>
    </row>
    <row r="711" spans="2:11" x14ac:dyDescent="0.2">
      <c r="B711" s="109">
        <v>43906</v>
      </c>
      <c r="C711" s="110"/>
      <c r="D711" s="111">
        <v>2.9540000000000002</v>
      </c>
      <c r="E711" s="112"/>
      <c r="F711" s="112">
        <f t="shared" si="121"/>
        <v>2.9540000000000002</v>
      </c>
      <c r="K711" s="29">
        <v>43907</v>
      </c>
    </row>
    <row r="712" spans="2:11" x14ac:dyDescent="0.2">
      <c r="B712" s="109">
        <v>43913</v>
      </c>
      <c r="C712" s="110"/>
      <c r="D712" s="111">
        <v>2.879</v>
      </c>
      <c r="E712" s="112"/>
      <c r="F712" s="112">
        <f t="shared" si="121"/>
        <v>2.879</v>
      </c>
      <c r="K712" s="29">
        <v>43914</v>
      </c>
    </row>
    <row r="713" spans="2:11" x14ac:dyDescent="0.2">
      <c r="B713" s="109">
        <v>43920</v>
      </c>
      <c r="C713" s="110"/>
      <c r="D713" s="111">
        <v>2.798</v>
      </c>
      <c r="E713" s="112"/>
      <c r="F713" s="112">
        <f t="shared" si="121"/>
        <v>2.798</v>
      </c>
      <c r="K713" s="29">
        <v>43921</v>
      </c>
    </row>
    <row r="714" spans="2:11" x14ac:dyDescent="0.2">
      <c r="B714" s="109">
        <v>43927</v>
      </c>
      <c r="C714" s="110"/>
      <c r="D714" s="111">
        <v>2.754</v>
      </c>
      <c r="E714" s="112"/>
      <c r="F714" s="112">
        <f t="shared" si="121"/>
        <v>2.754</v>
      </c>
      <c r="K714" s="29">
        <v>43928</v>
      </c>
    </row>
    <row r="715" spans="2:11" x14ac:dyDescent="0.2">
      <c r="B715" s="109">
        <v>43934</v>
      </c>
      <c r="C715" s="110"/>
      <c r="D715" s="111">
        <v>2.6949999999999998</v>
      </c>
      <c r="E715" s="112"/>
      <c r="F715" s="112">
        <f t="shared" si="121"/>
        <v>2.6949999999999998</v>
      </c>
      <c r="K715" s="29">
        <v>43935</v>
      </c>
    </row>
    <row r="716" spans="2:11" x14ac:dyDescent="0.2">
      <c r="B716" s="109">
        <v>43941</v>
      </c>
      <c r="C716" s="110"/>
      <c r="D716" s="111">
        <v>2.64</v>
      </c>
      <c r="E716" s="112"/>
      <c r="F716" s="112">
        <f t="shared" si="121"/>
        <v>2.64</v>
      </c>
      <c r="K716" s="29">
        <v>43942</v>
      </c>
    </row>
    <row r="717" spans="2:11" x14ac:dyDescent="0.2">
      <c r="B717" s="109">
        <v>43948</v>
      </c>
      <c r="C717" s="110"/>
      <c r="D717" s="111">
        <v>2.593</v>
      </c>
      <c r="E717" s="112"/>
      <c r="F717" s="112">
        <f t="shared" si="121"/>
        <v>2.593</v>
      </c>
      <c r="K717" s="29">
        <v>43949</v>
      </c>
    </row>
    <row r="718" spans="2:11" x14ac:dyDescent="0.2">
      <c r="B718" s="109">
        <v>43955</v>
      </c>
      <c r="C718" s="110"/>
      <c r="D718" s="111">
        <v>2.5449999999999999</v>
      </c>
      <c r="E718" s="112"/>
      <c r="F718" s="112">
        <f t="shared" si="121"/>
        <v>2.5449999999999999</v>
      </c>
      <c r="K718" s="29">
        <v>43956</v>
      </c>
    </row>
    <row r="719" spans="2:11" x14ac:dyDescent="0.2">
      <c r="B719" s="109">
        <v>43962</v>
      </c>
      <c r="C719" s="110"/>
      <c r="D719" s="111">
        <v>2.5569999999999999</v>
      </c>
      <c r="E719" s="112"/>
      <c r="F719" s="112">
        <f t="shared" si="121"/>
        <v>2.5569999999999999</v>
      </c>
      <c r="K719" s="29">
        <v>43963</v>
      </c>
    </row>
    <row r="720" spans="2:11" x14ac:dyDescent="0.2">
      <c r="B720" s="109">
        <v>43969</v>
      </c>
      <c r="C720" s="110"/>
      <c r="D720" s="111">
        <v>2.5430000000000001</v>
      </c>
      <c r="E720" s="112"/>
      <c r="F720" s="112">
        <f t="shared" si="121"/>
        <v>2.5430000000000001</v>
      </c>
      <c r="K720" s="29">
        <v>43970</v>
      </c>
    </row>
    <row r="721" spans="2:11" x14ac:dyDescent="0.2">
      <c r="B721" s="109">
        <v>43976</v>
      </c>
      <c r="C721" s="110"/>
      <c r="D721" s="111">
        <v>2.5609999999999999</v>
      </c>
      <c r="E721" s="112"/>
      <c r="F721" s="112">
        <f t="shared" si="121"/>
        <v>2.5609999999999999</v>
      </c>
      <c r="K721" s="29">
        <v>43977</v>
      </c>
    </row>
    <row r="722" spans="2:11" x14ac:dyDescent="0.2">
      <c r="B722" s="109">
        <v>43983</v>
      </c>
      <c r="C722" s="110"/>
      <c r="D722" s="111">
        <v>2.56</v>
      </c>
      <c r="E722" s="112"/>
      <c r="F722" s="112">
        <f t="shared" si="121"/>
        <v>2.56</v>
      </c>
      <c r="K722" s="29">
        <v>43984</v>
      </c>
    </row>
    <row r="723" spans="2:11" x14ac:dyDescent="0.2">
      <c r="B723" s="109">
        <v>43990</v>
      </c>
      <c r="C723" s="110"/>
      <c r="D723" s="111">
        <v>2.5779999999999998</v>
      </c>
      <c r="E723" s="112"/>
      <c r="F723" s="112">
        <f t="shared" si="121"/>
        <v>2.5779999999999998</v>
      </c>
      <c r="K723" s="29">
        <v>43991</v>
      </c>
    </row>
    <row r="724" spans="2:11" x14ac:dyDescent="0.2">
      <c r="B724" s="109">
        <v>43997</v>
      </c>
      <c r="C724" s="110"/>
      <c r="D724" s="111">
        <v>2.5790000000000002</v>
      </c>
      <c r="E724" s="112"/>
      <c r="F724" s="112">
        <f t="shared" si="121"/>
        <v>2.5790000000000002</v>
      </c>
      <c r="K724" s="29">
        <v>43998</v>
      </c>
    </row>
    <row r="725" spans="2:11" x14ac:dyDescent="0.2">
      <c r="B725" s="109">
        <v>44004</v>
      </c>
      <c r="C725" s="110"/>
      <c r="D725" s="111">
        <v>2.5910000000000002</v>
      </c>
      <c r="E725" s="112"/>
      <c r="F725" s="112">
        <f t="shared" si="121"/>
        <v>2.5910000000000002</v>
      </c>
      <c r="K725" s="29">
        <v>44005</v>
      </c>
    </row>
    <row r="726" spans="2:11" x14ac:dyDescent="0.2">
      <c r="B726" s="109">
        <v>44011</v>
      </c>
      <c r="C726" s="110"/>
      <c r="D726" s="111">
        <v>2.5859999999999999</v>
      </c>
      <c r="E726" s="112"/>
      <c r="F726" s="112">
        <f t="shared" si="121"/>
        <v>2.5859999999999999</v>
      </c>
      <c r="K726" s="29">
        <v>44012</v>
      </c>
    </row>
    <row r="727" spans="2:11" x14ac:dyDescent="0.2">
      <c r="B727" s="109">
        <v>44018</v>
      </c>
      <c r="C727" s="110"/>
      <c r="D727" s="111">
        <v>2.5960000000000001</v>
      </c>
      <c r="E727" s="112"/>
      <c r="F727" s="112">
        <f t="shared" si="121"/>
        <v>2.5960000000000001</v>
      </c>
      <c r="K727" s="29">
        <v>44019</v>
      </c>
    </row>
    <row r="728" spans="2:11" x14ac:dyDescent="0.2">
      <c r="B728" s="109">
        <v>44025</v>
      </c>
      <c r="C728" s="110"/>
      <c r="D728" s="111">
        <v>2.5939999999999999</v>
      </c>
      <c r="E728" s="112"/>
      <c r="F728" s="112">
        <f t="shared" si="121"/>
        <v>2.5939999999999999</v>
      </c>
      <c r="K728" s="29">
        <v>44026</v>
      </c>
    </row>
    <row r="729" spans="2:11" x14ac:dyDescent="0.2">
      <c r="B729" s="109">
        <v>44032</v>
      </c>
      <c r="C729" s="110"/>
      <c r="D729" s="111">
        <v>2.597</v>
      </c>
      <c r="E729" s="112"/>
      <c r="F729" s="112">
        <f t="shared" si="121"/>
        <v>2.597</v>
      </c>
      <c r="K729" s="29">
        <v>44033</v>
      </c>
    </row>
    <row r="730" spans="2:11" x14ac:dyDescent="0.2">
      <c r="B730" s="109">
        <v>44039</v>
      </c>
      <c r="C730" s="110"/>
      <c r="D730" s="111">
        <v>2.5859999999999999</v>
      </c>
      <c r="E730" s="112"/>
      <c r="F730" s="112">
        <f t="shared" si="121"/>
        <v>2.5859999999999999</v>
      </c>
      <c r="K730" s="29">
        <v>44040</v>
      </c>
    </row>
    <row r="731" spans="2:11" x14ac:dyDescent="0.2">
      <c r="B731" s="109">
        <v>44046</v>
      </c>
      <c r="C731" s="110"/>
      <c r="D731" s="111">
        <v>2.5920000000000001</v>
      </c>
      <c r="E731" s="112"/>
      <c r="F731" s="112">
        <f t="shared" si="121"/>
        <v>2.5920000000000001</v>
      </c>
      <c r="K731" s="29">
        <v>44047</v>
      </c>
    </row>
    <row r="732" spans="2:11" x14ac:dyDescent="0.2">
      <c r="B732" s="109">
        <v>44053</v>
      </c>
      <c r="C732" s="110"/>
      <c r="D732" s="111">
        <v>2.5880000000000001</v>
      </c>
      <c r="E732" s="112"/>
      <c r="F732" s="112">
        <f t="shared" si="121"/>
        <v>2.5880000000000001</v>
      </c>
      <c r="K732" s="29">
        <v>44054</v>
      </c>
    </row>
    <row r="733" spans="2:11" x14ac:dyDescent="0.2">
      <c r="B733" s="109">
        <v>44060</v>
      </c>
      <c r="C733" s="110"/>
      <c r="D733" s="111">
        <v>2.5859999999999999</v>
      </c>
      <c r="E733" s="112"/>
      <c r="F733" s="112">
        <f t="shared" si="121"/>
        <v>2.5859999999999999</v>
      </c>
      <c r="K733" s="29">
        <v>44061</v>
      </c>
    </row>
    <row r="734" spans="2:11" x14ac:dyDescent="0.2">
      <c r="B734" s="109">
        <v>44067</v>
      </c>
      <c r="C734" s="110"/>
      <c r="D734" s="111">
        <v>2.59</v>
      </c>
      <c r="E734" s="112"/>
      <c r="F734" s="112">
        <f t="shared" si="121"/>
        <v>2.59</v>
      </c>
      <c r="K734" s="29">
        <v>44068</v>
      </c>
    </row>
    <row r="735" spans="2:11" x14ac:dyDescent="0.2">
      <c r="B735" s="109">
        <v>44074</v>
      </c>
      <c r="C735" s="110"/>
      <c r="D735" s="111">
        <v>2.6030000000000002</v>
      </c>
      <c r="E735" s="112"/>
      <c r="F735" s="112">
        <f t="shared" si="121"/>
        <v>2.6030000000000002</v>
      </c>
      <c r="K735" s="29">
        <v>44075</v>
      </c>
    </row>
    <row r="736" spans="2:11" x14ac:dyDescent="0.2">
      <c r="B736" s="109">
        <v>44081</v>
      </c>
      <c r="C736" s="110"/>
      <c r="D736" s="111">
        <v>2.5840000000000001</v>
      </c>
      <c r="E736" s="112"/>
      <c r="F736" s="112">
        <f t="shared" si="121"/>
        <v>2.5840000000000001</v>
      </c>
      <c r="K736" s="29">
        <v>44082</v>
      </c>
    </row>
    <row r="737" spans="2:11" x14ac:dyDescent="0.2">
      <c r="B737" s="109">
        <v>44088</v>
      </c>
      <c r="C737" s="110"/>
      <c r="D737" s="111">
        <v>2.5750000000000002</v>
      </c>
      <c r="E737" s="112"/>
      <c r="F737" s="112">
        <f t="shared" si="121"/>
        <v>2.5750000000000002</v>
      </c>
      <c r="K737" s="29">
        <v>44089</v>
      </c>
    </row>
    <row r="738" spans="2:11" x14ac:dyDescent="0.2">
      <c r="B738" s="109">
        <v>44095</v>
      </c>
      <c r="C738" s="110"/>
      <c r="D738" s="111">
        <v>2.5569999999999999</v>
      </c>
      <c r="E738" s="112"/>
      <c r="F738" s="112">
        <f t="shared" si="121"/>
        <v>2.5569999999999999</v>
      </c>
      <c r="K738" s="29">
        <v>44096</v>
      </c>
    </row>
    <row r="739" spans="2:11" x14ac:dyDescent="0.2">
      <c r="B739" s="109">
        <v>44102</v>
      </c>
      <c r="C739" s="110"/>
      <c r="D739" s="111">
        <v>2.5539999999999998</v>
      </c>
      <c r="E739" s="112"/>
      <c r="F739" s="112">
        <f t="shared" si="121"/>
        <v>2.5539999999999998</v>
      </c>
      <c r="K739" s="29">
        <v>44103</v>
      </c>
    </row>
    <row r="740" spans="2:11" x14ac:dyDescent="0.2">
      <c r="B740" s="109">
        <v>44109</v>
      </c>
      <c r="C740" s="110"/>
      <c r="D740" s="111">
        <v>2.5339999999999998</v>
      </c>
      <c r="E740" s="112"/>
      <c r="F740" s="112">
        <f t="shared" si="121"/>
        <v>2.5339999999999998</v>
      </c>
      <c r="K740" s="29">
        <v>44110</v>
      </c>
    </row>
    <row r="741" spans="2:11" x14ac:dyDescent="0.2">
      <c r="B741" s="109">
        <v>44116</v>
      </c>
      <c r="C741" s="110"/>
      <c r="D741" s="111">
        <v>2.5379999999999998</v>
      </c>
      <c r="E741" s="112"/>
      <c r="F741" s="112">
        <f t="shared" si="121"/>
        <v>2.5379999999999998</v>
      </c>
      <c r="K741" s="29">
        <v>44117</v>
      </c>
    </row>
    <row r="742" spans="2:11" x14ac:dyDescent="0.2">
      <c r="B742" s="109">
        <v>44123</v>
      </c>
      <c r="C742" s="110"/>
      <c r="D742" s="111">
        <v>2.5419999999999998</v>
      </c>
      <c r="E742" s="112"/>
      <c r="F742" s="112">
        <f t="shared" si="121"/>
        <v>2.5419999999999998</v>
      </c>
      <c r="K742" s="29">
        <v>44124</v>
      </c>
    </row>
    <row r="743" spans="2:11" x14ac:dyDescent="0.2">
      <c r="B743" s="109">
        <v>44130</v>
      </c>
      <c r="C743" s="110"/>
      <c r="D743" s="111">
        <v>2.5369999999999999</v>
      </c>
      <c r="E743" s="112"/>
      <c r="F743" s="112">
        <f t="shared" ref="F743:F752" si="122">D743</f>
        <v>2.5369999999999999</v>
      </c>
      <c r="K743" s="29">
        <v>44131</v>
      </c>
    </row>
    <row r="744" spans="2:11" x14ac:dyDescent="0.2">
      <c r="B744" s="109">
        <v>44137</v>
      </c>
      <c r="C744" s="110"/>
      <c r="D744" s="111">
        <v>2.5409999999999999</v>
      </c>
      <c r="E744" s="112"/>
      <c r="F744" s="112">
        <f t="shared" si="122"/>
        <v>2.5409999999999999</v>
      </c>
      <c r="K744" s="29">
        <v>44138</v>
      </c>
    </row>
    <row r="745" spans="2:11" x14ac:dyDescent="0.2">
      <c r="B745" s="109">
        <v>44144</v>
      </c>
      <c r="C745" s="110"/>
      <c r="D745" s="111">
        <v>2.5720000000000001</v>
      </c>
      <c r="E745" s="112"/>
      <c r="F745" s="112">
        <f t="shared" si="122"/>
        <v>2.5720000000000001</v>
      </c>
      <c r="K745" s="29">
        <v>44145</v>
      </c>
    </row>
    <row r="746" spans="2:11" x14ac:dyDescent="0.2">
      <c r="B746" s="109">
        <v>44151</v>
      </c>
      <c r="C746" s="110"/>
      <c r="D746" s="111">
        <v>2.6859999999999999</v>
      </c>
      <c r="E746" s="112"/>
      <c r="F746" s="112">
        <f t="shared" si="122"/>
        <v>2.6859999999999999</v>
      </c>
      <c r="K746" s="29">
        <v>44152</v>
      </c>
    </row>
    <row r="747" spans="2:11" x14ac:dyDescent="0.2">
      <c r="B747" s="109">
        <v>44158</v>
      </c>
      <c r="C747" s="110"/>
      <c r="D747" s="111">
        <v>2.7130000000000001</v>
      </c>
      <c r="E747" s="112"/>
      <c r="F747" s="112">
        <f t="shared" si="122"/>
        <v>2.7130000000000001</v>
      </c>
      <c r="K747" s="29">
        <v>44159</v>
      </c>
    </row>
    <row r="748" spans="2:11" x14ac:dyDescent="0.2">
      <c r="B748" s="109">
        <v>44165</v>
      </c>
      <c r="C748" s="110"/>
      <c r="D748" s="111">
        <v>2.742</v>
      </c>
      <c r="E748" s="112"/>
      <c r="F748" s="112">
        <f t="shared" si="122"/>
        <v>2.742</v>
      </c>
      <c r="K748" s="29">
        <v>44166</v>
      </c>
    </row>
    <row r="749" spans="2:11" x14ac:dyDescent="0.2">
      <c r="B749" s="109">
        <v>44172</v>
      </c>
      <c r="C749" s="110"/>
      <c r="D749" s="111">
        <v>2.7240000000000002</v>
      </c>
      <c r="E749" s="112"/>
      <c r="F749" s="112">
        <f t="shared" si="122"/>
        <v>2.7240000000000002</v>
      </c>
      <c r="K749" s="29">
        <v>44173</v>
      </c>
    </row>
    <row r="750" spans="2:11" x14ac:dyDescent="0.2">
      <c r="B750" s="109">
        <v>44179</v>
      </c>
      <c r="C750" s="110"/>
      <c r="D750" s="111">
        <v>2.7509999999999999</v>
      </c>
      <c r="E750" s="112"/>
      <c r="F750" s="112">
        <f t="shared" si="122"/>
        <v>2.7509999999999999</v>
      </c>
      <c r="K750" s="29">
        <v>44180</v>
      </c>
    </row>
    <row r="751" spans="2:11" x14ac:dyDescent="0.2">
      <c r="B751" s="109">
        <v>44186</v>
      </c>
      <c r="C751" s="110"/>
      <c r="D751" s="111">
        <v>2.7679999999999998</v>
      </c>
      <c r="E751" s="112"/>
      <c r="F751" s="112">
        <f t="shared" si="122"/>
        <v>2.7679999999999998</v>
      </c>
      <c r="K751" s="29">
        <v>44187</v>
      </c>
    </row>
    <row r="752" spans="2:11" x14ac:dyDescent="0.2">
      <c r="B752" s="109">
        <v>44193</v>
      </c>
      <c r="C752" s="110"/>
      <c r="D752" s="111">
        <v>2.77</v>
      </c>
      <c r="E752" s="112"/>
      <c r="F752" s="112">
        <f t="shared" si="122"/>
        <v>2.77</v>
      </c>
      <c r="K752" s="29">
        <v>44194</v>
      </c>
    </row>
    <row r="753" spans="2:11" x14ac:dyDescent="0.2">
      <c r="B753" s="109">
        <v>44200</v>
      </c>
      <c r="C753" s="110"/>
      <c r="D753" s="111">
        <v>2.7709999999999999</v>
      </c>
      <c r="E753" s="112"/>
      <c r="F753" s="112">
        <f t="shared" ref="F753:F782" si="123">D753</f>
        <v>2.7709999999999999</v>
      </c>
      <c r="K753" s="29">
        <v>44201</v>
      </c>
    </row>
    <row r="754" spans="2:11" x14ac:dyDescent="0.2">
      <c r="B754" s="109">
        <v>44207</v>
      </c>
      <c r="C754" s="110"/>
      <c r="D754" s="111">
        <v>2.7930000000000001</v>
      </c>
      <c r="E754" s="112"/>
      <c r="F754" s="112">
        <f t="shared" si="123"/>
        <v>2.7930000000000001</v>
      </c>
      <c r="K754" s="29">
        <v>44208</v>
      </c>
    </row>
    <row r="755" spans="2:11" x14ac:dyDescent="0.2">
      <c r="B755" s="109">
        <v>44214</v>
      </c>
      <c r="C755" s="110"/>
      <c r="D755" s="111">
        <v>2.8039999999999998</v>
      </c>
      <c r="E755" s="112"/>
      <c r="F755" s="112">
        <f t="shared" si="123"/>
        <v>2.8039999999999998</v>
      </c>
      <c r="K755" s="29">
        <v>44215</v>
      </c>
    </row>
    <row r="756" spans="2:11" x14ac:dyDescent="0.2">
      <c r="B756" s="109">
        <v>44221</v>
      </c>
      <c r="C756" s="110"/>
      <c r="D756" s="111">
        <v>2.8159999999999998</v>
      </c>
      <c r="E756" s="112"/>
      <c r="F756" s="112">
        <f t="shared" si="123"/>
        <v>2.8159999999999998</v>
      </c>
      <c r="K756" s="29">
        <v>44222</v>
      </c>
    </row>
    <row r="757" spans="2:11" x14ac:dyDescent="0.2">
      <c r="B757" s="109">
        <v>44228</v>
      </c>
      <c r="C757" s="110"/>
      <c r="D757" s="111">
        <v>2.8410000000000002</v>
      </c>
      <c r="E757" s="112"/>
      <c r="F757" s="112">
        <f t="shared" si="123"/>
        <v>2.8410000000000002</v>
      </c>
      <c r="K757" s="29">
        <v>44229</v>
      </c>
    </row>
    <row r="758" spans="2:11" x14ac:dyDescent="0.2">
      <c r="B758" s="109">
        <v>44235</v>
      </c>
      <c r="C758" s="110"/>
      <c r="D758" s="111">
        <v>2.8969999999999998</v>
      </c>
      <c r="E758" s="112"/>
      <c r="F758" s="112">
        <f t="shared" si="123"/>
        <v>2.8969999999999998</v>
      </c>
      <c r="K758" s="29">
        <v>44236</v>
      </c>
    </row>
    <row r="759" spans="2:11" x14ac:dyDescent="0.2">
      <c r="B759" s="109">
        <v>44242</v>
      </c>
      <c r="C759" s="110"/>
      <c r="D759" s="111">
        <v>2.96</v>
      </c>
      <c r="E759" s="112"/>
      <c r="F759" s="112">
        <f t="shared" si="123"/>
        <v>2.96</v>
      </c>
      <c r="K759" s="29">
        <v>44243</v>
      </c>
    </row>
    <row r="760" spans="2:11" x14ac:dyDescent="0.2">
      <c r="B760" s="109">
        <v>44249</v>
      </c>
      <c r="C760" s="110"/>
      <c r="D760" s="111">
        <v>3.0630000000000002</v>
      </c>
      <c r="E760" s="112"/>
      <c r="F760" s="112">
        <f t="shared" si="123"/>
        <v>3.0630000000000002</v>
      </c>
      <c r="K760" s="29">
        <v>44250</v>
      </c>
    </row>
    <row r="761" spans="2:11" x14ac:dyDescent="0.2">
      <c r="B761" s="109">
        <v>44256</v>
      </c>
      <c r="C761" s="110"/>
      <c r="D761" s="111">
        <v>3.1739999999999999</v>
      </c>
      <c r="E761" s="112"/>
      <c r="F761" s="112">
        <f t="shared" si="123"/>
        <v>3.1739999999999999</v>
      </c>
      <c r="K761" s="29">
        <v>44257</v>
      </c>
    </row>
    <row r="762" spans="2:11" x14ac:dyDescent="0.2">
      <c r="B762" s="109">
        <v>44263</v>
      </c>
      <c r="C762" s="110"/>
      <c r="D762" s="111">
        <v>3.2280000000000002</v>
      </c>
      <c r="E762" s="112"/>
      <c r="F762" s="112">
        <f t="shared" si="123"/>
        <v>3.2280000000000002</v>
      </c>
      <c r="K762" s="29">
        <v>44264</v>
      </c>
    </row>
    <row r="763" spans="2:11" x14ac:dyDescent="0.2">
      <c r="B763" s="109">
        <v>44270</v>
      </c>
      <c r="C763" s="110"/>
      <c r="D763" s="111">
        <v>3.27</v>
      </c>
      <c r="E763" s="112"/>
      <c r="F763" s="112">
        <f t="shared" si="123"/>
        <v>3.27</v>
      </c>
      <c r="K763" s="29">
        <v>44271</v>
      </c>
    </row>
    <row r="764" spans="2:11" x14ac:dyDescent="0.2">
      <c r="B764" s="109">
        <v>44277</v>
      </c>
      <c r="C764" s="110"/>
      <c r="D764" s="111">
        <v>3.3149999999999999</v>
      </c>
      <c r="E764" s="112"/>
      <c r="F764" s="112">
        <f t="shared" si="123"/>
        <v>3.3149999999999999</v>
      </c>
      <c r="K764" s="29">
        <v>44278</v>
      </c>
    </row>
    <row r="765" spans="2:11" x14ac:dyDescent="0.2">
      <c r="B765" s="109">
        <v>44284</v>
      </c>
      <c r="C765" s="110"/>
      <c r="D765" s="111">
        <v>3.2719999999999998</v>
      </c>
      <c r="E765" s="112"/>
      <c r="F765" s="112">
        <f t="shared" si="123"/>
        <v>3.2719999999999998</v>
      </c>
      <c r="K765" s="29">
        <v>44285</v>
      </c>
    </row>
    <row r="766" spans="2:11" x14ac:dyDescent="0.2">
      <c r="B766" s="109">
        <v>44291</v>
      </c>
      <c r="C766" s="110"/>
      <c r="D766" s="111">
        <v>3.2589999999999999</v>
      </c>
      <c r="E766" s="112"/>
      <c r="F766" s="112">
        <f t="shared" si="123"/>
        <v>3.2589999999999999</v>
      </c>
      <c r="K766" s="29">
        <v>44292</v>
      </c>
    </row>
    <row r="767" spans="2:11" x14ac:dyDescent="0.2">
      <c r="B767" s="109">
        <v>44298</v>
      </c>
      <c r="C767" s="110"/>
      <c r="D767" s="111">
        <v>3.2480000000000002</v>
      </c>
      <c r="E767" s="112"/>
      <c r="F767" s="112">
        <f t="shared" si="123"/>
        <v>3.2480000000000002</v>
      </c>
      <c r="K767" s="29">
        <v>44299</v>
      </c>
    </row>
    <row r="768" spans="2:11" x14ac:dyDescent="0.2">
      <c r="B768" s="109">
        <v>44305</v>
      </c>
      <c r="C768" s="110"/>
      <c r="D768" s="111">
        <v>3.2480000000000002</v>
      </c>
      <c r="E768" s="112"/>
      <c r="F768" s="112">
        <f t="shared" si="123"/>
        <v>3.2480000000000002</v>
      </c>
      <c r="K768" s="29">
        <v>44306</v>
      </c>
    </row>
    <row r="769" spans="2:11" x14ac:dyDescent="0.2">
      <c r="B769" s="109">
        <v>44312</v>
      </c>
      <c r="C769" s="110"/>
      <c r="D769" s="111">
        <v>3.25</v>
      </c>
      <c r="E769" s="112"/>
      <c r="F769" s="112">
        <f t="shared" si="123"/>
        <v>3.25</v>
      </c>
      <c r="K769" s="29">
        <v>44313</v>
      </c>
    </row>
    <row r="770" spans="2:11" x14ac:dyDescent="0.2">
      <c r="B770" s="109">
        <v>44319</v>
      </c>
      <c r="C770" s="110"/>
      <c r="D770" s="111">
        <v>3.282</v>
      </c>
      <c r="E770" s="112"/>
      <c r="F770" s="112">
        <f t="shared" si="123"/>
        <v>3.282</v>
      </c>
      <c r="K770" s="29">
        <v>44320</v>
      </c>
    </row>
    <row r="771" spans="2:11" x14ac:dyDescent="0.2">
      <c r="B771" s="109">
        <v>44326</v>
      </c>
      <c r="C771" s="110"/>
      <c r="D771" s="111">
        <v>3.3130000000000002</v>
      </c>
      <c r="E771" s="112"/>
      <c r="F771" s="112">
        <f t="shared" si="123"/>
        <v>3.3130000000000002</v>
      </c>
      <c r="K771" s="29">
        <v>44327</v>
      </c>
    </row>
    <row r="772" spans="2:11" x14ac:dyDescent="0.2">
      <c r="B772" s="109">
        <v>44333</v>
      </c>
      <c r="C772" s="110"/>
      <c r="D772" s="111">
        <v>3.383</v>
      </c>
      <c r="E772" s="112"/>
      <c r="F772" s="112">
        <f t="shared" si="123"/>
        <v>3.383</v>
      </c>
      <c r="K772" s="29">
        <v>44334</v>
      </c>
    </row>
    <row r="773" spans="2:11" x14ac:dyDescent="0.2">
      <c r="B773" s="109">
        <v>44340</v>
      </c>
      <c r="C773" s="110"/>
      <c r="D773" s="111">
        <v>3.395</v>
      </c>
      <c r="E773" s="112"/>
      <c r="F773" s="112">
        <f t="shared" si="123"/>
        <v>3.395</v>
      </c>
      <c r="K773" s="29">
        <v>44341</v>
      </c>
    </row>
    <row r="774" spans="2:11" x14ac:dyDescent="0.2">
      <c r="B774" s="109">
        <v>44347</v>
      </c>
      <c r="C774" s="110"/>
      <c r="D774" s="111">
        <v>3.41</v>
      </c>
      <c r="E774" s="112"/>
      <c r="F774" s="112">
        <f t="shared" si="123"/>
        <v>3.41</v>
      </c>
      <c r="K774" s="29">
        <v>44348</v>
      </c>
    </row>
    <row r="775" spans="2:11" x14ac:dyDescent="0.2">
      <c r="B775" s="109">
        <v>44354</v>
      </c>
      <c r="C775" s="110"/>
      <c r="D775" s="111">
        <v>3.4460000000000002</v>
      </c>
      <c r="E775" s="112"/>
      <c r="F775" s="112">
        <f t="shared" si="123"/>
        <v>3.4460000000000002</v>
      </c>
      <c r="K775" s="29">
        <v>44355</v>
      </c>
    </row>
    <row r="776" spans="2:11" x14ac:dyDescent="0.2">
      <c r="B776" s="109">
        <v>44361</v>
      </c>
      <c r="C776" s="110"/>
      <c r="D776" s="111">
        <v>3.4649999999999999</v>
      </c>
      <c r="E776" s="112"/>
      <c r="F776" s="112">
        <f t="shared" si="123"/>
        <v>3.4649999999999999</v>
      </c>
      <c r="K776" s="29">
        <v>44362</v>
      </c>
    </row>
    <row r="777" spans="2:11" x14ac:dyDescent="0.2">
      <c r="B777" s="109">
        <v>44368</v>
      </c>
      <c r="C777" s="110"/>
      <c r="D777" s="111">
        <v>3.4620000000000002</v>
      </c>
      <c r="E777" s="112"/>
      <c r="F777" s="112">
        <f t="shared" si="123"/>
        <v>3.4620000000000002</v>
      </c>
      <c r="K777" s="29">
        <v>44369</v>
      </c>
    </row>
    <row r="778" spans="2:11" x14ac:dyDescent="0.2">
      <c r="B778" s="109">
        <v>44375</v>
      </c>
      <c r="C778" s="110"/>
      <c r="D778" s="111">
        <v>3.4940000000000002</v>
      </c>
      <c r="E778" s="112"/>
      <c r="F778" s="112">
        <f t="shared" si="123"/>
        <v>3.4940000000000002</v>
      </c>
      <c r="K778" s="29">
        <v>44376</v>
      </c>
    </row>
    <row r="779" spans="2:11" x14ac:dyDescent="0.2">
      <c r="B779" s="109">
        <v>44382</v>
      </c>
      <c r="C779" s="110"/>
      <c r="D779" s="111">
        <v>3.55</v>
      </c>
      <c r="E779" s="112"/>
      <c r="F779" s="112">
        <f t="shared" si="123"/>
        <v>3.55</v>
      </c>
      <c r="K779" s="29">
        <v>44383</v>
      </c>
    </row>
    <row r="780" spans="2:11" x14ac:dyDescent="0.2">
      <c r="B780" s="109">
        <v>44389</v>
      </c>
      <c r="C780" s="110"/>
      <c r="D780" s="111">
        <v>3.5680000000000001</v>
      </c>
      <c r="E780" s="112"/>
      <c r="F780" s="112">
        <f t="shared" si="123"/>
        <v>3.5680000000000001</v>
      </c>
      <c r="K780" s="29">
        <v>44390</v>
      </c>
    </row>
    <row r="781" spans="2:11" x14ac:dyDescent="0.2">
      <c r="B781" s="109">
        <v>44396</v>
      </c>
      <c r="C781" s="110"/>
      <c r="D781" s="111">
        <v>3.5979999999999999</v>
      </c>
      <c r="E781" s="112"/>
      <c r="F781" s="112">
        <f t="shared" si="123"/>
        <v>3.5979999999999999</v>
      </c>
      <c r="K781" s="29">
        <v>44397</v>
      </c>
    </row>
    <row r="782" spans="2:11" x14ac:dyDescent="0.2">
      <c r="B782" s="109">
        <v>44403</v>
      </c>
      <c r="C782" s="110"/>
      <c r="D782" s="111">
        <v>3.61</v>
      </c>
      <c r="E782" s="112"/>
      <c r="F782" s="112">
        <f t="shared" si="123"/>
        <v>3.61</v>
      </c>
      <c r="K782" s="29">
        <v>44404</v>
      </c>
    </row>
    <row r="783" spans="2:11" x14ac:dyDescent="0.2">
      <c r="B783" s="109">
        <v>44410</v>
      </c>
      <c r="C783" s="110"/>
      <c r="D783" s="111">
        <v>3.661</v>
      </c>
      <c r="E783" s="112"/>
      <c r="F783" s="112">
        <f>D783</f>
        <v>3.661</v>
      </c>
      <c r="K783" s="29">
        <v>44411</v>
      </c>
    </row>
    <row r="784" spans="2:11" x14ac:dyDescent="0.2">
      <c r="B784" s="109">
        <v>44417</v>
      </c>
      <c r="C784" s="110"/>
      <c r="D784" s="111">
        <v>3.6749999999999998</v>
      </c>
      <c r="E784" s="112"/>
      <c r="F784" s="112">
        <f t="shared" ref="F784:F796" si="124">D784</f>
        <v>3.6749999999999998</v>
      </c>
      <c r="K784" s="29">
        <v>44418</v>
      </c>
    </row>
    <row r="785" spans="2:11" x14ac:dyDescent="0.2">
      <c r="B785" s="109">
        <v>44424</v>
      </c>
      <c r="C785" s="110"/>
      <c r="D785" s="111">
        <v>3.6819999999999999</v>
      </c>
      <c r="E785" s="112"/>
      <c r="F785" s="112">
        <f t="shared" si="124"/>
        <v>3.6819999999999999</v>
      </c>
      <c r="K785" s="29">
        <v>44425</v>
      </c>
    </row>
    <row r="786" spans="2:11" x14ac:dyDescent="0.2">
      <c r="B786" s="109">
        <v>44431</v>
      </c>
      <c r="C786" s="110"/>
      <c r="D786" s="111">
        <v>3.6429999999999998</v>
      </c>
      <c r="E786" s="112"/>
      <c r="F786" s="112">
        <f t="shared" si="124"/>
        <v>3.6429999999999998</v>
      </c>
      <c r="K786" s="29">
        <v>44432</v>
      </c>
    </row>
    <row r="787" spans="2:11" x14ac:dyDescent="0.2">
      <c r="B787" s="109">
        <v>44438</v>
      </c>
      <c r="C787" s="110"/>
      <c r="D787" s="111">
        <v>3.645</v>
      </c>
      <c r="E787" s="112"/>
      <c r="F787" s="112">
        <f t="shared" si="124"/>
        <v>3.645</v>
      </c>
      <c r="K787" s="29">
        <v>44439</v>
      </c>
    </row>
    <row r="788" spans="2:11" x14ac:dyDescent="0.2">
      <c r="B788" s="109">
        <v>44445</v>
      </c>
      <c r="C788" s="110"/>
      <c r="D788" s="111">
        <v>3.6640000000000001</v>
      </c>
      <c r="E788" s="112"/>
      <c r="F788" s="112">
        <f t="shared" si="124"/>
        <v>3.6640000000000001</v>
      </c>
      <c r="K788" s="29">
        <v>44446</v>
      </c>
    </row>
    <row r="789" spans="2:11" x14ac:dyDescent="0.2">
      <c r="B789" s="109">
        <v>44452</v>
      </c>
      <c r="C789" s="110"/>
      <c r="D789" s="111">
        <v>3.661</v>
      </c>
      <c r="E789" s="112"/>
      <c r="F789" s="112">
        <f t="shared" si="124"/>
        <v>3.661</v>
      </c>
      <c r="K789" s="29">
        <v>44453</v>
      </c>
    </row>
    <row r="790" spans="2:11" x14ac:dyDescent="0.2">
      <c r="B790" s="109">
        <v>44459</v>
      </c>
      <c r="C790" s="110"/>
      <c r="D790" s="111">
        <v>3.6629999999999998</v>
      </c>
      <c r="E790" s="112"/>
      <c r="F790" s="112">
        <f t="shared" si="124"/>
        <v>3.6629999999999998</v>
      </c>
      <c r="K790" s="29">
        <v>44460</v>
      </c>
    </row>
    <row r="791" spans="2:11" x14ac:dyDescent="0.2">
      <c r="B791" s="109">
        <v>44466</v>
      </c>
      <c r="C791" s="110"/>
      <c r="D791" s="111">
        <v>3.6640000000000001</v>
      </c>
      <c r="E791" s="112"/>
      <c r="F791" s="112">
        <f t="shared" si="124"/>
        <v>3.6640000000000001</v>
      </c>
      <c r="K791" s="29">
        <v>44467</v>
      </c>
    </row>
    <row r="792" spans="2:11" x14ac:dyDescent="0.2">
      <c r="B792" s="109">
        <v>44473</v>
      </c>
      <c r="C792" s="110"/>
      <c r="D792" s="111">
        <v>3.7170000000000001</v>
      </c>
      <c r="E792" s="112"/>
      <c r="F792" s="112">
        <f t="shared" si="124"/>
        <v>3.7170000000000001</v>
      </c>
      <c r="K792" s="29">
        <v>44474</v>
      </c>
    </row>
    <row r="793" spans="2:11" x14ac:dyDescent="0.2">
      <c r="B793" s="109">
        <v>44480</v>
      </c>
      <c r="C793" s="110"/>
      <c r="D793" s="111">
        <v>3.7839999999999998</v>
      </c>
      <c r="E793" s="112"/>
      <c r="F793" s="112">
        <f t="shared" si="124"/>
        <v>3.7839999999999998</v>
      </c>
      <c r="K793" s="29">
        <v>44481</v>
      </c>
    </row>
    <row r="794" spans="2:11" x14ac:dyDescent="0.2">
      <c r="B794" s="109">
        <v>44487</v>
      </c>
      <c r="C794" s="110"/>
      <c r="D794" s="111">
        <v>3.86</v>
      </c>
      <c r="E794" s="112"/>
      <c r="F794" s="112">
        <f t="shared" si="124"/>
        <v>3.86</v>
      </c>
      <c r="K794" s="29">
        <v>44488</v>
      </c>
    </row>
    <row r="795" spans="2:11" x14ac:dyDescent="0.2">
      <c r="B795" s="109">
        <v>44494</v>
      </c>
      <c r="C795" s="110"/>
      <c r="D795" s="111">
        <v>3.891</v>
      </c>
      <c r="E795" s="112"/>
      <c r="F795" s="112">
        <f t="shared" si="124"/>
        <v>3.891</v>
      </c>
      <c r="K795" s="29">
        <v>44495</v>
      </c>
    </row>
    <row r="796" spans="2:11" x14ac:dyDescent="0.2">
      <c r="B796" s="109">
        <v>44501</v>
      </c>
      <c r="C796" s="110"/>
      <c r="D796" s="111">
        <v>3.9319999999999999</v>
      </c>
      <c r="E796" s="112"/>
      <c r="F796" s="112">
        <f t="shared" si="124"/>
        <v>3.9319999999999999</v>
      </c>
      <c r="K796" s="29">
        <v>44502</v>
      </c>
    </row>
    <row r="797" spans="2:11" x14ac:dyDescent="0.2">
      <c r="B797" s="29">
        <v>44509</v>
      </c>
      <c r="K797" s="29">
        <v>44509</v>
      </c>
    </row>
    <row r="798" spans="2:11" x14ac:dyDescent="0.2">
      <c r="B798" s="29">
        <v>44516</v>
      </c>
      <c r="K798" s="29">
        <v>44516</v>
      </c>
    </row>
    <row r="799" spans="2:11" x14ac:dyDescent="0.2">
      <c r="B799" s="29">
        <v>44523</v>
      </c>
      <c r="K799" s="29">
        <v>44523</v>
      </c>
    </row>
    <row r="800" spans="2:11" x14ac:dyDescent="0.2">
      <c r="B800" s="29">
        <v>44530</v>
      </c>
      <c r="K800" s="29">
        <v>44530</v>
      </c>
    </row>
    <row r="801" spans="2:11" x14ac:dyDescent="0.2">
      <c r="B801" s="29">
        <v>44537</v>
      </c>
      <c r="K801" s="29">
        <v>44537</v>
      </c>
    </row>
    <row r="802" spans="2:11" x14ac:dyDescent="0.2">
      <c r="B802" s="29">
        <v>44544</v>
      </c>
      <c r="K802" s="29">
        <v>44544</v>
      </c>
    </row>
    <row r="803" spans="2:11" x14ac:dyDescent="0.2">
      <c r="B803" s="29">
        <v>44551</v>
      </c>
      <c r="K803" s="29">
        <v>44551</v>
      </c>
    </row>
    <row r="804" spans="2:11" x14ac:dyDescent="0.2">
      <c r="B804" s="29">
        <v>44558</v>
      </c>
      <c r="K804" s="29">
        <v>44558</v>
      </c>
    </row>
    <row r="805" spans="2:11" x14ac:dyDescent="0.2">
      <c r="B805" s="29">
        <v>44565</v>
      </c>
      <c r="K805" s="29">
        <v>44565</v>
      </c>
    </row>
    <row r="806" spans="2:11" x14ac:dyDescent="0.2">
      <c r="B806" s="29">
        <v>44572</v>
      </c>
      <c r="K806" s="29">
        <v>44572</v>
      </c>
    </row>
    <row r="807" spans="2:11" x14ac:dyDescent="0.2">
      <c r="B807" s="29">
        <v>44579</v>
      </c>
      <c r="K807" s="29">
        <v>44579</v>
      </c>
    </row>
    <row r="808" spans="2:11" x14ac:dyDescent="0.2">
      <c r="B808" s="29">
        <v>44586</v>
      </c>
      <c r="K808" s="29">
        <v>44586</v>
      </c>
    </row>
    <row r="809" spans="2:11" x14ac:dyDescent="0.2">
      <c r="B809" s="29">
        <v>44593</v>
      </c>
      <c r="K809" s="29">
        <v>44593</v>
      </c>
    </row>
    <row r="810" spans="2:11" x14ac:dyDescent="0.2">
      <c r="B810" s="29">
        <v>44600</v>
      </c>
      <c r="K810" s="29">
        <v>44600</v>
      </c>
    </row>
    <row r="811" spans="2:11" x14ac:dyDescent="0.2">
      <c r="B811" s="29">
        <v>44607</v>
      </c>
      <c r="K811" s="29">
        <v>44607</v>
      </c>
    </row>
    <row r="812" spans="2:11" x14ac:dyDescent="0.2">
      <c r="B812" s="29">
        <v>44614</v>
      </c>
      <c r="K812" s="29">
        <v>44614</v>
      </c>
    </row>
    <row r="813" spans="2:11" x14ac:dyDescent="0.2">
      <c r="B813" s="29">
        <v>44621</v>
      </c>
      <c r="K813" s="29">
        <v>44621</v>
      </c>
    </row>
    <row r="814" spans="2:11" x14ac:dyDescent="0.2">
      <c r="B814" s="29">
        <v>44628</v>
      </c>
      <c r="K814" s="29">
        <v>44628</v>
      </c>
    </row>
    <row r="815" spans="2:11" x14ac:dyDescent="0.2">
      <c r="B815" s="29">
        <v>44635</v>
      </c>
      <c r="K815" s="29">
        <v>44635</v>
      </c>
    </row>
    <row r="816" spans="2:11" x14ac:dyDescent="0.2">
      <c r="B816" s="29">
        <v>44642</v>
      </c>
      <c r="K816" s="29">
        <v>44642</v>
      </c>
    </row>
    <row r="817" spans="2:11" x14ac:dyDescent="0.2">
      <c r="B817" s="29">
        <v>44649</v>
      </c>
      <c r="K817" s="29">
        <v>44649</v>
      </c>
    </row>
    <row r="818" spans="2:11" x14ac:dyDescent="0.2">
      <c r="B818" s="29">
        <v>44656</v>
      </c>
      <c r="K818" s="29">
        <v>44656</v>
      </c>
    </row>
    <row r="819" spans="2:11" x14ac:dyDescent="0.2">
      <c r="B819" s="29">
        <v>44663</v>
      </c>
      <c r="K819" s="29">
        <v>44663</v>
      </c>
    </row>
    <row r="820" spans="2:11" x14ac:dyDescent="0.2">
      <c r="B820" s="29">
        <v>44670</v>
      </c>
      <c r="K820" s="29">
        <v>44670</v>
      </c>
    </row>
    <row r="821" spans="2:11" x14ac:dyDescent="0.2">
      <c r="B821" s="29">
        <v>44677</v>
      </c>
      <c r="K821" s="29">
        <v>44677</v>
      </c>
    </row>
    <row r="822" spans="2:11" x14ac:dyDescent="0.2">
      <c r="B822" s="29">
        <v>44684</v>
      </c>
      <c r="K822" s="29">
        <v>44684</v>
      </c>
    </row>
    <row r="823" spans="2:11" x14ac:dyDescent="0.2">
      <c r="B823" s="29">
        <v>44691</v>
      </c>
      <c r="K823" s="29">
        <v>44691</v>
      </c>
    </row>
    <row r="824" spans="2:11" x14ac:dyDescent="0.2">
      <c r="B824" s="29">
        <v>44698</v>
      </c>
      <c r="K824" s="29">
        <v>44698</v>
      </c>
    </row>
    <row r="825" spans="2:11" x14ac:dyDescent="0.2">
      <c r="B825" s="29">
        <v>44705</v>
      </c>
      <c r="K825" s="29">
        <v>44705</v>
      </c>
    </row>
    <row r="826" spans="2:11" x14ac:dyDescent="0.2">
      <c r="B826" s="29">
        <v>44712</v>
      </c>
      <c r="K826" s="29">
        <v>44712</v>
      </c>
    </row>
    <row r="827" spans="2:11" x14ac:dyDescent="0.2">
      <c r="B827" s="29">
        <v>44719</v>
      </c>
      <c r="K827" s="29">
        <v>44719</v>
      </c>
    </row>
    <row r="828" spans="2:11" x14ac:dyDescent="0.2">
      <c r="B828" s="29">
        <v>44726</v>
      </c>
      <c r="K828" s="29">
        <v>44726</v>
      </c>
    </row>
    <row r="829" spans="2:11" x14ac:dyDescent="0.2">
      <c r="B829" s="29">
        <v>44733</v>
      </c>
      <c r="K829" s="29">
        <v>44733</v>
      </c>
    </row>
    <row r="830" spans="2:11" x14ac:dyDescent="0.2">
      <c r="B830" s="29">
        <v>44740</v>
      </c>
      <c r="K830" s="29">
        <v>44740</v>
      </c>
    </row>
    <row r="831" spans="2:11" x14ac:dyDescent="0.2">
      <c r="B831" s="29">
        <v>44747</v>
      </c>
      <c r="K831" s="29">
        <v>44747</v>
      </c>
    </row>
    <row r="832" spans="2:11" x14ac:dyDescent="0.2">
      <c r="B832" s="29">
        <v>44754</v>
      </c>
      <c r="K832" s="29">
        <v>44754</v>
      </c>
    </row>
    <row r="833" spans="2:11" x14ac:dyDescent="0.2">
      <c r="B833" s="29">
        <v>44761</v>
      </c>
      <c r="K833" s="29">
        <v>44761</v>
      </c>
    </row>
    <row r="834" spans="2:11" x14ac:dyDescent="0.2">
      <c r="B834" s="29">
        <v>44768</v>
      </c>
      <c r="K834" s="29">
        <v>44768</v>
      </c>
    </row>
    <row r="835" spans="2:11" x14ac:dyDescent="0.2">
      <c r="B835" s="29">
        <v>44775</v>
      </c>
      <c r="K835" s="29">
        <v>44775</v>
      </c>
    </row>
    <row r="836" spans="2:11" x14ac:dyDescent="0.2">
      <c r="B836" s="29">
        <v>44782</v>
      </c>
      <c r="K836" s="29">
        <v>44782</v>
      </c>
    </row>
    <row r="837" spans="2:11" x14ac:dyDescent="0.2">
      <c r="B837" s="29">
        <v>44789</v>
      </c>
      <c r="K837" s="29">
        <v>44789</v>
      </c>
    </row>
    <row r="838" spans="2:11" x14ac:dyDescent="0.2">
      <c r="B838" s="29">
        <v>44796</v>
      </c>
      <c r="K838" s="29">
        <v>44796</v>
      </c>
    </row>
    <row r="839" spans="2:11" x14ac:dyDescent="0.2">
      <c r="B839" s="29">
        <v>44803</v>
      </c>
      <c r="K839" s="29">
        <v>44803</v>
      </c>
    </row>
    <row r="840" spans="2:11" x14ac:dyDescent="0.2">
      <c r="B840" s="29">
        <v>44810</v>
      </c>
      <c r="K840" s="29">
        <v>44810</v>
      </c>
    </row>
    <row r="841" spans="2:11" x14ac:dyDescent="0.2">
      <c r="B841" s="29">
        <v>44817</v>
      </c>
      <c r="K841" s="29">
        <v>44817</v>
      </c>
    </row>
    <row r="842" spans="2:11" x14ac:dyDescent="0.2">
      <c r="B842" s="29">
        <v>44824</v>
      </c>
      <c r="K842" s="29">
        <v>44824</v>
      </c>
    </row>
    <row r="843" spans="2:11" x14ac:dyDescent="0.2">
      <c r="B843" s="29">
        <v>44831</v>
      </c>
      <c r="K843" s="29">
        <v>44831</v>
      </c>
    </row>
    <row r="844" spans="2:11" x14ac:dyDescent="0.2">
      <c r="B844" s="29">
        <v>44838</v>
      </c>
      <c r="K844" s="29">
        <v>44838</v>
      </c>
    </row>
    <row r="845" spans="2:11" x14ac:dyDescent="0.2">
      <c r="B845" s="29">
        <v>44845</v>
      </c>
      <c r="K845" s="29">
        <v>44845</v>
      </c>
    </row>
    <row r="846" spans="2:11" x14ac:dyDescent="0.2">
      <c r="B846" s="29">
        <v>44852</v>
      </c>
      <c r="K846" s="29">
        <v>44852</v>
      </c>
    </row>
    <row r="847" spans="2:11" x14ac:dyDescent="0.2">
      <c r="B847" s="29">
        <v>44859</v>
      </c>
      <c r="K847" s="29">
        <v>44859</v>
      </c>
    </row>
    <row r="848" spans="2:11" x14ac:dyDescent="0.2">
      <c r="B848" s="29">
        <v>44866</v>
      </c>
      <c r="K848" s="29">
        <v>44866</v>
      </c>
    </row>
    <row r="849" spans="2:11" x14ac:dyDescent="0.2">
      <c r="B849" s="29">
        <v>44873</v>
      </c>
      <c r="K849" s="29">
        <v>44873</v>
      </c>
    </row>
    <row r="850" spans="2:11" x14ac:dyDescent="0.2">
      <c r="B850" s="29">
        <v>44880</v>
      </c>
      <c r="K850" s="29">
        <v>44880</v>
      </c>
    </row>
    <row r="851" spans="2:11" x14ac:dyDescent="0.2">
      <c r="B851" s="29">
        <v>44887</v>
      </c>
      <c r="K851" s="29">
        <v>44887</v>
      </c>
    </row>
    <row r="852" spans="2:11" x14ac:dyDescent="0.2">
      <c r="B852" s="29">
        <v>44894</v>
      </c>
      <c r="K852" s="29">
        <v>44894</v>
      </c>
    </row>
    <row r="853" spans="2:11" x14ac:dyDescent="0.2">
      <c r="B853" s="29">
        <v>44901</v>
      </c>
      <c r="K853" s="29">
        <v>44901</v>
      </c>
    </row>
    <row r="854" spans="2:11" x14ac:dyDescent="0.2">
      <c r="B854" s="29">
        <v>44908</v>
      </c>
      <c r="K854" s="29">
        <v>44908</v>
      </c>
    </row>
    <row r="855" spans="2:11" x14ac:dyDescent="0.2">
      <c r="B855" s="29">
        <v>44915</v>
      </c>
      <c r="K855" s="29">
        <v>44915</v>
      </c>
    </row>
    <row r="856" spans="2:11" x14ac:dyDescent="0.2">
      <c r="B856" s="29">
        <v>44922</v>
      </c>
      <c r="K856" s="29">
        <v>44922</v>
      </c>
    </row>
    <row r="857" spans="2:11" x14ac:dyDescent="0.2">
      <c r="B857" s="29">
        <v>44929</v>
      </c>
      <c r="K857" s="29">
        <v>44929</v>
      </c>
    </row>
    <row r="858" spans="2:11" x14ac:dyDescent="0.2">
      <c r="B858" s="29">
        <v>44936</v>
      </c>
      <c r="K858" s="29">
        <v>44936</v>
      </c>
    </row>
    <row r="859" spans="2:11" x14ac:dyDescent="0.2">
      <c r="B859" s="29">
        <v>44943</v>
      </c>
      <c r="K859" s="29">
        <v>44943</v>
      </c>
    </row>
    <row r="860" spans="2:11" x14ac:dyDescent="0.2">
      <c r="B860" s="29">
        <v>44950</v>
      </c>
      <c r="K860" s="29">
        <v>44950</v>
      </c>
    </row>
    <row r="861" spans="2:11" x14ac:dyDescent="0.2">
      <c r="B861" s="29">
        <v>44957</v>
      </c>
      <c r="K861" s="29">
        <v>44957</v>
      </c>
    </row>
    <row r="862" spans="2:11" x14ac:dyDescent="0.2">
      <c r="B862" s="29">
        <v>44964</v>
      </c>
      <c r="K862" s="29">
        <v>44964</v>
      </c>
    </row>
    <row r="863" spans="2:11" x14ac:dyDescent="0.2">
      <c r="B863" s="29">
        <v>44971</v>
      </c>
      <c r="K863" s="29">
        <v>44971</v>
      </c>
    </row>
    <row r="864" spans="2:11" x14ac:dyDescent="0.2">
      <c r="B864" s="29">
        <v>44978</v>
      </c>
      <c r="K864" s="29">
        <v>44978</v>
      </c>
    </row>
    <row r="865" spans="2:11" x14ac:dyDescent="0.2">
      <c r="B865" s="29">
        <v>44985</v>
      </c>
      <c r="K865" s="29">
        <v>44985</v>
      </c>
    </row>
    <row r="866" spans="2:11" x14ac:dyDescent="0.2">
      <c r="B866" s="29">
        <v>44992</v>
      </c>
      <c r="K866" s="29">
        <v>44992</v>
      </c>
    </row>
    <row r="867" spans="2:11" x14ac:dyDescent="0.2">
      <c r="B867" s="29">
        <v>44999</v>
      </c>
      <c r="K867" s="29">
        <v>44999</v>
      </c>
    </row>
    <row r="868" spans="2:11" x14ac:dyDescent="0.2">
      <c r="B868" s="29">
        <v>45006</v>
      </c>
      <c r="K868" s="29">
        <v>45006</v>
      </c>
    </row>
    <row r="869" spans="2:11" x14ac:dyDescent="0.2">
      <c r="B869" s="29">
        <v>45013</v>
      </c>
      <c r="K869" s="29">
        <v>45013</v>
      </c>
    </row>
    <row r="870" spans="2:11" x14ac:dyDescent="0.2">
      <c r="B870" s="29">
        <v>45020</v>
      </c>
      <c r="K870" s="29">
        <v>45020</v>
      </c>
    </row>
    <row r="871" spans="2:11" x14ac:dyDescent="0.2">
      <c r="B871" s="29">
        <v>45027</v>
      </c>
      <c r="K871" s="29">
        <v>45027</v>
      </c>
    </row>
    <row r="872" spans="2:11" x14ac:dyDescent="0.2">
      <c r="B872" s="29">
        <v>45034</v>
      </c>
      <c r="K872" s="29">
        <v>45034</v>
      </c>
    </row>
    <row r="873" spans="2:11" x14ac:dyDescent="0.2">
      <c r="B873" s="29">
        <v>45041</v>
      </c>
      <c r="K873" s="29">
        <v>45041</v>
      </c>
    </row>
    <row r="874" spans="2:11" x14ac:dyDescent="0.2">
      <c r="B874" s="29">
        <v>45048</v>
      </c>
      <c r="K874" s="29">
        <v>45048</v>
      </c>
    </row>
    <row r="875" spans="2:11" x14ac:dyDescent="0.2">
      <c r="B875" s="29">
        <v>45055</v>
      </c>
      <c r="K875" s="29">
        <v>45055</v>
      </c>
    </row>
    <row r="876" spans="2:11" x14ac:dyDescent="0.2">
      <c r="B876" s="29">
        <v>45062</v>
      </c>
      <c r="K876" s="29">
        <v>45062</v>
      </c>
    </row>
    <row r="877" spans="2:11" x14ac:dyDescent="0.2">
      <c r="B877" s="29">
        <v>45069</v>
      </c>
      <c r="K877" s="29">
        <v>45069</v>
      </c>
    </row>
    <row r="878" spans="2:11" x14ac:dyDescent="0.2">
      <c r="B878" s="29">
        <v>45076</v>
      </c>
      <c r="K878" s="29">
        <v>45076</v>
      </c>
    </row>
    <row r="879" spans="2:11" x14ac:dyDescent="0.2">
      <c r="B879" s="29">
        <v>45083</v>
      </c>
      <c r="K879" s="29">
        <v>45083</v>
      </c>
    </row>
    <row r="880" spans="2:11" x14ac:dyDescent="0.2">
      <c r="B880" s="29">
        <v>45090</v>
      </c>
      <c r="K880" s="29">
        <v>45090</v>
      </c>
    </row>
    <row r="881" spans="2:11" x14ac:dyDescent="0.2">
      <c r="B881" s="29">
        <v>45097</v>
      </c>
      <c r="K881" s="29">
        <v>45097</v>
      </c>
    </row>
    <row r="882" spans="2:11" x14ac:dyDescent="0.2">
      <c r="B882" s="29">
        <v>45104</v>
      </c>
      <c r="K882" s="29">
        <v>45104</v>
      </c>
    </row>
    <row r="883" spans="2:11" x14ac:dyDescent="0.2">
      <c r="B883" s="29">
        <v>45111</v>
      </c>
      <c r="K883" s="29">
        <v>45111</v>
      </c>
    </row>
    <row r="884" spans="2:11" x14ac:dyDescent="0.2">
      <c r="B884" s="29">
        <v>45118</v>
      </c>
      <c r="K884" s="29">
        <v>45118</v>
      </c>
    </row>
    <row r="885" spans="2:11" x14ac:dyDescent="0.2">
      <c r="B885" s="29">
        <v>45125</v>
      </c>
      <c r="K885" s="29">
        <v>45125</v>
      </c>
    </row>
    <row r="886" spans="2:11" x14ac:dyDescent="0.2">
      <c r="B886" s="29">
        <v>45132</v>
      </c>
      <c r="K886" s="29">
        <v>45132</v>
      </c>
    </row>
    <row r="887" spans="2:11" x14ac:dyDescent="0.2">
      <c r="B887" s="29">
        <v>45139</v>
      </c>
      <c r="K887" s="29">
        <v>45139</v>
      </c>
    </row>
    <row r="888" spans="2:11" x14ac:dyDescent="0.2">
      <c r="B888" s="29">
        <v>45146</v>
      </c>
      <c r="K888" s="29">
        <v>45146</v>
      </c>
    </row>
    <row r="889" spans="2:11" x14ac:dyDescent="0.2">
      <c r="B889" s="29">
        <v>45153</v>
      </c>
      <c r="K889" s="29">
        <v>45153</v>
      </c>
    </row>
    <row r="890" spans="2:11" x14ac:dyDescent="0.2">
      <c r="B890" s="29">
        <v>45160</v>
      </c>
      <c r="K890" s="29">
        <v>45160</v>
      </c>
    </row>
    <row r="891" spans="2:11" x14ac:dyDescent="0.2">
      <c r="B891" s="29">
        <v>45167</v>
      </c>
      <c r="K891" s="29">
        <v>45167</v>
      </c>
    </row>
    <row r="892" spans="2:11" x14ac:dyDescent="0.2">
      <c r="B892" s="29">
        <v>45174</v>
      </c>
      <c r="K892" s="29">
        <v>45174</v>
      </c>
    </row>
    <row r="893" spans="2:11" x14ac:dyDescent="0.2">
      <c r="B893" s="29">
        <v>45181</v>
      </c>
      <c r="K893" s="29">
        <v>45181</v>
      </c>
    </row>
    <row r="894" spans="2:11" x14ac:dyDescent="0.2">
      <c r="B894" s="29">
        <v>45188</v>
      </c>
      <c r="K894" s="29">
        <v>45188</v>
      </c>
    </row>
    <row r="895" spans="2:11" x14ac:dyDescent="0.2">
      <c r="B895" s="29">
        <v>45195</v>
      </c>
      <c r="K895" s="29">
        <v>45195</v>
      </c>
    </row>
    <row r="896" spans="2:11" x14ac:dyDescent="0.2">
      <c r="B896" s="29">
        <v>45202</v>
      </c>
      <c r="K896" s="29">
        <v>45202</v>
      </c>
    </row>
    <row r="897" spans="2:11" x14ac:dyDescent="0.2">
      <c r="B897" s="29">
        <v>45209</v>
      </c>
      <c r="K897" s="29">
        <v>45209</v>
      </c>
    </row>
    <row r="898" spans="2:11" x14ac:dyDescent="0.2">
      <c r="B898" s="29">
        <v>45216</v>
      </c>
      <c r="K898" s="29">
        <v>45216</v>
      </c>
    </row>
    <row r="899" spans="2:11" x14ac:dyDescent="0.2">
      <c r="B899" s="29">
        <v>45223</v>
      </c>
      <c r="K899" s="29">
        <v>45223</v>
      </c>
    </row>
    <row r="900" spans="2:11" x14ac:dyDescent="0.2">
      <c r="B900" s="29">
        <v>45230</v>
      </c>
      <c r="K900" s="29">
        <v>45230</v>
      </c>
    </row>
    <row r="901" spans="2:11" x14ac:dyDescent="0.2">
      <c r="B901" s="29">
        <v>45237</v>
      </c>
      <c r="K901" s="29">
        <v>45237</v>
      </c>
    </row>
    <row r="902" spans="2:11" x14ac:dyDescent="0.2">
      <c r="B902" s="29">
        <v>45244</v>
      </c>
      <c r="K902" s="29">
        <v>45244</v>
      </c>
    </row>
    <row r="903" spans="2:11" x14ac:dyDescent="0.2">
      <c r="B903" s="29">
        <v>45251</v>
      </c>
      <c r="K903" s="29">
        <v>45251</v>
      </c>
    </row>
    <row r="904" spans="2:11" x14ac:dyDescent="0.2">
      <c r="B904" s="29">
        <v>45258</v>
      </c>
      <c r="K904" s="29">
        <v>45258</v>
      </c>
    </row>
    <row r="905" spans="2:11" x14ac:dyDescent="0.2">
      <c r="B905" s="29">
        <v>45265</v>
      </c>
      <c r="K905" s="29">
        <v>45265</v>
      </c>
    </row>
    <row r="906" spans="2:11" x14ac:dyDescent="0.2">
      <c r="B906" s="29">
        <v>45272</v>
      </c>
      <c r="K906" s="29">
        <v>45272</v>
      </c>
    </row>
    <row r="907" spans="2:11" x14ac:dyDescent="0.2">
      <c r="B907" s="29">
        <v>45279</v>
      </c>
      <c r="K907" s="29">
        <v>45279</v>
      </c>
    </row>
    <row r="908" spans="2:11" x14ac:dyDescent="0.2">
      <c r="B908" s="29">
        <v>45286</v>
      </c>
      <c r="K908" s="29">
        <v>45286</v>
      </c>
    </row>
    <row r="909" spans="2:11" x14ac:dyDescent="0.2">
      <c r="B909" s="29">
        <v>45293</v>
      </c>
      <c r="K909" s="29">
        <v>45293</v>
      </c>
    </row>
    <row r="910" spans="2:11" x14ac:dyDescent="0.2">
      <c r="B910" s="29">
        <v>45300</v>
      </c>
      <c r="K910" s="29">
        <v>45300</v>
      </c>
    </row>
    <row r="911" spans="2:11" x14ac:dyDescent="0.2">
      <c r="B911" s="29">
        <v>45307</v>
      </c>
      <c r="K911" s="29">
        <v>45307</v>
      </c>
    </row>
    <row r="912" spans="2:11" x14ac:dyDescent="0.2">
      <c r="B912" s="29">
        <v>45314</v>
      </c>
      <c r="K912" s="29">
        <v>45314</v>
      </c>
    </row>
    <row r="913" spans="2:11" x14ac:dyDescent="0.2">
      <c r="B913" s="29">
        <v>45321</v>
      </c>
      <c r="K913" s="29">
        <v>45321</v>
      </c>
    </row>
    <row r="914" spans="2:11" x14ac:dyDescent="0.2">
      <c r="B914" s="29">
        <v>45328</v>
      </c>
      <c r="K914" s="29">
        <v>45328</v>
      </c>
    </row>
    <row r="915" spans="2:11" x14ac:dyDescent="0.2">
      <c r="B915" s="29">
        <v>45335</v>
      </c>
      <c r="K915" s="29">
        <v>45335</v>
      </c>
    </row>
    <row r="916" spans="2:11" x14ac:dyDescent="0.2">
      <c r="B916" s="29">
        <v>45342</v>
      </c>
      <c r="K916" s="29">
        <v>45342</v>
      </c>
    </row>
    <row r="917" spans="2:11" x14ac:dyDescent="0.2">
      <c r="B917" s="29">
        <v>45349</v>
      </c>
      <c r="K917" s="29">
        <v>45349</v>
      </c>
    </row>
    <row r="918" spans="2:11" x14ac:dyDescent="0.2">
      <c r="B918" s="29">
        <v>45356</v>
      </c>
      <c r="K918" s="29">
        <v>45356</v>
      </c>
    </row>
    <row r="919" spans="2:11" x14ac:dyDescent="0.2">
      <c r="B919" s="29">
        <v>45363</v>
      </c>
      <c r="K919" s="29">
        <v>45363</v>
      </c>
    </row>
    <row r="920" spans="2:11" x14ac:dyDescent="0.2">
      <c r="B920" s="29">
        <v>45370</v>
      </c>
      <c r="K920" s="29">
        <v>45370</v>
      </c>
    </row>
    <row r="921" spans="2:11" x14ac:dyDescent="0.2">
      <c r="B921" s="29">
        <v>45377</v>
      </c>
      <c r="K921" s="29">
        <v>45377</v>
      </c>
    </row>
    <row r="922" spans="2:11" x14ac:dyDescent="0.2">
      <c r="B922" s="29">
        <v>45384</v>
      </c>
      <c r="K922" s="29">
        <v>45384</v>
      </c>
    </row>
    <row r="923" spans="2:11" x14ac:dyDescent="0.2">
      <c r="B923" s="29">
        <v>45391</v>
      </c>
      <c r="K923" s="29">
        <v>45391</v>
      </c>
    </row>
    <row r="924" spans="2:11" x14ac:dyDescent="0.2">
      <c r="B924" s="29">
        <v>45398</v>
      </c>
      <c r="K924" s="29">
        <v>45398</v>
      </c>
    </row>
    <row r="925" spans="2:11" x14ac:dyDescent="0.2">
      <c r="B925" s="29">
        <v>45405</v>
      </c>
      <c r="K925" s="29">
        <v>45405</v>
      </c>
    </row>
    <row r="926" spans="2:11" x14ac:dyDescent="0.2">
      <c r="B926" s="29">
        <v>45412</v>
      </c>
      <c r="K926" s="29">
        <v>45412</v>
      </c>
    </row>
    <row r="927" spans="2:11" x14ac:dyDescent="0.2">
      <c r="B927" s="29">
        <v>45419</v>
      </c>
      <c r="K927" s="29">
        <v>45419</v>
      </c>
    </row>
    <row r="928" spans="2:11" x14ac:dyDescent="0.2">
      <c r="B928" s="29">
        <v>45426</v>
      </c>
      <c r="K928" s="29">
        <v>45426</v>
      </c>
    </row>
    <row r="929" spans="2:11" x14ac:dyDescent="0.2">
      <c r="B929" s="29">
        <v>45433</v>
      </c>
      <c r="K929" s="29">
        <v>45433</v>
      </c>
    </row>
    <row r="930" spans="2:11" x14ac:dyDescent="0.2">
      <c r="B930" s="29">
        <v>45440</v>
      </c>
      <c r="K930" s="29">
        <v>45440</v>
      </c>
    </row>
    <row r="931" spans="2:11" x14ac:dyDescent="0.2">
      <c r="B931" s="29">
        <v>45447</v>
      </c>
      <c r="K931" s="29">
        <v>45447</v>
      </c>
    </row>
    <row r="932" spans="2:11" x14ac:dyDescent="0.2">
      <c r="B932" s="29">
        <v>45454</v>
      </c>
      <c r="K932" s="29">
        <v>45454</v>
      </c>
    </row>
    <row r="933" spans="2:11" x14ac:dyDescent="0.2">
      <c r="B933" s="29">
        <v>45461</v>
      </c>
      <c r="K933" s="29">
        <v>45461</v>
      </c>
    </row>
    <row r="934" spans="2:11" x14ac:dyDescent="0.2">
      <c r="B934" s="29">
        <v>45468</v>
      </c>
      <c r="K934" s="29">
        <v>45468</v>
      </c>
    </row>
    <row r="935" spans="2:11" x14ac:dyDescent="0.2">
      <c r="B935" s="29">
        <v>45475</v>
      </c>
      <c r="K935" s="29">
        <v>45475</v>
      </c>
    </row>
    <row r="936" spans="2:11" x14ac:dyDescent="0.2">
      <c r="B936" s="29">
        <v>45482</v>
      </c>
      <c r="K936" s="29">
        <v>45482</v>
      </c>
    </row>
    <row r="937" spans="2:11" x14ac:dyDescent="0.2">
      <c r="B937" s="29">
        <v>45489</v>
      </c>
      <c r="K937" s="29">
        <v>45489</v>
      </c>
    </row>
    <row r="938" spans="2:11" x14ac:dyDescent="0.2">
      <c r="B938" s="29">
        <v>45496</v>
      </c>
      <c r="K938" s="29">
        <v>45496</v>
      </c>
    </row>
    <row r="939" spans="2:11" x14ac:dyDescent="0.2">
      <c r="B939" s="29">
        <v>45503</v>
      </c>
      <c r="K939" s="29">
        <v>45503</v>
      </c>
    </row>
    <row r="940" spans="2:11" x14ac:dyDescent="0.2">
      <c r="B940" s="29">
        <v>45510</v>
      </c>
      <c r="K940" s="29">
        <v>45510</v>
      </c>
    </row>
    <row r="941" spans="2:11" x14ac:dyDescent="0.2">
      <c r="B941" s="29">
        <v>45517</v>
      </c>
      <c r="K941" s="29">
        <v>45517</v>
      </c>
    </row>
    <row r="942" spans="2:11" x14ac:dyDescent="0.2">
      <c r="B942" s="29">
        <v>45524</v>
      </c>
      <c r="K942" s="29">
        <v>45524</v>
      </c>
    </row>
    <row r="943" spans="2:11" x14ac:dyDescent="0.2">
      <c r="B943" s="29">
        <v>45531</v>
      </c>
      <c r="K943" s="29">
        <v>45531</v>
      </c>
    </row>
    <row r="944" spans="2:11" x14ac:dyDescent="0.2">
      <c r="B944" s="29">
        <v>45538</v>
      </c>
      <c r="K944" s="29">
        <v>45538</v>
      </c>
    </row>
    <row r="945" spans="2:11" x14ac:dyDescent="0.2">
      <c r="B945" s="29">
        <v>45545</v>
      </c>
      <c r="K945" s="29">
        <v>45545</v>
      </c>
    </row>
    <row r="946" spans="2:11" x14ac:dyDescent="0.2">
      <c r="B946" s="29">
        <v>45552</v>
      </c>
      <c r="K946" s="29">
        <v>45552</v>
      </c>
    </row>
    <row r="947" spans="2:11" x14ac:dyDescent="0.2">
      <c r="B947" s="29">
        <v>45559</v>
      </c>
      <c r="K947" s="29">
        <v>45559</v>
      </c>
    </row>
    <row r="948" spans="2:11" x14ac:dyDescent="0.2">
      <c r="B948" s="29">
        <v>45566</v>
      </c>
      <c r="K948" s="29">
        <v>45566</v>
      </c>
    </row>
    <row r="949" spans="2:11" x14ac:dyDescent="0.2">
      <c r="B949" s="29">
        <v>45573</v>
      </c>
      <c r="K949" s="29">
        <v>45573</v>
      </c>
    </row>
    <row r="950" spans="2:11" x14ac:dyDescent="0.2">
      <c r="B950" s="29">
        <v>45580</v>
      </c>
      <c r="K950" s="29">
        <v>45580</v>
      </c>
    </row>
    <row r="951" spans="2:11" x14ac:dyDescent="0.2">
      <c r="B951" s="29">
        <v>45587</v>
      </c>
      <c r="K951" s="29">
        <v>45587</v>
      </c>
    </row>
    <row r="952" spans="2:11" x14ac:dyDescent="0.2">
      <c r="B952" s="29">
        <v>45594</v>
      </c>
      <c r="K952" s="29">
        <v>45594</v>
      </c>
    </row>
    <row r="953" spans="2:11" x14ac:dyDescent="0.2">
      <c r="B953" s="29">
        <v>45601</v>
      </c>
      <c r="K953" s="29">
        <v>45601</v>
      </c>
    </row>
    <row r="954" spans="2:11" x14ac:dyDescent="0.2">
      <c r="B954" s="29">
        <v>45608</v>
      </c>
      <c r="K954" s="29">
        <v>45608</v>
      </c>
    </row>
    <row r="955" spans="2:11" x14ac:dyDescent="0.2">
      <c r="B955" s="29">
        <v>45615</v>
      </c>
      <c r="K955" s="29">
        <v>45615</v>
      </c>
    </row>
    <row r="956" spans="2:11" x14ac:dyDescent="0.2">
      <c r="B956" s="29">
        <v>45622</v>
      </c>
      <c r="K956" s="29">
        <v>45622</v>
      </c>
    </row>
    <row r="957" spans="2:11" x14ac:dyDescent="0.2">
      <c r="B957" s="29">
        <v>45629</v>
      </c>
      <c r="K957" s="29">
        <v>45629</v>
      </c>
    </row>
    <row r="958" spans="2:11" x14ac:dyDescent="0.2">
      <c r="B958" s="29">
        <v>45636</v>
      </c>
      <c r="K958" s="29">
        <v>45636</v>
      </c>
    </row>
    <row r="959" spans="2:11" x14ac:dyDescent="0.2">
      <c r="B959" s="29">
        <v>45643</v>
      </c>
      <c r="K959" s="29">
        <v>45643</v>
      </c>
    </row>
    <row r="960" spans="2:11" x14ac:dyDescent="0.2">
      <c r="B960" s="29">
        <v>45650</v>
      </c>
      <c r="K960" s="29">
        <v>45650</v>
      </c>
    </row>
    <row r="961" spans="2:11" x14ac:dyDescent="0.2">
      <c r="B961" s="29">
        <v>45657</v>
      </c>
      <c r="K961" s="29">
        <v>45657</v>
      </c>
    </row>
    <row r="962" spans="2:11" x14ac:dyDescent="0.2">
      <c r="B962" s="29">
        <v>45664</v>
      </c>
      <c r="K962" s="29">
        <v>45664</v>
      </c>
    </row>
    <row r="963" spans="2:11" x14ac:dyDescent="0.2">
      <c r="B963" s="29">
        <v>45671</v>
      </c>
      <c r="K963" s="29">
        <v>45671</v>
      </c>
    </row>
    <row r="964" spans="2:11" x14ac:dyDescent="0.2">
      <c r="B964" s="29">
        <v>45678</v>
      </c>
      <c r="K964" s="29">
        <v>45678</v>
      </c>
    </row>
    <row r="965" spans="2:11" x14ac:dyDescent="0.2">
      <c r="B965" s="29">
        <v>45685</v>
      </c>
      <c r="K965" s="29">
        <v>45685</v>
      </c>
    </row>
    <row r="966" spans="2:11" x14ac:dyDescent="0.2">
      <c r="B966" s="29">
        <v>45692</v>
      </c>
      <c r="K966" s="29">
        <v>45692</v>
      </c>
    </row>
    <row r="967" spans="2:11" x14ac:dyDescent="0.2">
      <c r="B967" s="29">
        <v>45699</v>
      </c>
      <c r="K967" s="29">
        <v>45699</v>
      </c>
    </row>
    <row r="968" spans="2:11" x14ac:dyDescent="0.2">
      <c r="B968" s="29">
        <v>45706</v>
      </c>
      <c r="K968" s="29">
        <v>45706</v>
      </c>
    </row>
    <row r="969" spans="2:11" x14ac:dyDescent="0.2">
      <c r="B969" s="29">
        <v>45713</v>
      </c>
      <c r="K969" s="29">
        <v>45713</v>
      </c>
    </row>
    <row r="970" spans="2:11" x14ac:dyDescent="0.2">
      <c r="B970" s="29">
        <v>45720</v>
      </c>
      <c r="K970" s="29">
        <v>45720</v>
      </c>
    </row>
    <row r="971" spans="2:11" x14ac:dyDescent="0.2">
      <c r="B971" s="29">
        <v>45727</v>
      </c>
      <c r="K971" s="29">
        <v>45727</v>
      </c>
    </row>
    <row r="972" spans="2:11" x14ac:dyDescent="0.2">
      <c r="B972" s="29">
        <v>45734</v>
      </c>
      <c r="K972" s="29">
        <v>45734</v>
      </c>
    </row>
    <row r="973" spans="2:11" x14ac:dyDescent="0.2">
      <c r="B973" s="29">
        <v>45741</v>
      </c>
      <c r="K973" s="29">
        <v>45741</v>
      </c>
    </row>
    <row r="974" spans="2:11" x14ac:dyDescent="0.2">
      <c r="B974" s="29">
        <v>45748</v>
      </c>
      <c r="K974" s="29">
        <v>45748</v>
      </c>
    </row>
    <row r="975" spans="2:11" x14ac:dyDescent="0.2">
      <c r="B975" s="29">
        <v>45755</v>
      </c>
      <c r="K975" s="29">
        <v>45755</v>
      </c>
    </row>
    <row r="976" spans="2:11" x14ac:dyDescent="0.2">
      <c r="B976" s="29">
        <v>45762</v>
      </c>
      <c r="K976" s="29">
        <v>45762</v>
      </c>
    </row>
    <row r="977" spans="2:11" x14ac:dyDescent="0.2">
      <c r="B977" s="29">
        <v>45769</v>
      </c>
      <c r="K977" s="29">
        <v>45769</v>
      </c>
    </row>
    <row r="978" spans="2:11" x14ac:dyDescent="0.2">
      <c r="B978" s="29">
        <v>45776</v>
      </c>
      <c r="K978" s="29">
        <v>45776</v>
      </c>
    </row>
    <row r="979" spans="2:11" x14ac:dyDescent="0.2">
      <c r="B979" s="29">
        <v>45783</v>
      </c>
      <c r="K979" s="29">
        <v>45783</v>
      </c>
    </row>
    <row r="980" spans="2:11" x14ac:dyDescent="0.2">
      <c r="B980" s="29">
        <v>45790</v>
      </c>
      <c r="K980" s="29">
        <v>45790</v>
      </c>
    </row>
    <row r="981" spans="2:11" x14ac:dyDescent="0.2">
      <c r="B981" s="29">
        <v>45797</v>
      </c>
      <c r="K981" s="29">
        <v>45797</v>
      </c>
    </row>
    <row r="982" spans="2:11" x14ac:dyDescent="0.2">
      <c r="B982" s="29">
        <v>45804</v>
      </c>
      <c r="K982" s="29">
        <v>45804</v>
      </c>
    </row>
    <row r="983" spans="2:11" x14ac:dyDescent="0.2">
      <c r="B983" s="29">
        <v>45811</v>
      </c>
      <c r="K983" s="29">
        <v>45811</v>
      </c>
    </row>
    <row r="984" spans="2:11" x14ac:dyDescent="0.2">
      <c r="B984" s="29">
        <v>45818</v>
      </c>
      <c r="K984" s="29">
        <v>45818</v>
      </c>
    </row>
    <row r="985" spans="2:11" x14ac:dyDescent="0.2">
      <c r="B985" s="29">
        <v>45825</v>
      </c>
      <c r="K985" s="29">
        <v>45825</v>
      </c>
    </row>
    <row r="986" spans="2:11" x14ac:dyDescent="0.2">
      <c r="B986" s="29">
        <v>45832</v>
      </c>
      <c r="K986" s="29">
        <v>45832</v>
      </c>
    </row>
    <row r="987" spans="2:11" x14ac:dyDescent="0.2">
      <c r="B987" s="29">
        <v>45839</v>
      </c>
      <c r="K987" s="29">
        <v>45839</v>
      </c>
    </row>
    <row r="988" spans="2:11" x14ac:dyDescent="0.2">
      <c r="B988" s="29">
        <v>45846</v>
      </c>
      <c r="K988" s="29">
        <v>45846</v>
      </c>
    </row>
    <row r="989" spans="2:11" x14ac:dyDescent="0.2">
      <c r="B989" s="29">
        <v>45853</v>
      </c>
      <c r="K989" s="29">
        <v>45853</v>
      </c>
    </row>
    <row r="990" spans="2:11" x14ac:dyDescent="0.2">
      <c r="B990" s="29">
        <v>45860</v>
      </c>
      <c r="K990" s="29">
        <v>45860</v>
      </c>
    </row>
    <row r="991" spans="2:11" x14ac:dyDescent="0.2">
      <c r="B991" s="29">
        <v>45867</v>
      </c>
      <c r="K991" s="29">
        <v>45867</v>
      </c>
    </row>
    <row r="992" spans="2:11" x14ac:dyDescent="0.2">
      <c r="B992" s="29">
        <v>45874</v>
      </c>
      <c r="K992" s="29">
        <v>45874</v>
      </c>
    </row>
    <row r="993" spans="2:11" x14ac:dyDescent="0.2">
      <c r="B993" s="29">
        <v>45881</v>
      </c>
      <c r="K993" s="29">
        <v>45881</v>
      </c>
    </row>
    <row r="994" spans="2:11" x14ac:dyDescent="0.2">
      <c r="B994" s="29">
        <v>45888</v>
      </c>
      <c r="K994" s="29">
        <v>45888</v>
      </c>
    </row>
    <row r="995" spans="2:11" x14ac:dyDescent="0.2">
      <c r="B995" s="29">
        <v>45895</v>
      </c>
      <c r="K995" s="29">
        <v>45895</v>
      </c>
    </row>
    <row r="996" spans="2:11" x14ac:dyDescent="0.2">
      <c r="B996" s="29">
        <v>45902</v>
      </c>
      <c r="K996" s="29">
        <v>45902</v>
      </c>
    </row>
    <row r="997" spans="2:11" x14ac:dyDescent="0.2">
      <c r="B997" s="29">
        <v>45909</v>
      </c>
      <c r="K997" s="29">
        <v>45909</v>
      </c>
    </row>
    <row r="998" spans="2:11" x14ac:dyDescent="0.2">
      <c r="B998" s="29">
        <v>45916</v>
      </c>
      <c r="K998" s="29">
        <v>45916</v>
      </c>
    </row>
    <row r="999" spans="2:11" x14ac:dyDescent="0.2">
      <c r="B999" s="29">
        <v>45923</v>
      </c>
      <c r="K999" s="29">
        <v>45923</v>
      </c>
    </row>
    <row r="1000" spans="2:11" x14ac:dyDescent="0.2">
      <c r="B1000" s="29">
        <v>45930</v>
      </c>
      <c r="K1000" s="29">
        <v>45930</v>
      </c>
    </row>
    <row r="1001" spans="2:11" x14ac:dyDescent="0.2">
      <c r="B1001" s="29">
        <v>45937</v>
      </c>
      <c r="K1001" s="29">
        <v>45937</v>
      </c>
    </row>
    <row r="1002" spans="2:11" x14ac:dyDescent="0.2">
      <c r="B1002" s="29">
        <v>45944</v>
      </c>
      <c r="K1002" s="29">
        <v>45944</v>
      </c>
    </row>
    <row r="1003" spans="2:11" x14ac:dyDescent="0.2">
      <c r="B1003" s="29">
        <v>45951</v>
      </c>
      <c r="K1003" s="29">
        <v>45951</v>
      </c>
    </row>
    <row r="1004" spans="2:11" x14ac:dyDescent="0.2">
      <c r="B1004" s="29">
        <v>45958</v>
      </c>
      <c r="K1004" s="29">
        <v>45958</v>
      </c>
    </row>
    <row r="1005" spans="2:11" x14ac:dyDescent="0.2">
      <c r="B1005" s="29">
        <v>45965</v>
      </c>
      <c r="K1005" s="29">
        <v>45965</v>
      </c>
    </row>
    <row r="1006" spans="2:11" x14ac:dyDescent="0.2">
      <c r="B1006" s="29">
        <v>45972</v>
      </c>
      <c r="K1006" s="29">
        <v>45972</v>
      </c>
    </row>
    <row r="1007" spans="2:11" x14ac:dyDescent="0.2">
      <c r="B1007" s="29">
        <v>45979</v>
      </c>
      <c r="K1007" s="29">
        <v>45979</v>
      </c>
    </row>
    <row r="1008" spans="2:11" x14ac:dyDescent="0.2">
      <c r="B1008" s="29">
        <v>45986</v>
      </c>
      <c r="K1008" s="29">
        <v>45986</v>
      </c>
    </row>
    <row r="1009" spans="2:11" x14ac:dyDescent="0.2">
      <c r="B1009" s="29">
        <v>45993</v>
      </c>
      <c r="K1009" s="29">
        <v>45993</v>
      </c>
    </row>
    <row r="1010" spans="2:11" x14ac:dyDescent="0.2">
      <c r="B1010" s="29">
        <v>46000</v>
      </c>
      <c r="K1010" s="29">
        <v>46000</v>
      </c>
    </row>
    <row r="1011" spans="2:11" x14ac:dyDescent="0.2">
      <c r="B1011" s="29">
        <v>46007</v>
      </c>
      <c r="K1011" s="29">
        <v>46007</v>
      </c>
    </row>
    <row r="1012" spans="2:11" x14ac:dyDescent="0.2">
      <c r="B1012" s="29">
        <v>46014</v>
      </c>
      <c r="K1012" s="29">
        <v>46014</v>
      </c>
    </row>
    <row r="1013" spans="2:11" x14ac:dyDescent="0.2">
      <c r="B1013" s="29">
        <v>46021</v>
      </c>
      <c r="K1013" s="29">
        <v>46021</v>
      </c>
    </row>
    <row r="1014" spans="2:11" x14ac:dyDescent="0.2">
      <c r="B1014" s="29">
        <v>46028</v>
      </c>
      <c r="K1014" s="29">
        <v>46028</v>
      </c>
    </row>
    <row r="1015" spans="2:11" x14ac:dyDescent="0.2">
      <c r="B1015" s="29">
        <v>46035</v>
      </c>
      <c r="K1015" s="29">
        <v>46035</v>
      </c>
    </row>
    <row r="1016" spans="2:11" x14ac:dyDescent="0.2">
      <c r="B1016" s="29">
        <v>46042</v>
      </c>
      <c r="K1016" s="29">
        <v>46042</v>
      </c>
    </row>
    <row r="1017" spans="2:11" x14ac:dyDescent="0.2">
      <c r="B1017" s="29">
        <v>46049</v>
      </c>
      <c r="K1017" s="29">
        <v>46049</v>
      </c>
    </row>
    <row r="1018" spans="2:11" x14ac:dyDescent="0.2">
      <c r="B1018" s="29">
        <v>46056</v>
      </c>
      <c r="K1018" s="29">
        <v>46056</v>
      </c>
    </row>
    <row r="1019" spans="2:11" x14ac:dyDescent="0.2">
      <c r="B1019" s="29">
        <v>46063</v>
      </c>
      <c r="K1019" s="29">
        <v>46063</v>
      </c>
    </row>
    <row r="1020" spans="2:11" x14ac:dyDescent="0.2">
      <c r="B1020" s="29">
        <v>46070</v>
      </c>
      <c r="K1020" s="29">
        <v>46070</v>
      </c>
    </row>
    <row r="1021" spans="2:11" x14ac:dyDescent="0.2">
      <c r="B1021" s="29">
        <v>46077</v>
      </c>
      <c r="K1021" s="29">
        <v>46077</v>
      </c>
    </row>
    <row r="1022" spans="2:11" x14ac:dyDescent="0.2">
      <c r="B1022" s="29">
        <v>46084</v>
      </c>
      <c r="K1022" s="29">
        <v>46084</v>
      </c>
    </row>
    <row r="1023" spans="2:11" x14ac:dyDescent="0.2">
      <c r="B1023" s="29">
        <v>46091</v>
      </c>
      <c r="K1023" s="29">
        <v>46091</v>
      </c>
    </row>
    <row r="1024" spans="2:11" x14ac:dyDescent="0.2">
      <c r="B1024" s="29">
        <v>46098</v>
      </c>
      <c r="K1024" s="29">
        <v>46098</v>
      </c>
    </row>
    <row r="1025" spans="2:11" x14ac:dyDescent="0.2">
      <c r="B1025" s="29">
        <v>46105</v>
      </c>
      <c r="K1025" s="29">
        <v>46105</v>
      </c>
    </row>
    <row r="1026" spans="2:11" x14ac:dyDescent="0.2">
      <c r="B1026" s="29">
        <v>46112</v>
      </c>
      <c r="K1026" s="29">
        <v>46112</v>
      </c>
    </row>
    <row r="1027" spans="2:11" x14ac:dyDescent="0.2">
      <c r="B1027" s="29">
        <v>46119</v>
      </c>
      <c r="K1027" s="29">
        <v>46119</v>
      </c>
    </row>
    <row r="1028" spans="2:11" x14ac:dyDescent="0.2">
      <c r="B1028" s="29">
        <v>46126</v>
      </c>
      <c r="K1028" s="29">
        <v>46126</v>
      </c>
    </row>
    <row r="1029" spans="2:11" x14ac:dyDescent="0.2">
      <c r="B1029" s="29">
        <v>46133</v>
      </c>
      <c r="K1029" s="29">
        <v>46133</v>
      </c>
    </row>
    <row r="1030" spans="2:11" x14ac:dyDescent="0.2">
      <c r="B1030" s="29">
        <v>46140</v>
      </c>
      <c r="K1030" s="29">
        <v>46140</v>
      </c>
    </row>
    <row r="1031" spans="2:11" x14ac:dyDescent="0.2">
      <c r="B1031" s="29">
        <v>46147</v>
      </c>
      <c r="K1031" s="29">
        <v>46147</v>
      </c>
    </row>
    <row r="1032" spans="2:11" x14ac:dyDescent="0.2">
      <c r="B1032" s="29">
        <v>46154</v>
      </c>
      <c r="K1032" s="29">
        <v>46154</v>
      </c>
    </row>
    <row r="1033" spans="2:11" x14ac:dyDescent="0.2">
      <c r="B1033" s="29">
        <v>46161</v>
      </c>
      <c r="K1033" s="29">
        <v>46161</v>
      </c>
    </row>
    <row r="1034" spans="2:11" x14ac:dyDescent="0.2">
      <c r="B1034" s="29">
        <v>46168</v>
      </c>
      <c r="K1034" s="29">
        <v>46168</v>
      </c>
    </row>
    <row r="1035" spans="2:11" x14ac:dyDescent="0.2">
      <c r="B1035" s="29">
        <v>46175</v>
      </c>
      <c r="K1035" s="29">
        <v>46175</v>
      </c>
    </row>
    <row r="1036" spans="2:11" x14ac:dyDescent="0.2">
      <c r="B1036" s="29">
        <v>46182</v>
      </c>
      <c r="K1036" s="29">
        <v>46182</v>
      </c>
    </row>
    <row r="1037" spans="2:11" x14ac:dyDescent="0.2">
      <c r="B1037" s="29">
        <v>46189</v>
      </c>
      <c r="K1037" s="29">
        <v>46189</v>
      </c>
    </row>
    <row r="1038" spans="2:11" x14ac:dyDescent="0.2">
      <c r="B1038" s="29">
        <v>46196</v>
      </c>
      <c r="K1038" s="29">
        <v>46196</v>
      </c>
    </row>
    <row r="1039" spans="2:11" x14ac:dyDescent="0.2">
      <c r="B1039" s="29">
        <v>46203</v>
      </c>
      <c r="K1039" s="29">
        <v>46203</v>
      </c>
    </row>
    <row r="1040" spans="2:11" x14ac:dyDescent="0.2">
      <c r="B1040" s="29">
        <v>46210</v>
      </c>
      <c r="K1040" s="29">
        <v>46210</v>
      </c>
    </row>
    <row r="1041" spans="2:11" x14ac:dyDescent="0.2">
      <c r="B1041" s="29">
        <v>46217</v>
      </c>
      <c r="K1041" s="29">
        <v>46217</v>
      </c>
    </row>
    <row r="1042" spans="2:11" x14ac:dyDescent="0.2">
      <c r="B1042" s="29">
        <v>46224</v>
      </c>
      <c r="K1042" s="29">
        <v>46224</v>
      </c>
    </row>
    <row r="1043" spans="2:11" x14ac:dyDescent="0.2">
      <c r="B1043" s="29">
        <v>46231</v>
      </c>
      <c r="K1043" s="29">
        <v>46231</v>
      </c>
    </row>
    <row r="1044" spans="2:11" x14ac:dyDescent="0.2">
      <c r="B1044" s="29">
        <v>46238</v>
      </c>
      <c r="K1044" s="29">
        <v>46238</v>
      </c>
    </row>
    <row r="1045" spans="2:11" x14ac:dyDescent="0.2">
      <c r="B1045" s="29">
        <v>46245</v>
      </c>
      <c r="K1045" s="29">
        <v>46245</v>
      </c>
    </row>
    <row r="1046" spans="2:11" x14ac:dyDescent="0.2">
      <c r="B1046" s="29">
        <v>46252</v>
      </c>
      <c r="K1046" s="29">
        <v>46252</v>
      </c>
    </row>
    <row r="1047" spans="2:11" x14ac:dyDescent="0.2">
      <c r="B1047" s="29">
        <v>46259</v>
      </c>
      <c r="K1047" s="29">
        <v>46259</v>
      </c>
    </row>
    <row r="1048" spans="2:11" x14ac:dyDescent="0.2">
      <c r="B1048" s="29">
        <v>46266</v>
      </c>
      <c r="K1048" s="29">
        <v>46266</v>
      </c>
    </row>
    <row r="1049" spans="2:11" x14ac:dyDescent="0.2">
      <c r="B1049" s="29">
        <v>46273</v>
      </c>
      <c r="K1049" s="29">
        <v>46273</v>
      </c>
    </row>
    <row r="1050" spans="2:11" x14ac:dyDescent="0.2">
      <c r="B1050" s="29">
        <v>46280</v>
      </c>
      <c r="K1050" s="29">
        <v>46280</v>
      </c>
    </row>
    <row r="1051" spans="2:11" x14ac:dyDescent="0.2">
      <c r="B1051" s="29">
        <v>46287</v>
      </c>
      <c r="K1051" s="29">
        <v>46287</v>
      </c>
    </row>
    <row r="1052" spans="2:11" x14ac:dyDescent="0.2">
      <c r="B1052" s="29">
        <v>46294</v>
      </c>
      <c r="K1052" s="29">
        <v>46294</v>
      </c>
    </row>
    <row r="1053" spans="2:11" x14ac:dyDescent="0.2">
      <c r="B1053" s="29">
        <v>46301</v>
      </c>
      <c r="K1053" s="29">
        <v>46301</v>
      </c>
    </row>
    <row r="1054" spans="2:11" x14ac:dyDescent="0.2">
      <c r="B1054" s="29">
        <v>46308</v>
      </c>
      <c r="K1054" s="29">
        <v>46308</v>
      </c>
    </row>
    <row r="1055" spans="2:11" x14ac:dyDescent="0.2">
      <c r="B1055" s="29">
        <v>46315</v>
      </c>
      <c r="K1055" s="29">
        <v>46315</v>
      </c>
    </row>
    <row r="1056" spans="2:11" x14ac:dyDescent="0.2">
      <c r="B1056" s="29">
        <v>46322</v>
      </c>
      <c r="K1056" s="29">
        <v>46322</v>
      </c>
    </row>
    <row r="1057" spans="2:11" x14ac:dyDescent="0.2">
      <c r="B1057" s="29">
        <v>46329</v>
      </c>
      <c r="K1057" s="29">
        <v>46329</v>
      </c>
    </row>
    <row r="1058" spans="2:11" x14ac:dyDescent="0.2">
      <c r="B1058" s="29">
        <v>46336</v>
      </c>
      <c r="K1058" s="29">
        <v>46336</v>
      </c>
    </row>
    <row r="1059" spans="2:11" x14ac:dyDescent="0.2">
      <c r="B1059" s="29">
        <v>46343</v>
      </c>
      <c r="K1059" s="29">
        <v>46343</v>
      </c>
    </row>
    <row r="1060" spans="2:11" x14ac:dyDescent="0.2">
      <c r="B1060" s="29">
        <v>46350</v>
      </c>
      <c r="K1060" s="29">
        <v>46350</v>
      </c>
    </row>
    <row r="1061" spans="2:11" x14ac:dyDescent="0.2">
      <c r="B1061" s="29">
        <v>46357</v>
      </c>
      <c r="K1061" s="29">
        <v>46357</v>
      </c>
    </row>
    <row r="1062" spans="2:11" x14ac:dyDescent="0.2">
      <c r="B1062" s="29">
        <v>46364</v>
      </c>
      <c r="K1062" s="29">
        <v>46364</v>
      </c>
    </row>
    <row r="1063" spans="2:11" x14ac:dyDescent="0.2">
      <c r="B1063" s="29">
        <v>46371</v>
      </c>
      <c r="K1063" s="29">
        <v>46371</v>
      </c>
    </row>
    <row r="1064" spans="2:11" x14ac:dyDescent="0.2">
      <c r="B1064" s="29">
        <v>46378</v>
      </c>
      <c r="K1064" s="29">
        <v>46378</v>
      </c>
    </row>
    <row r="1065" spans="2:11" x14ac:dyDescent="0.2">
      <c r="B1065" s="29">
        <v>46385</v>
      </c>
      <c r="K1065" s="29">
        <v>46385</v>
      </c>
    </row>
    <row r="1066" spans="2:11" x14ac:dyDescent="0.2">
      <c r="B1066" s="29">
        <v>46392</v>
      </c>
      <c r="K1066" s="29">
        <v>46392</v>
      </c>
    </row>
    <row r="1067" spans="2:11" x14ac:dyDescent="0.2">
      <c r="B1067" s="29">
        <v>46399</v>
      </c>
      <c r="K1067" s="29">
        <v>46399</v>
      </c>
    </row>
    <row r="1068" spans="2:11" x14ac:dyDescent="0.2">
      <c r="B1068" s="29">
        <v>46406</v>
      </c>
      <c r="K1068" s="29">
        <v>46406</v>
      </c>
    </row>
    <row r="1069" spans="2:11" x14ac:dyDescent="0.2">
      <c r="B1069" s="29">
        <v>46413</v>
      </c>
      <c r="K1069" s="29">
        <v>46413</v>
      </c>
    </row>
    <row r="1070" spans="2:11" x14ac:dyDescent="0.2">
      <c r="B1070" s="29">
        <v>46420</v>
      </c>
      <c r="K1070" s="29">
        <v>46420</v>
      </c>
    </row>
    <row r="1071" spans="2:11" x14ac:dyDescent="0.2">
      <c r="B1071" s="29">
        <v>46427</v>
      </c>
      <c r="K1071" s="29">
        <v>46427</v>
      </c>
    </row>
    <row r="1072" spans="2:11" x14ac:dyDescent="0.2">
      <c r="B1072" s="29">
        <v>46434</v>
      </c>
      <c r="K1072" s="29">
        <v>46434</v>
      </c>
    </row>
    <row r="1073" spans="2:11" x14ac:dyDescent="0.2">
      <c r="B1073" s="29">
        <v>46441</v>
      </c>
      <c r="K1073" s="29">
        <v>46441</v>
      </c>
    </row>
    <row r="1074" spans="2:11" x14ac:dyDescent="0.2">
      <c r="B1074" s="29">
        <v>46448</v>
      </c>
      <c r="K1074" s="29">
        <v>46448</v>
      </c>
    </row>
    <row r="1075" spans="2:11" x14ac:dyDescent="0.2">
      <c r="B1075" s="29">
        <v>46455</v>
      </c>
      <c r="K1075" s="29">
        <v>46455</v>
      </c>
    </row>
    <row r="1076" spans="2:11" x14ac:dyDescent="0.2">
      <c r="B1076" s="29">
        <v>46462</v>
      </c>
      <c r="K1076" s="29">
        <v>46462</v>
      </c>
    </row>
    <row r="1077" spans="2:11" x14ac:dyDescent="0.2">
      <c r="B1077" s="29">
        <v>46469</v>
      </c>
      <c r="K1077" s="29">
        <v>46469</v>
      </c>
    </row>
    <row r="1078" spans="2:11" x14ac:dyDescent="0.2">
      <c r="B1078" s="29">
        <v>46476</v>
      </c>
      <c r="K1078" s="29">
        <v>46476</v>
      </c>
    </row>
    <row r="1079" spans="2:11" x14ac:dyDescent="0.2">
      <c r="B1079" s="29">
        <v>46483</v>
      </c>
      <c r="K1079" s="29">
        <v>46483</v>
      </c>
    </row>
    <row r="1080" spans="2:11" x14ac:dyDescent="0.2">
      <c r="B1080" s="29">
        <v>46490</v>
      </c>
      <c r="K1080" s="29">
        <v>46490</v>
      </c>
    </row>
    <row r="1081" spans="2:11" x14ac:dyDescent="0.2">
      <c r="B1081" s="29">
        <v>46497</v>
      </c>
      <c r="K1081" s="29">
        <v>46497</v>
      </c>
    </row>
    <row r="1082" spans="2:11" x14ac:dyDescent="0.2">
      <c r="B1082" s="29">
        <v>46504</v>
      </c>
      <c r="K1082" s="29">
        <v>46504</v>
      </c>
    </row>
    <row r="1083" spans="2:11" x14ac:dyDescent="0.2">
      <c r="B1083" s="29">
        <v>46511</v>
      </c>
      <c r="K1083" s="29">
        <v>46511</v>
      </c>
    </row>
    <row r="1084" spans="2:11" x14ac:dyDescent="0.2">
      <c r="B1084" s="29">
        <v>46518</v>
      </c>
      <c r="K1084" s="29">
        <v>46518</v>
      </c>
    </row>
    <row r="1085" spans="2:11" x14ac:dyDescent="0.2">
      <c r="B1085" s="29">
        <v>46525</v>
      </c>
      <c r="K1085" s="29">
        <v>46525</v>
      </c>
    </row>
    <row r="1086" spans="2:11" x14ac:dyDescent="0.2">
      <c r="B1086" s="29">
        <v>46532</v>
      </c>
      <c r="K1086" s="29">
        <v>46532</v>
      </c>
    </row>
    <row r="1087" spans="2:11" x14ac:dyDescent="0.2">
      <c r="B1087" s="29">
        <v>46539</v>
      </c>
      <c r="K1087" s="29">
        <v>46539</v>
      </c>
    </row>
    <row r="1088" spans="2:11" x14ac:dyDescent="0.2">
      <c r="B1088" s="29">
        <v>46546</v>
      </c>
      <c r="K1088" s="29">
        <v>46546</v>
      </c>
    </row>
    <row r="1089" spans="2:11" x14ac:dyDescent="0.2">
      <c r="B1089" s="29">
        <v>46553</v>
      </c>
      <c r="K1089" s="29">
        <v>46553</v>
      </c>
    </row>
    <row r="1090" spans="2:11" x14ac:dyDescent="0.2">
      <c r="B1090" s="29">
        <v>46560</v>
      </c>
      <c r="K1090" s="29">
        <v>46560</v>
      </c>
    </row>
    <row r="1091" spans="2:11" x14ac:dyDescent="0.2">
      <c r="B1091" s="29">
        <v>46567</v>
      </c>
      <c r="K1091" s="29">
        <v>46567</v>
      </c>
    </row>
    <row r="1092" spans="2:11" x14ac:dyDescent="0.2">
      <c r="B1092" s="29">
        <v>46574</v>
      </c>
      <c r="K1092" s="29">
        <v>46574</v>
      </c>
    </row>
    <row r="1093" spans="2:11" x14ac:dyDescent="0.2">
      <c r="B1093" s="29">
        <v>46581</v>
      </c>
      <c r="K1093" s="29">
        <v>46581</v>
      </c>
    </row>
    <row r="1094" spans="2:11" x14ac:dyDescent="0.2">
      <c r="B1094" s="29">
        <v>46588</v>
      </c>
      <c r="K1094" s="29">
        <v>46588</v>
      </c>
    </row>
    <row r="1095" spans="2:11" x14ac:dyDescent="0.2">
      <c r="B1095" s="29">
        <v>46595</v>
      </c>
      <c r="K1095" s="29">
        <v>46595</v>
      </c>
    </row>
    <row r="1096" spans="2:11" x14ac:dyDescent="0.2">
      <c r="B1096" s="29">
        <v>46602</v>
      </c>
      <c r="K1096" s="29">
        <v>46602</v>
      </c>
    </row>
    <row r="1097" spans="2:11" x14ac:dyDescent="0.2">
      <c r="B1097" s="29">
        <v>46609</v>
      </c>
      <c r="K1097" s="29">
        <v>46609</v>
      </c>
    </row>
    <row r="1098" spans="2:11" x14ac:dyDescent="0.2">
      <c r="B1098" s="29">
        <v>46616</v>
      </c>
      <c r="K1098" s="29">
        <v>46616</v>
      </c>
    </row>
    <row r="1099" spans="2:11" x14ac:dyDescent="0.2">
      <c r="B1099" s="29">
        <v>46623</v>
      </c>
      <c r="K1099" s="29">
        <v>46623</v>
      </c>
    </row>
    <row r="1100" spans="2:11" x14ac:dyDescent="0.2">
      <c r="B1100" s="29">
        <v>46630</v>
      </c>
      <c r="K1100" s="29">
        <v>46630</v>
      </c>
    </row>
    <row r="1101" spans="2:11" x14ac:dyDescent="0.2">
      <c r="B1101" s="29">
        <v>46637</v>
      </c>
      <c r="K1101" s="29">
        <v>46637</v>
      </c>
    </row>
    <row r="1102" spans="2:11" x14ac:dyDescent="0.2">
      <c r="B1102" s="29">
        <v>46644</v>
      </c>
      <c r="K1102" s="29">
        <v>46644</v>
      </c>
    </row>
    <row r="1103" spans="2:11" x14ac:dyDescent="0.2">
      <c r="B1103" s="29">
        <v>46651</v>
      </c>
      <c r="K1103" s="29">
        <v>46651</v>
      </c>
    </row>
    <row r="1104" spans="2:11" x14ac:dyDescent="0.2">
      <c r="B1104" s="29">
        <v>46658</v>
      </c>
      <c r="K1104" s="29">
        <v>46658</v>
      </c>
    </row>
    <row r="1105" spans="2:11" x14ac:dyDescent="0.2">
      <c r="B1105" s="29">
        <v>46665</v>
      </c>
      <c r="K1105" s="29">
        <v>46665</v>
      </c>
    </row>
    <row r="1106" spans="2:11" x14ac:dyDescent="0.2">
      <c r="B1106" s="29">
        <v>46672</v>
      </c>
      <c r="K1106" s="29">
        <v>46672</v>
      </c>
    </row>
    <row r="1107" spans="2:11" x14ac:dyDescent="0.2">
      <c r="B1107" s="29">
        <v>46679</v>
      </c>
      <c r="K1107" s="29">
        <v>46679</v>
      </c>
    </row>
    <row r="1108" spans="2:11" x14ac:dyDescent="0.2">
      <c r="B1108" s="29">
        <v>46686</v>
      </c>
      <c r="K1108" s="29">
        <v>46686</v>
      </c>
    </row>
    <row r="1109" spans="2:11" x14ac:dyDescent="0.2">
      <c r="B1109" s="29">
        <v>46693</v>
      </c>
      <c r="K1109" s="29">
        <v>46693</v>
      </c>
    </row>
    <row r="1110" spans="2:11" x14ac:dyDescent="0.2">
      <c r="B1110" s="29">
        <v>46700</v>
      </c>
      <c r="K1110" s="29">
        <v>46700</v>
      </c>
    </row>
    <row r="1111" spans="2:11" x14ac:dyDescent="0.2">
      <c r="B1111" s="29">
        <v>46707</v>
      </c>
      <c r="K1111" s="29">
        <v>46707</v>
      </c>
    </row>
    <row r="1112" spans="2:11" x14ac:dyDescent="0.2">
      <c r="B1112" s="29">
        <v>46714</v>
      </c>
      <c r="K1112" s="29">
        <v>46714</v>
      </c>
    </row>
    <row r="1113" spans="2:11" x14ac:dyDescent="0.2">
      <c r="B1113" s="29">
        <v>46721</v>
      </c>
      <c r="K1113" s="29">
        <v>46721</v>
      </c>
    </row>
    <row r="1114" spans="2:11" x14ac:dyDescent="0.2">
      <c r="B1114" s="29">
        <v>46728</v>
      </c>
      <c r="K1114" s="29">
        <v>46728</v>
      </c>
    </row>
    <row r="1115" spans="2:11" x14ac:dyDescent="0.2">
      <c r="B1115" s="29">
        <v>46735</v>
      </c>
      <c r="K1115" s="29">
        <v>46735</v>
      </c>
    </row>
    <row r="1116" spans="2:11" x14ac:dyDescent="0.2">
      <c r="B1116" s="29">
        <v>46742</v>
      </c>
      <c r="K1116" s="29">
        <v>46742</v>
      </c>
    </row>
    <row r="1117" spans="2:11" x14ac:dyDescent="0.2">
      <c r="B1117" s="29">
        <v>46749</v>
      </c>
      <c r="K1117" s="29">
        <v>46749</v>
      </c>
    </row>
    <row r="1118" spans="2:11" x14ac:dyDescent="0.2">
      <c r="B1118" s="29">
        <v>46756</v>
      </c>
      <c r="K1118" s="29">
        <v>46756</v>
      </c>
    </row>
    <row r="1119" spans="2:11" x14ac:dyDescent="0.2">
      <c r="B1119" s="29">
        <v>46763</v>
      </c>
      <c r="K1119" s="29">
        <v>46763</v>
      </c>
    </row>
    <row r="1120" spans="2:11" x14ac:dyDescent="0.2">
      <c r="B1120" s="29">
        <v>46770</v>
      </c>
      <c r="K1120" s="29">
        <v>46770</v>
      </c>
    </row>
    <row r="1121" spans="2:11" x14ac:dyDescent="0.2">
      <c r="B1121" s="29">
        <v>46777</v>
      </c>
      <c r="K1121" s="29">
        <v>46777</v>
      </c>
    </row>
    <row r="1122" spans="2:11" x14ac:dyDescent="0.2">
      <c r="B1122" s="29">
        <v>46784</v>
      </c>
      <c r="K1122" s="29">
        <v>46784</v>
      </c>
    </row>
    <row r="1123" spans="2:11" x14ac:dyDescent="0.2">
      <c r="B1123" s="29">
        <v>46791</v>
      </c>
      <c r="K1123" s="29">
        <v>46791</v>
      </c>
    </row>
    <row r="1124" spans="2:11" x14ac:dyDescent="0.2">
      <c r="B1124" s="29">
        <v>46798</v>
      </c>
      <c r="K1124" s="29">
        <v>46798</v>
      </c>
    </row>
    <row r="1125" spans="2:11" x14ac:dyDescent="0.2">
      <c r="B1125" s="29">
        <v>46805</v>
      </c>
      <c r="K1125" s="29">
        <v>46805</v>
      </c>
    </row>
    <row r="1126" spans="2:11" x14ac:dyDescent="0.2">
      <c r="B1126" s="29">
        <v>46812</v>
      </c>
      <c r="K1126" s="29">
        <v>46812</v>
      </c>
    </row>
    <row r="1127" spans="2:11" x14ac:dyDescent="0.2">
      <c r="B1127" s="29">
        <v>46819</v>
      </c>
      <c r="K1127" s="29">
        <v>46819</v>
      </c>
    </row>
    <row r="1128" spans="2:11" x14ac:dyDescent="0.2">
      <c r="B1128" s="29">
        <v>46826</v>
      </c>
      <c r="K1128" s="29">
        <v>46826</v>
      </c>
    </row>
    <row r="1129" spans="2:11" x14ac:dyDescent="0.2">
      <c r="B1129" s="29">
        <v>46833</v>
      </c>
      <c r="K1129" s="29">
        <v>46833</v>
      </c>
    </row>
    <row r="1130" spans="2:11" x14ac:dyDescent="0.2">
      <c r="B1130" s="29">
        <v>46840</v>
      </c>
      <c r="K1130" s="29">
        <v>46840</v>
      </c>
    </row>
    <row r="1131" spans="2:11" x14ac:dyDescent="0.2">
      <c r="B1131" s="29">
        <v>46847</v>
      </c>
      <c r="K1131" s="29">
        <v>46847</v>
      </c>
    </row>
    <row r="1132" spans="2:11" x14ac:dyDescent="0.2">
      <c r="B1132" s="29">
        <v>46854</v>
      </c>
      <c r="K1132" s="29">
        <v>46854</v>
      </c>
    </row>
    <row r="1133" spans="2:11" x14ac:dyDescent="0.2">
      <c r="B1133" s="29">
        <v>46861</v>
      </c>
      <c r="K1133" s="29">
        <v>46861</v>
      </c>
    </row>
    <row r="1134" spans="2:11" x14ac:dyDescent="0.2">
      <c r="B1134" s="29">
        <v>46868</v>
      </c>
      <c r="K1134" s="29">
        <v>46868</v>
      </c>
    </row>
    <row r="1135" spans="2:11" x14ac:dyDescent="0.2">
      <c r="B1135" s="29">
        <v>46875</v>
      </c>
      <c r="K1135" s="29">
        <v>46875</v>
      </c>
    </row>
    <row r="1136" spans="2:11" x14ac:dyDescent="0.2">
      <c r="B1136" s="29">
        <v>46882</v>
      </c>
      <c r="K1136" s="29">
        <v>46882</v>
      </c>
    </row>
    <row r="1137" spans="2:11" x14ac:dyDescent="0.2">
      <c r="B1137" s="29">
        <v>46889</v>
      </c>
      <c r="K1137" s="29">
        <v>46889</v>
      </c>
    </row>
    <row r="1138" spans="2:11" x14ac:dyDescent="0.2">
      <c r="B1138" s="29">
        <v>46896</v>
      </c>
      <c r="K1138" s="29">
        <v>46896</v>
      </c>
    </row>
    <row r="1139" spans="2:11" x14ac:dyDescent="0.2">
      <c r="B1139" s="29">
        <v>46903</v>
      </c>
      <c r="K1139" s="29">
        <v>46903</v>
      </c>
    </row>
    <row r="1140" spans="2:11" x14ac:dyDescent="0.2">
      <c r="B1140" s="29">
        <v>46910</v>
      </c>
      <c r="K1140" s="29">
        <v>46910</v>
      </c>
    </row>
    <row r="1141" spans="2:11" x14ac:dyDescent="0.2">
      <c r="B1141" s="29">
        <v>46917</v>
      </c>
      <c r="K1141" s="29">
        <v>46917</v>
      </c>
    </row>
    <row r="1142" spans="2:11" x14ac:dyDescent="0.2">
      <c r="B1142" s="29">
        <v>46924</v>
      </c>
      <c r="K1142" s="29">
        <v>46924</v>
      </c>
    </row>
    <row r="1143" spans="2:11" x14ac:dyDescent="0.2">
      <c r="B1143" s="29">
        <v>46931</v>
      </c>
      <c r="K1143" s="29">
        <v>46931</v>
      </c>
    </row>
    <row r="1144" spans="2:11" x14ac:dyDescent="0.2">
      <c r="B1144" s="29">
        <v>46938</v>
      </c>
      <c r="K1144" s="29">
        <v>46938</v>
      </c>
    </row>
    <row r="1145" spans="2:11" x14ac:dyDescent="0.2">
      <c r="B1145" s="29">
        <v>46945</v>
      </c>
      <c r="K1145" s="29">
        <v>46945</v>
      </c>
    </row>
    <row r="1146" spans="2:11" x14ac:dyDescent="0.2">
      <c r="B1146" s="29">
        <v>46952</v>
      </c>
      <c r="K1146" s="29">
        <v>46952</v>
      </c>
    </row>
    <row r="1147" spans="2:11" x14ac:dyDescent="0.2">
      <c r="B1147" s="29">
        <v>46959</v>
      </c>
      <c r="K1147" s="29">
        <v>46959</v>
      </c>
    </row>
    <row r="1148" spans="2:11" x14ac:dyDescent="0.2">
      <c r="B1148" s="29">
        <v>46966</v>
      </c>
      <c r="K1148" s="29">
        <v>46966</v>
      </c>
    </row>
    <row r="1149" spans="2:11" x14ac:dyDescent="0.2">
      <c r="B1149" s="29">
        <v>46973</v>
      </c>
      <c r="K1149" s="29">
        <v>46973</v>
      </c>
    </row>
    <row r="1150" spans="2:11" x14ac:dyDescent="0.2">
      <c r="B1150" s="29">
        <v>46980</v>
      </c>
      <c r="K1150" s="29">
        <v>46980</v>
      </c>
    </row>
    <row r="1151" spans="2:11" x14ac:dyDescent="0.2">
      <c r="B1151" s="29">
        <v>46987</v>
      </c>
      <c r="K1151" s="29">
        <v>46987</v>
      </c>
    </row>
    <row r="1152" spans="2:11" x14ac:dyDescent="0.2">
      <c r="B1152" s="29">
        <v>46994</v>
      </c>
      <c r="K1152" s="29">
        <v>46994</v>
      </c>
    </row>
    <row r="1153" spans="2:11" x14ac:dyDescent="0.2">
      <c r="B1153" s="29">
        <v>47001</v>
      </c>
      <c r="K1153" s="29">
        <v>47001</v>
      </c>
    </row>
    <row r="1154" spans="2:11" x14ac:dyDescent="0.2">
      <c r="B1154" s="29">
        <v>47008</v>
      </c>
      <c r="K1154" s="29">
        <v>47008</v>
      </c>
    </row>
    <row r="1155" spans="2:11" x14ac:dyDescent="0.2">
      <c r="B1155" s="29">
        <v>47015</v>
      </c>
      <c r="K1155" s="29">
        <v>47015</v>
      </c>
    </row>
    <row r="1156" spans="2:11" x14ac:dyDescent="0.2">
      <c r="B1156" s="29">
        <v>47022</v>
      </c>
      <c r="K1156" s="29">
        <v>47022</v>
      </c>
    </row>
    <row r="1157" spans="2:11" x14ac:dyDescent="0.2">
      <c r="B1157" s="29">
        <v>47029</v>
      </c>
      <c r="K1157" s="29">
        <v>47029</v>
      </c>
    </row>
    <row r="1158" spans="2:11" x14ac:dyDescent="0.2">
      <c r="B1158" s="29">
        <v>47036</v>
      </c>
      <c r="K1158" s="29">
        <v>47036</v>
      </c>
    </row>
    <row r="1159" spans="2:11" x14ac:dyDescent="0.2">
      <c r="B1159" s="29">
        <v>47043</v>
      </c>
      <c r="K1159" s="29">
        <v>47043</v>
      </c>
    </row>
    <row r="1160" spans="2:11" x14ac:dyDescent="0.2">
      <c r="B1160" s="29">
        <v>47050</v>
      </c>
      <c r="K1160" s="29">
        <v>47050</v>
      </c>
    </row>
    <row r="1161" spans="2:11" x14ac:dyDescent="0.2">
      <c r="B1161" s="29">
        <v>47057</v>
      </c>
      <c r="K1161" s="29">
        <v>47057</v>
      </c>
    </row>
    <row r="1162" spans="2:11" x14ac:dyDescent="0.2">
      <c r="B1162" s="29">
        <v>47064</v>
      </c>
      <c r="K1162" s="29">
        <v>47064</v>
      </c>
    </row>
    <row r="1163" spans="2:11" x14ac:dyDescent="0.2">
      <c r="B1163" s="29">
        <v>47071</v>
      </c>
      <c r="K1163" s="29">
        <v>47071</v>
      </c>
    </row>
    <row r="1164" spans="2:11" x14ac:dyDescent="0.2">
      <c r="B1164" s="29">
        <v>47078</v>
      </c>
      <c r="K1164" s="29">
        <v>47078</v>
      </c>
    </row>
    <row r="1165" spans="2:11" x14ac:dyDescent="0.2">
      <c r="B1165" s="29">
        <v>47085</v>
      </c>
      <c r="K1165" s="29">
        <v>47085</v>
      </c>
    </row>
    <row r="1166" spans="2:11" x14ac:dyDescent="0.2">
      <c r="B1166" s="29">
        <v>47092</v>
      </c>
      <c r="K1166" s="29">
        <v>47092</v>
      </c>
    </row>
    <row r="1167" spans="2:11" x14ac:dyDescent="0.2">
      <c r="B1167" s="29">
        <v>47099</v>
      </c>
      <c r="K1167" s="29">
        <v>47099</v>
      </c>
    </row>
    <row r="1168" spans="2:11" x14ac:dyDescent="0.2">
      <c r="B1168" s="29">
        <v>47106</v>
      </c>
      <c r="K1168" s="29">
        <v>47106</v>
      </c>
    </row>
    <row r="1169" spans="2:11" x14ac:dyDescent="0.2">
      <c r="B1169" s="29">
        <v>47113</v>
      </c>
      <c r="K1169" s="29">
        <v>47113</v>
      </c>
    </row>
    <row r="1170" spans="2:11" x14ac:dyDescent="0.2">
      <c r="B1170" s="29">
        <v>47120</v>
      </c>
      <c r="K1170" s="29">
        <v>47120</v>
      </c>
    </row>
    <row r="1171" spans="2:11" x14ac:dyDescent="0.2">
      <c r="B1171" s="29">
        <v>47127</v>
      </c>
      <c r="K1171" s="29">
        <v>47127</v>
      </c>
    </row>
    <row r="1172" spans="2:11" x14ac:dyDescent="0.2">
      <c r="B1172" s="29">
        <v>47134</v>
      </c>
      <c r="K1172" s="29">
        <v>47134</v>
      </c>
    </row>
    <row r="1173" spans="2:11" x14ac:dyDescent="0.2">
      <c r="B1173" s="29">
        <v>47141</v>
      </c>
      <c r="K1173" s="29">
        <v>47141</v>
      </c>
    </row>
    <row r="1174" spans="2:11" x14ac:dyDescent="0.2">
      <c r="B1174" s="29">
        <v>47148</v>
      </c>
      <c r="K1174" s="29">
        <v>47148</v>
      </c>
    </row>
    <row r="1175" spans="2:11" x14ac:dyDescent="0.2">
      <c r="B1175" s="29">
        <v>47155</v>
      </c>
      <c r="K1175" s="29">
        <v>47155</v>
      </c>
    </row>
    <row r="1176" spans="2:11" x14ac:dyDescent="0.2">
      <c r="B1176" s="29">
        <v>47162</v>
      </c>
      <c r="K1176" s="29">
        <v>47162</v>
      </c>
    </row>
    <row r="1177" spans="2:11" x14ac:dyDescent="0.2">
      <c r="B1177" s="29">
        <v>47169</v>
      </c>
      <c r="K1177" s="29">
        <v>47169</v>
      </c>
    </row>
    <row r="1178" spans="2:11" x14ac:dyDescent="0.2">
      <c r="B1178" s="29">
        <v>47176</v>
      </c>
      <c r="K1178" s="29">
        <v>47176</v>
      </c>
    </row>
    <row r="1179" spans="2:11" x14ac:dyDescent="0.2">
      <c r="B1179" s="29">
        <v>47183</v>
      </c>
      <c r="K1179" s="29">
        <v>47183</v>
      </c>
    </row>
    <row r="1180" spans="2:11" x14ac:dyDescent="0.2">
      <c r="B1180" s="29">
        <v>47190</v>
      </c>
      <c r="K1180" s="29">
        <v>47190</v>
      </c>
    </row>
    <row r="1181" spans="2:11" x14ac:dyDescent="0.2">
      <c r="B1181" s="29">
        <v>47197</v>
      </c>
      <c r="K1181" s="29">
        <v>47197</v>
      </c>
    </row>
    <row r="1182" spans="2:11" x14ac:dyDescent="0.2">
      <c r="B1182" s="29">
        <v>47204</v>
      </c>
      <c r="K1182" s="29">
        <v>47204</v>
      </c>
    </row>
    <row r="1183" spans="2:11" x14ac:dyDescent="0.2">
      <c r="B1183" s="29">
        <v>47211</v>
      </c>
      <c r="K1183" s="29">
        <v>47211</v>
      </c>
    </row>
    <row r="1184" spans="2:11" x14ac:dyDescent="0.2">
      <c r="B1184" s="29">
        <v>47218</v>
      </c>
      <c r="K1184" s="29">
        <v>47218</v>
      </c>
    </row>
    <row r="1185" spans="2:11" x14ac:dyDescent="0.2">
      <c r="B1185" s="29">
        <v>47225</v>
      </c>
      <c r="K1185" s="29">
        <v>47225</v>
      </c>
    </row>
    <row r="1186" spans="2:11" x14ac:dyDescent="0.2">
      <c r="B1186" s="29">
        <v>47232</v>
      </c>
      <c r="K1186" s="29">
        <v>47232</v>
      </c>
    </row>
    <row r="1187" spans="2:11" x14ac:dyDescent="0.2">
      <c r="B1187" s="29">
        <v>47239</v>
      </c>
      <c r="K1187" s="29">
        <v>47239</v>
      </c>
    </row>
    <row r="1188" spans="2:11" x14ac:dyDescent="0.2">
      <c r="B1188" s="29">
        <v>47246</v>
      </c>
      <c r="K1188" s="29">
        <v>47246</v>
      </c>
    </row>
    <row r="1189" spans="2:11" x14ac:dyDescent="0.2">
      <c r="B1189" s="29">
        <v>47253</v>
      </c>
      <c r="K1189" s="29">
        <v>47253</v>
      </c>
    </row>
    <row r="1190" spans="2:11" x14ac:dyDescent="0.2">
      <c r="B1190" s="29">
        <v>47260</v>
      </c>
      <c r="K1190" s="29">
        <v>47260</v>
      </c>
    </row>
    <row r="1191" spans="2:11" x14ac:dyDescent="0.2">
      <c r="B1191" s="29">
        <v>47267</v>
      </c>
      <c r="K1191" s="29">
        <v>47267</v>
      </c>
    </row>
    <row r="1192" spans="2:11" x14ac:dyDescent="0.2">
      <c r="B1192" s="29">
        <v>47274</v>
      </c>
      <c r="K1192" s="29">
        <v>47274</v>
      </c>
    </row>
    <row r="1193" spans="2:11" x14ac:dyDescent="0.2">
      <c r="B1193" s="29">
        <v>47281</v>
      </c>
      <c r="K1193" s="29">
        <v>47281</v>
      </c>
    </row>
    <row r="1194" spans="2:11" x14ac:dyDescent="0.2">
      <c r="B1194" s="29">
        <v>47288</v>
      </c>
      <c r="K1194" s="29">
        <v>47288</v>
      </c>
    </row>
    <row r="1195" spans="2:11" x14ac:dyDescent="0.2">
      <c r="B1195" s="29">
        <v>47295</v>
      </c>
      <c r="K1195" s="29">
        <v>47295</v>
      </c>
    </row>
    <row r="1196" spans="2:11" x14ac:dyDescent="0.2">
      <c r="B1196" s="29">
        <v>47302</v>
      </c>
      <c r="K1196" s="29">
        <v>47302</v>
      </c>
    </row>
    <row r="1197" spans="2:11" x14ac:dyDescent="0.2">
      <c r="B1197" s="29">
        <v>47309</v>
      </c>
      <c r="K1197" s="29">
        <v>47309</v>
      </c>
    </row>
    <row r="1198" spans="2:11" x14ac:dyDescent="0.2">
      <c r="B1198" s="29">
        <v>47316</v>
      </c>
      <c r="K1198" s="29">
        <v>47316</v>
      </c>
    </row>
    <row r="1199" spans="2:11" x14ac:dyDescent="0.2">
      <c r="B1199" s="29">
        <v>47323</v>
      </c>
      <c r="K1199" s="29">
        <v>47323</v>
      </c>
    </row>
    <row r="1200" spans="2:11" x14ac:dyDescent="0.2">
      <c r="B1200" s="29">
        <v>47330</v>
      </c>
      <c r="K1200" s="29">
        <v>47330</v>
      </c>
    </row>
    <row r="1201" spans="2:11" x14ac:dyDescent="0.2">
      <c r="B1201" s="29">
        <v>47337</v>
      </c>
      <c r="K1201" s="29">
        <v>47337</v>
      </c>
    </row>
    <row r="1202" spans="2:11" x14ac:dyDescent="0.2">
      <c r="B1202" s="29">
        <v>47344</v>
      </c>
      <c r="K1202" s="29">
        <v>47344</v>
      </c>
    </row>
    <row r="1203" spans="2:11" x14ac:dyDescent="0.2">
      <c r="B1203" s="29">
        <v>47351</v>
      </c>
      <c r="K1203" s="29">
        <v>47351</v>
      </c>
    </row>
    <row r="1204" spans="2:11" x14ac:dyDescent="0.2">
      <c r="B1204" s="29">
        <v>47358</v>
      </c>
      <c r="K1204" s="29">
        <v>47358</v>
      </c>
    </row>
    <row r="1205" spans="2:11" x14ac:dyDescent="0.2">
      <c r="B1205" s="29">
        <v>47365</v>
      </c>
      <c r="K1205" s="29">
        <v>47365</v>
      </c>
    </row>
    <row r="1206" spans="2:11" x14ac:dyDescent="0.2">
      <c r="B1206" s="29">
        <v>47372</v>
      </c>
      <c r="K1206" s="29">
        <v>47372</v>
      </c>
    </row>
    <row r="1207" spans="2:11" x14ac:dyDescent="0.2">
      <c r="B1207" s="29">
        <v>47379</v>
      </c>
      <c r="K1207" s="29">
        <v>47379</v>
      </c>
    </row>
    <row r="1208" spans="2:11" x14ac:dyDescent="0.2">
      <c r="B1208" s="29">
        <v>47386</v>
      </c>
      <c r="K1208" s="29">
        <v>47386</v>
      </c>
    </row>
    <row r="1209" spans="2:11" x14ac:dyDescent="0.2">
      <c r="B1209" s="29">
        <v>47393</v>
      </c>
      <c r="K1209" s="29">
        <v>47393</v>
      </c>
    </row>
    <row r="1210" spans="2:11" x14ac:dyDescent="0.2">
      <c r="B1210" s="29">
        <v>47400</v>
      </c>
      <c r="K1210" s="29">
        <v>47400</v>
      </c>
    </row>
    <row r="1211" spans="2:11" x14ac:dyDescent="0.2">
      <c r="B1211" s="29">
        <v>47407</v>
      </c>
      <c r="K1211" s="29">
        <v>47407</v>
      </c>
    </row>
    <row r="1212" spans="2:11" x14ac:dyDescent="0.2">
      <c r="B1212" s="29">
        <v>47414</v>
      </c>
      <c r="K1212" s="29">
        <v>47414</v>
      </c>
    </row>
    <row r="1213" spans="2:11" x14ac:dyDescent="0.2">
      <c r="B1213" s="29">
        <v>47421</v>
      </c>
      <c r="K1213" s="29">
        <v>47421</v>
      </c>
    </row>
    <row r="1214" spans="2:11" x14ac:dyDescent="0.2">
      <c r="B1214" s="29">
        <v>47428</v>
      </c>
      <c r="K1214" s="29">
        <v>47428</v>
      </c>
    </row>
    <row r="1215" spans="2:11" x14ac:dyDescent="0.2">
      <c r="B1215" s="29">
        <v>47435</v>
      </c>
      <c r="K1215" s="29">
        <v>47435</v>
      </c>
    </row>
    <row r="1216" spans="2:11" x14ac:dyDescent="0.2">
      <c r="B1216" s="29">
        <v>47442</v>
      </c>
      <c r="K1216" s="29">
        <v>47442</v>
      </c>
    </row>
    <row r="1217" spans="2:11" x14ac:dyDescent="0.2">
      <c r="B1217" s="29">
        <v>47449</v>
      </c>
      <c r="K1217" s="29">
        <v>47449</v>
      </c>
    </row>
    <row r="1218" spans="2:11" x14ac:dyDescent="0.2">
      <c r="B1218" s="29">
        <v>47456</v>
      </c>
      <c r="K1218" s="29">
        <v>47456</v>
      </c>
    </row>
    <row r="1219" spans="2:11" x14ac:dyDescent="0.2">
      <c r="B1219" s="29">
        <v>47463</v>
      </c>
      <c r="K1219" s="29">
        <v>47463</v>
      </c>
    </row>
    <row r="1220" spans="2:11" x14ac:dyDescent="0.2">
      <c r="B1220" s="29">
        <v>47470</v>
      </c>
      <c r="K1220" s="29">
        <v>47470</v>
      </c>
    </row>
    <row r="1221" spans="2:11" x14ac:dyDescent="0.2">
      <c r="B1221" s="29">
        <v>47477</v>
      </c>
      <c r="K1221" s="29">
        <v>47477</v>
      </c>
    </row>
    <row r="1222" spans="2:11" x14ac:dyDescent="0.2">
      <c r="B1222" s="29">
        <v>47484</v>
      </c>
      <c r="K1222" s="29">
        <v>47484</v>
      </c>
    </row>
    <row r="1223" spans="2:11" x14ac:dyDescent="0.2">
      <c r="B1223" s="29">
        <v>47491</v>
      </c>
      <c r="K1223" s="29">
        <v>47491</v>
      </c>
    </row>
    <row r="1224" spans="2:11" x14ac:dyDescent="0.2">
      <c r="B1224" s="29">
        <v>47498</v>
      </c>
      <c r="K1224" s="29">
        <v>47498</v>
      </c>
    </row>
    <row r="1225" spans="2:11" x14ac:dyDescent="0.2">
      <c r="B1225" s="29">
        <v>47505</v>
      </c>
      <c r="K1225" s="29">
        <v>47505</v>
      </c>
    </row>
    <row r="1226" spans="2:11" x14ac:dyDescent="0.2">
      <c r="B1226" s="29">
        <v>47512</v>
      </c>
      <c r="K1226" s="29">
        <v>47512</v>
      </c>
    </row>
    <row r="1227" spans="2:11" x14ac:dyDescent="0.2">
      <c r="B1227" s="29">
        <v>47519</v>
      </c>
      <c r="K1227" s="29">
        <v>47519</v>
      </c>
    </row>
    <row r="1228" spans="2:11" x14ac:dyDescent="0.2">
      <c r="B1228" s="29">
        <v>47526</v>
      </c>
      <c r="K1228" s="29">
        <v>47526</v>
      </c>
    </row>
    <row r="1229" spans="2:11" x14ac:dyDescent="0.2">
      <c r="B1229" s="29">
        <v>47533</v>
      </c>
      <c r="K1229" s="29">
        <v>47533</v>
      </c>
    </row>
    <row r="1230" spans="2:11" x14ac:dyDescent="0.2">
      <c r="B1230" s="29">
        <v>47540</v>
      </c>
      <c r="K1230" s="29">
        <v>47540</v>
      </c>
    </row>
    <row r="1231" spans="2:11" x14ac:dyDescent="0.2">
      <c r="B1231" s="29">
        <v>47547</v>
      </c>
      <c r="K1231" s="29">
        <v>47547</v>
      </c>
    </row>
    <row r="1232" spans="2:11" x14ac:dyDescent="0.2">
      <c r="B1232" s="29">
        <v>47554</v>
      </c>
      <c r="K1232" s="29">
        <v>47554</v>
      </c>
    </row>
    <row r="1233" spans="2:11" x14ac:dyDescent="0.2">
      <c r="B1233" s="29">
        <v>47561</v>
      </c>
      <c r="K1233" s="29">
        <v>47561</v>
      </c>
    </row>
    <row r="1234" spans="2:11" x14ac:dyDescent="0.2">
      <c r="B1234" s="29">
        <v>47568</v>
      </c>
      <c r="K1234" s="29">
        <v>47568</v>
      </c>
    </row>
    <row r="1235" spans="2:11" x14ac:dyDescent="0.2">
      <c r="B1235" s="29">
        <v>47575</v>
      </c>
      <c r="K1235" s="29">
        <v>47575</v>
      </c>
    </row>
    <row r="1236" spans="2:11" x14ac:dyDescent="0.2">
      <c r="B1236" s="29">
        <v>47582</v>
      </c>
      <c r="K1236" s="29">
        <v>47582</v>
      </c>
    </row>
    <row r="1237" spans="2:11" x14ac:dyDescent="0.2">
      <c r="B1237" s="29">
        <v>47589</v>
      </c>
      <c r="K1237" s="29">
        <v>47589</v>
      </c>
    </row>
    <row r="1238" spans="2:11" x14ac:dyDescent="0.2">
      <c r="B1238" s="29">
        <v>47596</v>
      </c>
      <c r="K1238" s="29">
        <v>47596</v>
      </c>
    </row>
    <row r="1239" spans="2:11" x14ac:dyDescent="0.2">
      <c r="B1239" s="29">
        <v>47603</v>
      </c>
      <c r="K1239" s="29">
        <v>47603</v>
      </c>
    </row>
    <row r="1240" spans="2:11" x14ac:dyDescent="0.2">
      <c r="B1240" s="29">
        <v>47610</v>
      </c>
      <c r="K1240" s="29">
        <v>47610</v>
      </c>
    </row>
    <row r="1241" spans="2:11" x14ac:dyDescent="0.2">
      <c r="B1241" s="29">
        <v>47617</v>
      </c>
      <c r="K1241" s="29">
        <v>47617</v>
      </c>
    </row>
    <row r="1242" spans="2:11" x14ac:dyDescent="0.2">
      <c r="B1242" s="29">
        <v>47624</v>
      </c>
      <c r="K1242" s="29">
        <v>47624</v>
      </c>
    </row>
    <row r="1243" spans="2:11" x14ac:dyDescent="0.2">
      <c r="B1243" s="29">
        <v>47631</v>
      </c>
      <c r="K1243" s="29">
        <v>47631</v>
      </c>
    </row>
    <row r="1244" spans="2:11" x14ac:dyDescent="0.2">
      <c r="B1244" s="29">
        <v>47638</v>
      </c>
      <c r="K1244" s="29">
        <v>47638</v>
      </c>
    </row>
    <row r="1245" spans="2:11" x14ac:dyDescent="0.2">
      <c r="B1245" s="29">
        <v>47645</v>
      </c>
      <c r="K1245" s="29">
        <v>47645</v>
      </c>
    </row>
    <row r="1246" spans="2:11" x14ac:dyDescent="0.2">
      <c r="B1246" s="29">
        <v>47652</v>
      </c>
      <c r="K1246" s="29">
        <v>47652</v>
      </c>
    </row>
    <row r="1247" spans="2:11" x14ac:dyDescent="0.2">
      <c r="B1247" s="29">
        <v>47659</v>
      </c>
      <c r="K1247" s="29">
        <v>47659</v>
      </c>
    </row>
    <row r="1248" spans="2:11" x14ac:dyDescent="0.2">
      <c r="B1248" s="29">
        <v>47666</v>
      </c>
      <c r="K1248" s="29">
        <v>47666</v>
      </c>
    </row>
    <row r="1249" spans="2:11" x14ac:dyDescent="0.2">
      <c r="B1249" s="29">
        <v>47673</v>
      </c>
      <c r="K1249" s="29">
        <v>47673</v>
      </c>
    </row>
    <row r="1250" spans="2:11" x14ac:dyDescent="0.2">
      <c r="B1250" s="29">
        <v>47680</v>
      </c>
      <c r="K1250" s="29">
        <v>47680</v>
      </c>
    </row>
    <row r="1251" spans="2:11" x14ac:dyDescent="0.2">
      <c r="B1251" s="29">
        <v>47687</v>
      </c>
      <c r="K1251" s="29">
        <v>47687</v>
      </c>
    </row>
    <row r="1252" spans="2:11" x14ac:dyDescent="0.2">
      <c r="B1252" s="29">
        <v>47694</v>
      </c>
      <c r="K1252" s="29">
        <v>47694</v>
      </c>
    </row>
    <row r="1253" spans="2:11" x14ac:dyDescent="0.2">
      <c r="B1253" s="29">
        <v>47701</v>
      </c>
      <c r="K1253" s="29">
        <v>47701</v>
      </c>
    </row>
    <row r="1254" spans="2:11" x14ac:dyDescent="0.2">
      <c r="B1254" s="29">
        <v>47708</v>
      </c>
      <c r="K1254" s="29">
        <v>47708</v>
      </c>
    </row>
    <row r="1255" spans="2:11" x14ac:dyDescent="0.2">
      <c r="B1255" s="29">
        <v>47715</v>
      </c>
      <c r="K1255" s="29">
        <v>47715</v>
      </c>
    </row>
    <row r="1256" spans="2:11" x14ac:dyDescent="0.2">
      <c r="B1256" s="29">
        <v>47722</v>
      </c>
      <c r="K1256" s="29">
        <v>47722</v>
      </c>
    </row>
    <row r="1257" spans="2:11" x14ac:dyDescent="0.2">
      <c r="B1257" s="29">
        <v>47729</v>
      </c>
      <c r="K1257" s="29">
        <v>47729</v>
      </c>
    </row>
    <row r="1258" spans="2:11" x14ac:dyDescent="0.2">
      <c r="B1258" s="29">
        <v>47736</v>
      </c>
      <c r="K1258" s="29">
        <v>47736</v>
      </c>
    </row>
    <row r="1259" spans="2:11" x14ac:dyDescent="0.2">
      <c r="B1259" s="29">
        <v>47743</v>
      </c>
      <c r="K1259" s="29">
        <v>47743</v>
      </c>
    </row>
    <row r="1260" spans="2:11" x14ac:dyDescent="0.2">
      <c r="B1260" s="29">
        <v>47750</v>
      </c>
      <c r="K1260" s="29">
        <v>47750</v>
      </c>
    </row>
    <row r="1261" spans="2:11" x14ac:dyDescent="0.2">
      <c r="B1261" s="29">
        <v>47757</v>
      </c>
      <c r="K1261" s="29">
        <v>47757</v>
      </c>
    </row>
    <row r="1262" spans="2:11" x14ac:dyDescent="0.2">
      <c r="B1262" s="29">
        <v>47764</v>
      </c>
      <c r="K1262" s="29">
        <v>47764</v>
      </c>
    </row>
    <row r="1263" spans="2:11" x14ac:dyDescent="0.2">
      <c r="B1263" s="29">
        <v>47771</v>
      </c>
      <c r="K1263" s="29">
        <v>47771</v>
      </c>
    </row>
    <row r="1264" spans="2:11" x14ac:dyDescent="0.2">
      <c r="B1264" s="29">
        <v>47778</v>
      </c>
      <c r="K1264" s="29">
        <v>47778</v>
      </c>
    </row>
    <row r="1265" spans="2:11" x14ac:dyDescent="0.2">
      <c r="B1265" s="29">
        <v>47785</v>
      </c>
      <c r="K1265" s="29">
        <v>47785</v>
      </c>
    </row>
    <row r="1266" spans="2:11" x14ac:dyDescent="0.2">
      <c r="B1266" s="29">
        <v>47792</v>
      </c>
      <c r="K1266" s="29">
        <v>47792</v>
      </c>
    </row>
    <row r="1267" spans="2:11" x14ac:dyDescent="0.2">
      <c r="B1267" s="29">
        <v>47799</v>
      </c>
      <c r="K1267" s="29">
        <v>47799</v>
      </c>
    </row>
    <row r="1268" spans="2:11" x14ac:dyDescent="0.2">
      <c r="B1268" s="29">
        <v>47806</v>
      </c>
      <c r="K1268" s="29">
        <v>47806</v>
      </c>
    </row>
    <row r="1269" spans="2:11" x14ac:dyDescent="0.2">
      <c r="B1269" s="29">
        <v>47813</v>
      </c>
      <c r="K1269" s="29">
        <v>47813</v>
      </c>
    </row>
    <row r="1270" spans="2:11" x14ac:dyDescent="0.2">
      <c r="B1270" s="29">
        <v>47820</v>
      </c>
      <c r="K1270" s="29">
        <v>47820</v>
      </c>
    </row>
    <row r="1271" spans="2:11" x14ac:dyDescent="0.2">
      <c r="B1271" s="29">
        <v>47827</v>
      </c>
      <c r="K1271" s="29">
        <v>47827</v>
      </c>
    </row>
    <row r="1272" spans="2:11" x14ac:dyDescent="0.2">
      <c r="B1272" s="29">
        <v>47834</v>
      </c>
      <c r="K1272" s="29">
        <v>47834</v>
      </c>
    </row>
    <row r="1273" spans="2:11" x14ac:dyDescent="0.2">
      <c r="B1273" s="29">
        <v>47841</v>
      </c>
      <c r="K1273" s="29">
        <v>47841</v>
      </c>
    </row>
    <row r="1274" spans="2:11" x14ac:dyDescent="0.2">
      <c r="B1274" s="29">
        <v>47848</v>
      </c>
      <c r="K1274" s="29">
        <v>47848</v>
      </c>
    </row>
  </sheetData>
  <protectedRanges>
    <protectedRange password="C6D0" sqref="G211:I211 A1:C65536 D1:I210 AB1:IV65536 Z337:AA65536 Z1:AA335 J1:Y65536 D212:I65536" name="OPIS Data" securityDescriptor="O:WDG:WDD:(A;;CC;;;S-1-5-21-1844237615-1844823847-839522115-11937)(A;;CC;;;S-1-5-21-1844237615-1844823847-839522115-14772)(A;;CC;;;S-1-5-21-1844237615-1844823847-839522115-15657)(A;;CC;;;S-1-5-21-1844237615-1844823847-839522115-11914)"/>
  </protectedRanges>
  <mergeCells count="28">
    <mergeCell ref="AA368:AC368"/>
    <mergeCell ref="AA420:AC420"/>
    <mergeCell ref="AA472:AC472"/>
    <mergeCell ref="AE368:AG368"/>
    <mergeCell ref="AE420:AG420"/>
    <mergeCell ref="AE472:AG472"/>
    <mergeCell ref="AA160:AC160"/>
    <mergeCell ref="AE160:AG160"/>
    <mergeCell ref="Z1:AD1"/>
    <mergeCell ref="Z3:AD3"/>
    <mergeCell ref="AA52:AC52"/>
    <mergeCell ref="AE52:AG52"/>
    <mergeCell ref="D10:F10"/>
    <mergeCell ref="G10:I10"/>
    <mergeCell ref="M10:R10"/>
    <mergeCell ref="AA104:AC104"/>
    <mergeCell ref="AE104:AG104"/>
    <mergeCell ref="L12:N12"/>
    <mergeCell ref="P12:R12"/>
    <mergeCell ref="AA14:AC14"/>
    <mergeCell ref="AE14:AG14"/>
    <mergeCell ref="S10:W10"/>
    <mergeCell ref="AA212:AC212"/>
    <mergeCell ref="AE212:AG212"/>
    <mergeCell ref="AA264:AC264"/>
    <mergeCell ref="AE264:AG264"/>
    <mergeCell ref="AA316:AC316"/>
    <mergeCell ref="AE316:AG316"/>
  </mergeCells>
  <printOptions horizontalCentered="1" verticalCentered="1"/>
  <pageMargins left="0.75" right="0.75" top="1" bottom="1" header="0.5" footer="0.5"/>
  <pageSetup orientation="landscape" r:id="rId1"/>
  <headerFooter alignWithMargins="0">
    <oddFooter>&amp;L&amp;D  &amp;T&amp;C&amp;A&amp;R&amp;F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Q83"/>
  <sheetViews>
    <sheetView zoomScale="75" zoomScaleNormal="75" workbookViewId="0">
      <pane xSplit="1" ySplit="1" topLeftCell="B17" activePane="bottomRight" state="frozen"/>
      <selection pane="topRight" activeCell="D9" sqref="D9"/>
      <selection pane="bottomLeft" activeCell="D9" sqref="D9"/>
      <selection pane="bottomRight" activeCell="D21" sqref="D21"/>
    </sheetView>
  </sheetViews>
  <sheetFormatPr defaultColWidth="9.42578125" defaultRowHeight="15" x14ac:dyDescent="0.2"/>
  <cols>
    <col min="1" max="1" width="49.42578125" style="129" customWidth="1"/>
    <col min="2" max="2" width="16" style="134" bestFit="1" customWidth="1"/>
    <col min="3" max="3" width="17.28515625" style="135" bestFit="1" customWidth="1"/>
    <col min="4" max="4" width="22.7109375" style="135" bestFit="1" customWidth="1"/>
    <col min="5" max="5" width="27" style="136" bestFit="1" customWidth="1"/>
    <col min="6" max="6" width="24" style="137" customWidth="1"/>
    <col min="7" max="7" width="17.28515625" style="138" bestFit="1" customWidth="1"/>
    <col min="8" max="8" width="23.28515625" style="138" bestFit="1" customWidth="1"/>
    <col min="9" max="9" width="15.5703125" style="168" bestFit="1" customWidth="1"/>
    <col min="10" max="10" width="18.5703125" style="165" bestFit="1" customWidth="1"/>
    <col min="11" max="11" width="17.28515625" style="135" bestFit="1" customWidth="1"/>
    <col min="12" max="12" width="24.28515625" style="171" customWidth="1"/>
    <col min="13" max="13" width="17.5703125" style="165" customWidth="1"/>
    <col min="14" max="14" width="15.5703125" style="208" bestFit="1" customWidth="1"/>
    <col min="15" max="15" width="14" style="208" bestFit="1" customWidth="1"/>
    <col min="16" max="16" width="16" style="208" bestFit="1" customWidth="1"/>
    <col min="17" max="17" width="85.42578125" style="172" customWidth="1"/>
    <col min="18" max="16384" width="9.42578125" style="86"/>
  </cols>
  <sheetData>
    <row r="1" spans="1:17" s="101" customFormat="1" ht="47.25" x14ac:dyDescent="0.25">
      <c r="A1" s="185" t="s">
        <v>135</v>
      </c>
      <c r="B1" s="185" t="s">
        <v>15</v>
      </c>
      <c r="C1" s="186" t="s">
        <v>11</v>
      </c>
      <c r="D1" s="217" t="s">
        <v>12</v>
      </c>
      <c r="E1" s="217" t="s">
        <v>13</v>
      </c>
      <c r="F1" s="217" t="s">
        <v>136</v>
      </c>
      <c r="G1" s="187" t="s">
        <v>137</v>
      </c>
      <c r="H1" s="187" t="s">
        <v>291</v>
      </c>
      <c r="I1" s="186" t="s">
        <v>138</v>
      </c>
      <c r="J1" s="188" t="s">
        <v>139</v>
      </c>
      <c r="K1" s="217" t="s">
        <v>11</v>
      </c>
      <c r="L1" s="218" t="s">
        <v>140</v>
      </c>
      <c r="M1" s="132" t="s">
        <v>141</v>
      </c>
      <c r="N1" s="219" t="s">
        <v>142</v>
      </c>
      <c r="O1" s="219" t="s">
        <v>143</v>
      </c>
      <c r="P1" s="219" t="s">
        <v>144</v>
      </c>
      <c r="Q1" s="179" t="s">
        <v>145</v>
      </c>
    </row>
    <row r="2" spans="1:17" s="101" customFormat="1" x14ac:dyDescent="0.2">
      <c r="A2" s="189" t="s">
        <v>3</v>
      </c>
      <c r="B2" s="180">
        <v>1</v>
      </c>
      <c r="C2" s="198">
        <v>0</v>
      </c>
      <c r="D2" s="194">
        <v>0</v>
      </c>
      <c r="E2" s="182">
        <v>38352</v>
      </c>
      <c r="F2" s="182">
        <v>38353</v>
      </c>
      <c r="G2" s="194">
        <v>0</v>
      </c>
      <c r="H2" s="181"/>
      <c r="I2" s="183" t="s">
        <v>146</v>
      </c>
      <c r="J2" s="184">
        <f>+IF(I2="West",(+VLOOKUP(E2,'Weekly OPIS Averages'!$B$15:$J$323,9,FALSE)),(+VLOOKUP(E2,'Weekly OPIS Averages'!$M$15:$U$323,9,FALSE)))</f>
        <v>1.8734162499999998</v>
      </c>
      <c r="K2" s="194">
        <v>0</v>
      </c>
      <c r="L2" s="194">
        <v>0</v>
      </c>
      <c r="M2" s="190" t="s">
        <v>147</v>
      </c>
      <c r="N2" s="205"/>
      <c r="O2" s="205"/>
      <c r="P2" s="205"/>
      <c r="Q2" s="191" t="s">
        <v>148</v>
      </c>
    </row>
    <row r="3" spans="1:17" s="101" customFormat="1" ht="30" x14ac:dyDescent="0.2">
      <c r="A3" s="147" t="s">
        <v>149</v>
      </c>
      <c r="B3" s="146">
        <v>2</v>
      </c>
      <c r="C3" s="199">
        <f>+M3</f>
        <v>525688</v>
      </c>
      <c r="D3" s="195">
        <v>49695</v>
      </c>
      <c r="E3" s="160">
        <v>40390</v>
      </c>
      <c r="F3" s="160">
        <v>40452</v>
      </c>
      <c r="G3" s="195">
        <v>1025475</v>
      </c>
      <c r="H3" s="221" t="s">
        <v>150</v>
      </c>
      <c r="I3" s="152" t="s">
        <v>151</v>
      </c>
      <c r="J3" s="154">
        <f>+IF(I3="West",(+VLOOKUP(E3,'Weekly OPIS Averages'!$B$15:$J$323,9,FALSE)),(+VLOOKUP(E3,'Weekly OPIS Averages'!$M$15:$U$323,9,FALSE)))</f>
        <v>2.8835464047794113</v>
      </c>
      <c r="K3" s="195">
        <v>524007</v>
      </c>
      <c r="L3" s="195">
        <v>1681</v>
      </c>
      <c r="M3" s="202">
        <f>+K3+L3</f>
        <v>525688</v>
      </c>
      <c r="N3" s="206"/>
      <c r="O3" s="206"/>
      <c r="P3" s="206">
        <v>44774</v>
      </c>
      <c r="Q3" s="192" t="s">
        <v>152</v>
      </c>
    </row>
    <row r="4" spans="1:17" s="101" customFormat="1" ht="30" x14ac:dyDescent="0.2">
      <c r="A4" s="144" t="s">
        <v>153</v>
      </c>
      <c r="B4" s="146"/>
      <c r="C4" s="199">
        <f t="shared" ref="C4:C68" si="0">+M4</f>
        <v>1202092</v>
      </c>
      <c r="D4" s="195">
        <v>71857</v>
      </c>
      <c r="E4" s="160">
        <v>45046</v>
      </c>
      <c r="F4" s="160">
        <v>45108</v>
      </c>
      <c r="G4" s="195">
        <v>170926</v>
      </c>
      <c r="H4" s="221" t="s">
        <v>150</v>
      </c>
      <c r="I4" s="152"/>
      <c r="J4" s="154"/>
      <c r="K4" s="195">
        <v>1202092</v>
      </c>
      <c r="L4" s="195"/>
      <c r="M4" s="202">
        <f t="shared" ref="M4:M24" si="1">+K4+L4</f>
        <v>1202092</v>
      </c>
      <c r="N4" s="206"/>
      <c r="O4" s="206"/>
      <c r="P4" s="206"/>
      <c r="Q4" s="174"/>
    </row>
    <row r="5" spans="1:17" s="101" customFormat="1" x14ac:dyDescent="0.2">
      <c r="A5" s="144" t="s">
        <v>154</v>
      </c>
      <c r="B5" s="146">
        <v>2</v>
      </c>
      <c r="C5" s="199">
        <f t="shared" si="0"/>
        <v>1480378</v>
      </c>
      <c r="D5" s="195">
        <v>126510.48</v>
      </c>
      <c r="E5" s="160">
        <v>44957</v>
      </c>
      <c r="F5" s="160">
        <v>45047</v>
      </c>
      <c r="G5" s="195">
        <v>1343290.92</v>
      </c>
      <c r="H5" s="159" t="s">
        <v>150</v>
      </c>
      <c r="I5" s="152" t="s">
        <v>146</v>
      </c>
      <c r="J5" s="154">
        <f>+IF(I5="West",(+VLOOKUP(E5,'Weekly OPIS Averages'!$B$15:$J$323,9,FALSE)),(+VLOOKUP(E5,'Weekly OPIS Averages'!$M$15:$U$323,9,FALSE)))</f>
        <v>5.2735833333333337</v>
      </c>
      <c r="K5" s="195">
        <v>1480378</v>
      </c>
      <c r="L5" s="195"/>
      <c r="M5" s="202">
        <f t="shared" si="1"/>
        <v>1480378</v>
      </c>
      <c r="N5" s="206"/>
      <c r="O5" s="206"/>
      <c r="P5" s="206">
        <v>44774</v>
      </c>
      <c r="Q5" s="174" t="s">
        <v>155</v>
      </c>
    </row>
    <row r="6" spans="1:17" s="101" customFormat="1" x14ac:dyDescent="0.2">
      <c r="A6" s="144" t="s">
        <v>156</v>
      </c>
      <c r="B6" s="146">
        <v>3</v>
      </c>
      <c r="C6" s="199">
        <f t="shared" si="0"/>
        <v>3187692</v>
      </c>
      <c r="D6" s="195">
        <v>155121</v>
      </c>
      <c r="E6" s="160">
        <v>42735</v>
      </c>
      <c r="F6" s="160">
        <v>42767</v>
      </c>
      <c r="G6" s="195">
        <v>4250816</v>
      </c>
      <c r="H6" s="159" t="s">
        <v>150</v>
      </c>
      <c r="I6" s="152" t="s">
        <v>146</v>
      </c>
      <c r="J6" s="154">
        <f>+IF(I6="West",(+VLOOKUP(E6,'Weekly OPIS Averages'!$B$15:$J$323,9,FALSE)),(+VLOOKUP(E6,'Weekly OPIS Averages'!$M$15:$U$323,9,FALSE)))</f>
        <v>2.4405833333333331</v>
      </c>
      <c r="K6" s="195">
        <v>3151692</v>
      </c>
      <c r="L6" s="195">
        <v>36000</v>
      </c>
      <c r="M6" s="202">
        <f t="shared" si="1"/>
        <v>3187692</v>
      </c>
      <c r="N6" s="206"/>
      <c r="O6" s="206"/>
      <c r="P6" s="206">
        <v>44774</v>
      </c>
      <c r="Q6" s="155" t="s">
        <v>157</v>
      </c>
    </row>
    <row r="7" spans="1:17" s="101" customFormat="1" x14ac:dyDescent="0.2">
      <c r="A7" s="145" t="s">
        <v>158</v>
      </c>
      <c r="B7" s="146">
        <v>2</v>
      </c>
      <c r="C7" s="199">
        <f t="shared" si="0"/>
        <v>6392477</v>
      </c>
      <c r="D7" s="195">
        <v>369354</v>
      </c>
      <c r="E7" s="160">
        <v>42947</v>
      </c>
      <c r="F7" s="160">
        <v>43101</v>
      </c>
      <c r="G7" s="195">
        <v>5786687</v>
      </c>
      <c r="H7" s="159" t="s">
        <v>150</v>
      </c>
      <c r="I7" s="152" t="s">
        <v>151</v>
      </c>
      <c r="J7" s="154">
        <f>+IF(I7="West",(+VLOOKUP(E7,'Weekly OPIS Averages'!$B$15:$J$323,9,FALSE)),(+VLOOKUP(E7,'Weekly OPIS Averages'!$M$15:$U$323,9,FALSE)))</f>
        <v>2.6737500000000001</v>
      </c>
      <c r="K7" s="195">
        <v>6346877</v>
      </c>
      <c r="L7" s="195">
        <v>45600</v>
      </c>
      <c r="M7" s="202">
        <f t="shared" si="1"/>
        <v>6392477</v>
      </c>
      <c r="N7" s="206"/>
      <c r="O7" s="206"/>
      <c r="P7" s="206">
        <v>44774</v>
      </c>
      <c r="Q7" s="155" t="s">
        <v>159</v>
      </c>
    </row>
    <row r="8" spans="1:17" s="101" customFormat="1" ht="30" x14ac:dyDescent="0.2">
      <c r="A8" s="147" t="s">
        <v>160</v>
      </c>
      <c r="B8" s="146">
        <v>1</v>
      </c>
      <c r="C8" s="199">
        <f t="shared" si="0"/>
        <v>1581819</v>
      </c>
      <c r="D8" s="195">
        <v>65922</v>
      </c>
      <c r="E8" s="160">
        <v>40268</v>
      </c>
      <c r="F8" s="160">
        <v>40330</v>
      </c>
      <c r="G8" s="195">
        <v>2438647</v>
      </c>
      <c r="H8" s="159" t="s">
        <v>150</v>
      </c>
      <c r="I8" s="152" t="s">
        <v>151</v>
      </c>
      <c r="J8" s="154">
        <f>+IF(I8="West",(+VLOOKUP(E8,'Weekly OPIS Averages'!$B$15:$J$323,9,FALSE)),(+VLOOKUP(E8,'Weekly OPIS Averages'!$M$15:$U$323,9,FALSE)))</f>
        <v>2.6818408110294114</v>
      </c>
      <c r="K8" s="195">
        <v>1581819</v>
      </c>
      <c r="L8" s="195"/>
      <c r="M8" s="202">
        <f t="shared" si="1"/>
        <v>1581819</v>
      </c>
      <c r="N8" s="206"/>
      <c r="O8" s="206"/>
      <c r="P8" s="206">
        <v>44774</v>
      </c>
      <c r="Q8" s="148" t="s">
        <v>161</v>
      </c>
    </row>
    <row r="9" spans="1:17" s="101" customFormat="1" x14ac:dyDescent="0.2">
      <c r="A9" s="147" t="s">
        <v>162</v>
      </c>
      <c r="B9" s="146">
        <v>2</v>
      </c>
      <c r="C9" s="199">
        <f t="shared" si="0"/>
        <v>818687</v>
      </c>
      <c r="D9" s="195">
        <v>56199</v>
      </c>
      <c r="E9" s="160">
        <v>40268</v>
      </c>
      <c r="F9" s="160">
        <v>40330</v>
      </c>
      <c r="G9" s="195">
        <v>1065086</v>
      </c>
      <c r="H9" s="159" t="s">
        <v>150</v>
      </c>
      <c r="I9" s="152" t="s">
        <v>151</v>
      </c>
      <c r="J9" s="154">
        <f>+IF(I9="West",(+VLOOKUP(E9,'Weekly OPIS Averages'!$B$15:$J$323,9,FALSE)),(+VLOOKUP(E9,'Weekly OPIS Averages'!$M$15:$U$323,9,FALSE)))</f>
        <v>2.6818408110294114</v>
      </c>
      <c r="K9" s="195">
        <v>818687</v>
      </c>
      <c r="L9" s="195"/>
      <c r="M9" s="202">
        <f t="shared" si="1"/>
        <v>818687</v>
      </c>
      <c r="N9" s="206"/>
      <c r="O9" s="206"/>
      <c r="P9" s="206">
        <v>44774</v>
      </c>
      <c r="Q9" s="148" t="s">
        <v>163</v>
      </c>
    </row>
    <row r="10" spans="1:17" s="101" customFormat="1" ht="30" x14ac:dyDescent="0.2">
      <c r="A10" s="144" t="s">
        <v>164</v>
      </c>
      <c r="B10" s="146">
        <v>3</v>
      </c>
      <c r="C10" s="199">
        <f t="shared" si="0"/>
        <v>1447232</v>
      </c>
      <c r="D10" s="195">
        <v>60476</v>
      </c>
      <c r="E10" s="160">
        <v>44408</v>
      </c>
      <c r="F10" s="160">
        <v>44440</v>
      </c>
      <c r="G10" s="195">
        <v>1593486</v>
      </c>
      <c r="H10" s="159" t="s">
        <v>150</v>
      </c>
      <c r="I10" s="152" t="s">
        <v>151</v>
      </c>
      <c r="J10" s="154">
        <f>+IF(I10="West",(+VLOOKUP(E10,'Weekly OPIS Averages'!$B$15:$J$323,9,FALSE)),(+VLOOKUP(E10,'Weekly OPIS Averages'!$M$15:$U$323,9,FALSE)))</f>
        <v>2.9789166666666667</v>
      </c>
      <c r="K10" s="195">
        <v>1447232</v>
      </c>
      <c r="L10" s="195"/>
      <c r="M10" s="202">
        <f t="shared" si="1"/>
        <v>1447232</v>
      </c>
      <c r="N10" s="206"/>
      <c r="O10" s="206"/>
      <c r="P10" s="206">
        <v>44774</v>
      </c>
      <c r="Q10" s="155" t="s">
        <v>165</v>
      </c>
    </row>
    <row r="11" spans="1:17" s="101" customFormat="1" ht="30" x14ac:dyDescent="0.2">
      <c r="A11" s="145" t="s">
        <v>166</v>
      </c>
      <c r="B11" s="146">
        <v>1</v>
      </c>
      <c r="C11" s="199">
        <f t="shared" si="0"/>
        <v>1327743</v>
      </c>
      <c r="D11" s="195">
        <v>47897</v>
      </c>
      <c r="E11" s="160">
        <v>43100</v>
      </c>
      <c r="F11" s="160">
        <v>43191</v>
      </c>
      <c r="G11" s="195">
        <v>1693449</v>
      </c>
      <c r="H11" s="159" t="s">
        <v>150</v>
      </c>
      <c r="I11" s="152" t="s">
        <v>146</v>
      </c>
      <c r="J11" s="154">
        <f>+IF(I11="West",(+VLOOKUP(E11,'Weekly OPIS Averages'!$B$15:$J$323,9,FALSE)),(+VLOOKUP(E11,'Weekly OPIS Averages'!$M$15:$U$323,9,FALSE)))</f>
        <v>2.8369999999999997</v>
      </c>
      <c r="K11" s="195">
        <v>1327743</v>
      </c>
      <c r="L11" s="195"/>
      <c r="M11" s="202">
        <f t="shared" si="1"/>
        <v>1327743</v>
      </c>
      <c r="N11" s="206"/>
      <c r="O11" s="206"/>
      <c r="P11" s="206">
        <v>44774</v>
      </c>
      <c r="Q11" s="176" t="s">
        <v>167</v>
      </c>
    </row>
    <row r="12" spans="1:17" s="101" customFormat="1" ht="45" x14ac:dyDescent="0.2">
      <c r="A12" s="145" t="s">
        <v>168</v>
      </c>
      <c r="B12" s="146">
        <v>1</v>
      </c>
      <c r="C12" s="199">
        <f t="shared" si="0"/>
        <v>100951</v>
      </c>
      <c r="D12" s="195">
        <v>5260</v>
      </c>
      <c r="E12" s="160">
        <v>43100</v>
      </c>
      <c r="F12" s="160">
        <v>43191</v>
      </c>
      <c r="G12" s="195">
        <v>0</v>
      </c>
      <c r="H12" s="159" t="s">
        <v>150</v>
      </c>
      <c r="I12" s="152" t="s">
        <v>151</v>
      </c>
      <c r="J12" s="154">
        <f>+IF(I12="West",(+VLOOKUP(E12,'Weekly OPIS Averages'!$B$15:$J$323,9,FALSE)),(+VLOOKUP(E12,'Weekly OPIS Averages'!$M$15:$U$323,9,FALSE)))</f>
        <v>2.8369999999999997</v>
      </c>
      <c r="K12" s="195">
        <v>100951</v>
      </c>
      <c r="L12" s="195"/>
      <c r="M12" s="202">
        <f t="shared" si="1"/>
        <v>100951</v>
      </c>
      <c r="N12" s="206"/>
      <c r="O12" s="206"/>
      <c r="P12" s="206"/>
      <c r="Q12" s="176" t="s">
        <v>169</v>
      </c>
    </row>
    <row r="13" spans="1:17" s="101" customFormat="1" x14ac:dyDescent="0.2">
      <c r="A13" s="144" t="s">
        <v>170</v>
      </c>
      <c r="B13" s="146">
        <v>1</v>
      </c>
      <c r="C13" s="199">
        <f t="shared" si="0"/>
        <v>1190390</v>
      </c>
      <c r="D13" s="195">
        <v>613516</v>
      </c>
      <c r="E13" s="160">
        <v>44957</v>
      </c>
      <c r="F13" s="160">
        <v>45047</v>
      </c>
      <c r="G13" s="195">
        <v>6375740</v>
      </c>
      <c r="H13" s="159" t="s">
        <v>150</v>
      </c>
      <c r="I13" s="152" t="s">
        <v>151</v>
      </c>
      <c r="J13" s="154">
        <f>+IF(I13="West",(+VLOOKUP(E13,'Weekly OPIS Averages'!$B$15:$J$323,9,FALSE)),(+VLOOKUP(E13,'Weekly OPIS Averages'!$M$15:$U$323,9,FALSE)))</f>
        <v>5.2735833333333337</v>
      </c>
      <c r="K13" s="195">
        <v>1150000</v>
      </c>
      <c r="L13" s="195">
        <v>40390</v>
      </c>
      <c r="M13" s="202">
        <f t="shared" si="1"/>
        <v>1190390</v>
      </c>
      <c r="N13" s="206"/>
      <c r="O13" s="206"/>
      <c r="P13" s="206"/>
      <c r="Q13" s="148" t="s">
        <v>172</v>
      </c>
    </row>
    <row r="14" spans="1:17" s="101" customFormat="1" x14ac:dyDescent="0.2">
      <c r="A14" s="145" t="s">
        <v>173</v>
      </c>
      <c r="B14" s="146">
        <v>2</v>
      </c>
      <c r="C14" s="199">
        <f t="shared" si="0"/>
        <v>6360495</v>
      </c>
      <c r="D14" s="195">
        <v>369354</v>
      </c>
      <c r="E14" s="160">
        <v>42947</v>
      </c>
      <c r="F14" s="160">
        <v>43101</v>
      </c>
      <c r="G14" s="195">
        <v>2012840</v>
      </c>
      <c r="H14" s="159" t="s">
        <v>150</v>
      </c>
      <c r="I14" s="152" t="s">
        <v>151</v>
      </c>
      <c r="J14" s="154">
        <f>+IF(I14="West",(+VLOOKUP(E14,'Weekly OPIS Averages'!$B$15:$J$323,9,FALSE)),(+VLOOKUP(E14,'Weekly OPIS Averages'!$M$15:$U$323,9,FALSE)))</f>
        <v>2.6737500000000001</v>
      </c>
      <c r="K14" s="195">
        <v>6346877</v>
      </c>
      <c r="L14" s="195">
        <v>13618</v>
      </c>
      <c r="M14" s="202">
        <f t="shared" si="1"/>
        <v>6360495</v>
      </c>
      <c r="N14" s="206"/>
      <c r="O14" s="206"/>
      <c r="P14" s="206">
        <v>44774</v>
      </c>
      <c r="Q14" s="155" t="s">
        <v>174</v>
      </c>
    </row>
    <row r="15" spans="1:17" s="101" customFormat="1" x14ac:dyDescent="0.2">
      <c r="A15" s="144" t="s">
        <v>175</v>
      </c>
      <c r="B15" s="146"/>
      <c r="C15" s="199">
        <f t="shared" si="0"/>
        <v>0</v>
      </c>
      <c r="D15" s="195"/>
      <c r="E15" s="160"/>
      <c r="F15" s="160"/>
      <c r="G15" s="195">
        <v>2826386</v>
      </c>
      <c r="H15" s="159" t="s">
        <v>150</v>
      </c>
      <c r="I15" s="152"/>
      <c r="J15" s="154"/>
      <c r="K15" s="195"/>
      <c r="L15" s="195"/>
      <c r="M15" s="202">
        <f t="shared" si="1"/>
        <v>0</v>
      </c>
      <c r="N15" s="206"/>
      <c r="O15" s="206"/>
      <c r="P15" s="206"/>
      <c r="Q15" s="148" t="s">
        <v>176</v>
      </c>
    </row>
    <row r="16" spans="1:17" x14ac:dyDescent="0.2">
      <c r="A16" s="144" t="s">
        <v>177</v>
      </c>
      <c r="B16" s="146">
        <v>2</v>
      </c>
      <c r="C16" s="199">
        <f t="shared" si="0"/>
        <v>4403957</v>
      </c>
      <c r="D16" s="195">
        <v>339646</v>
      </c>
      <c r="E16" s="160">
        <v>44985</v>
      </c>
      <c r="F16" s="160">
        <v>45047</v>
      </c>
      <c r="G16" s="195">
        <v>3983289</v>
      </c>
      <c r="H16" s="159" t="s">
        <v>150</v>
      </c>
      <c r="I16" s="152" t="s">
        <v>151</v>
      </c>
      <c r="J16" s="154">
        <f>+IF(I16="West",(+VLOOKUP(E16,'Weekly OPIS Averages'!$B$15:$J$323,9,FALSE)),(+VLOOKUP(E16,'Weekly OPIS Averages'!$M$15:$U$323,9,FALSE)))</f>
        <v>5.3050000000000006</v>
      </c>
      <c r="K16" s="195">
        <v>4399157</v>
      </c>
      <c r="L16" s="195">
        <v>4800</v>
      </c>
      <c r="M16" s="202">
        <f t="shared" si="1"/>
        <v>4403957</v>
      </c>
      <c r="N16" s="206"/>
      <c r="O16" s="206"/>
      <c r="P16" s="206">
        <v>44774</v>
      </c>
      <c r="Q16" s="175" t="s">
        <v>178</v>
      </c>
    </row>
    <row r="17" spans="1:17" ht="30" x14ac:dyDescent="0.2">
      <c r="A17" s="144" t="s">
        <v>179</v>
      </c>
      <c r="B17" s="146">
        <v>2</v>
      </c>
      <c r="C17" s="199">
        <f t="shared" si="0"/>
        <v>1610499</v>
      </c>
      <c r="D17" s="195">
        <v>104170.58</v>
      </c>
      <c r="E17" s="160">
        <v>44712</v>
      </c>
      <c r="F17" s="160">
        <v>44774</v>
      </c>
      <c r="G17" s="195">
        <v>2108502</v>
      </c>
      <c r="H17" s="159" t="s">
        <v>150</v>
      </c>
      <c r="I17" s="152" t="s">
        <v>151</v>
      </c>
      <c r="J17" s="154">
        <f>+IF(I17="West",(+VLOOKUP(E17,'Weekly OPIS Averages'!$B$15:$J$323,9,FALSE)),(+VLOOKUP(E17,'Weekly OPIS Averages'!$M$15:$U$323,9,FALSE)))</f>
        <v>4.2205833333333329</v>
      </c>
      <c r="K17" s="195">
        <v>1610499</v>
      </c>
      <c r="L17" s="195"/>
      <c r="M17" s="202">
        <f t="shared" si="1"/>
        <v>1610499</v>
      </c>
      <c r="N17" s="206">
        <v>44774</v>
      </c>
      <c r="O17" s="206"/>
      <c r="P17" s="206">
        <v>44774</v>
      </c>
      <c r="Q17" s="176" t="s">
        <v>180</v>
      </c>
    </row>
    <row r="18" spans="1:17" ht="30" x14ac:dyDescent="0.2">
      <c r="A18" s="144" t="s">
        <v>292</v>
      </c>
      <c r="B18" s="146">
        <v>3</v>
      </c>
      <c r="C18" s="199">
        <f t="shared" si="0"/>
        <v>12887298</v>
      </c>
      <c r="D18" s="195">
        <v>239299</v>
      </c>
      <c r="E18" s="160">
        <v>44957</v>
      </c>
      <c r="F18" s="160">
        <v>44986</v>
      </c>
      <c r="G18" s="195">
        <v>12069613.98</v>
      </c>
      <c r="H18" s="159" t="s">
        <v>150</v>
      </c>
      <c r="I18" s="152" t="s">
        <v>146</v>
      </c>
      <c r="J18" s="154">
        <f>+IF(I18="West",(+VLOOKUP(E18,'Weekly OPIS Averages'!$B$15:$J$323,9,FALSE)),(+VLOOKUP(E18,'Weekly OPIS Averages'!$M$15:$U$323,9,FALSE)))</f>
        <v>5.2735833333333337</v>
      </c>
      <c r="K18" s="195">
        <v>12887298</v>
      </c>
      <c r="L18" s="195"/>
      <c r="M18" s="202">
        <f t="shared" si="1"/>
        <v>12887298</v>
      </c>
      <c r="N18" s="206"/>
      <c r="O18" s="206"/>
      <c r="P18" s="206">
        <v>44774</v>
      </c>
      <c r="Q18" s="155" t="s">
        <v>181</v>
      </c>
    </row>
    <row r="19" spans="1:17" ht="30" x14ac:dyDescent="0.2">
      <c r="A19" s="144" t="s">
        <v>182</v>
      </c>
      <c r="B19" s="146">
        <v>2</v>
      </c>
      <c r="C19" s="199">
        <f t="shared" si="0"/>
        <v>600058</v>
      </c>
      <c r="D19" s="195">
        <v>6963</v>
      </c>
      <c r="E19" s="160">
        <v>43100</v>
      </c>
      <c r="F19" s="160">
        <v>44197</v>
      </c>
      <c r="G19" s="195">
        <v>507671</v>
      </c>
      <c r="H19" s="159" t="s">
        <v>150</v>
      </c>
      <c r="I19" s="152" t="s">
        <v>146</v>
      </c>
      <c r="J19" s="154">
        <f>+IF(I19="West",(+VLOOKUP(E19,'Weekly OPIS Averages'!$B$15:$J$323,9,FALSE)),(+VLOOKUP(E19,'Weekly OPIS Averages'!$M$15:$U$323,9,FALSE)))</f>
        <v>2.8369999999999997</v>
      </c>
      <c r="K19" s="195">
        <v>600058</v>
      </c>
      <c r="L19" s="195"/>
      <c r="M19" s="202">
        <f t="shared" si="1"/>
        <v>600058</v>
      </c>
      <c r="N19" s="206"/>
      <c r="O19" s="206"/>
      <c r="P19" s="206"/>
      <c r="Q19" s="155" t="s">
        <v>183</v>
      </c>
    </row>
    <row r="20" spans="1:17" x14ac:dyDescent="0.2">
      <c r="A20" s="144" t="s">
        <v>184</v>
      </c>
      <c r="B20" s="146"/>
      <c r="C20" s="199">
        <f t="shared" si="0"/>
        <v>266386</v>
      </c>
      <c r="D20" s="195">
        <v>20378</v>
      </c>
      <c r="E20" s="160">
        <v>44742</v>
      </c>
      <c r="F20" s="160">
        <v>44805</v>
      </c>
      <c r="G20" s="195">
        <v>325310</v>
      </c>
      <c r="H20" s="159" t="s">
        <v>150</v>
      </c>
      <c r="I20" s="152"/>
      <c r="J20" s="154">
        <f>+IF(I20="West",(+VLOOKUP(E20,'Weekly OPIS Averages'!$B$15:$J$323,9,FALSE)),(+VLOOKUP(E20,'Weekly OPIS Averages'!$M$15:$U$323,9,FALSE)))</f>
        <v>4.4334999999999996</v>
      </c>
      <c r="K20" s="195">
        <v>266386</v>
      </c>
      <c r="L20" s="195"/>
      <c r="M20" s="202">
        <f>+K20+L20</f>
        <v>266386</v>
      </c>
      <c r="N20" s="206"/>
      <c r="O20" s="206"/>
      <c r="P20" s="206">
        <v>44774</v>
      </c>
      <c r="Q20" s="176" t="s">
        <v>185</v>
      </c>
    </row>
    <row r="21" spans="1:17" ht="45" x14ac:dyDescent="0.2">
      <c r="A21" s="145" t="s">
        <v>186</v>
      </c>
      <c r="B21" s="146">
        <v>2</v>
      </c>
      <c r="C21" s="199">
        <f t="shared" si="0"/>
        <v>12123133</v>
      </c>
      <c r="D21" s="195">
        <v>1072802</v>
      </c>
      <c r="E21" s="160">
        <v>45382</v>
      </c>
      <c r="F21" s="160">
        <v>45413</v>
      </c>
      <c r="G21" s="195">
        <v>10886608</v>
      </c>
      <c r="H21" s="159" t="s">
        <v>150</v>
      </c>
      <c r="I21" s="152" t="s">
        <v>146</v>
      </c>
      <c r="J21" s="154">
        <f>+IF(I21="West",(+VLOOKUP(E21,'Weekly OPIS Averages'!$B$15:$J$323,9,FALSE)),(+VLOOKUP(E21,'Weekly OPIS Averages'!$M$15:$U$323,9,FALSE)))</f>
        <v>4.4434166666666668</v>
      </c>
      <c r="K21" s="195">
        <v>12123133</v>
      </c>
      <c r="L21" s="195"/>
      <c r="M21" s="202">
        <f t="shared" si="1"/>
        <v>12123133</v>
      </c>
      <c r="N21" s="206"/>
      <c r="O21" s="206"/>
      <c r="P21" s="206"/>
      <c r="Q21" s="155" t="s">
        <v>187</v>
      </c>
    </row>
    <row r="22" spans="1:17" ht="30" x14ac:dyDescent="0.2">
      <c r="A22" s="145" t="s">
        <v>188</v>
      </c>
      <c r="B22" s="146">
        <v>2</v>
      </c>
      <c r="C22" s="199">
        <f t="shared" si="0"/>
        <v>4870249</v>
      </c>
      <c r="D22" s="195">
        <v>228218</v>
      </c>
      <c r="E22" s="160">
        <v>44286</v>
      </c>
      <c r="F22" s="160">
        <v>44409</v>
      </c>
      <c r="G22" s="195">
        <v>5713098</v>
      </c>
      <c r="H22" s="159" t="s">
        <v>150</v>
      </c>
      <c r="I22" s="152" t="s">
        <v>146</v>
      </c>
      <c r="J22" s="154">
        <f>+IF(I22="West",(+VLOOKUP(E22,'Weekly OPIS Averages'!$B$15:$J$323,9,FALSE)),(+VLOOKUP(E22,'Weekly OPIS Averages'!$M$15:$U$323,9,FALSE)))</f>
        <v>2.7070833333333333</v>
      </c>
      <c r="K22" s="195">
        <v>4870249</v>
      </c>
      <c r="L22" s="195"/>
      <c r="M22" s="202">
        <f t="shared" si="1"/>
        <v>4870249</v>
      </c>
      <c r="N22" s="206"/>
      <c r="O22" s="206"/>
      <c r="P22" s="206"/>
      <c r="Q22" s="155" t="s">
        <v>189</v>
      </c>
    </row>
    <row r="23" spans="1:17" ht="30" x14ac:dyDescent="0.2">
      <c r="A23" s="145" t="s">
        <v>190</v>
      </c>
      <c r="B23" s="146">
        <v>2</v>
      </c>
      <c r="C23" s="199">
        <f t="shared" si="0"/>
        <v>32655511</v>
      </c>
      <c r="D23" s="195">
        <v>1043907</v>
      </c>
      <c r="E23" s="160">
        <v>44500</v>
      </c>
      <c r="F23" s="160">
        <v>44631</v>
      </c>
      <c r="G23" s="195">
        <v>34565072</v>
      </c>
      <c r="H23" s="159" t="s">
        <v>150</v>
      </c>
      <c r="I23" s="152" t="s">
        <v>146</v>
      </c>
      <c r="J23" s="154">
        <f>+IF(I23="West",(+VLOOKUP(E23,'Weekly OPIS Averages'!$B$15:$J$323,9,FALSE)),(+VLOOKUP(E23,'Weekly OPIS Averages'!$M$15:$U$323,9,FALSE)))</f>
        <v>3.2654999999999998</v>
      </c>
      <c r="K23" s="195">
        <v>32655511</v>
      </c>
      <c r="L23" s="195"/>
      <c r="M23" s="202">
        <f t="shared" si="1"/>
        <v>32655511</v>
      </c>
      <c r="N23" s="206"/>
      <c r="O23" s="206"/>
      <c r="P23" s="206"/>
      <c r="Q23" s="176" t="s">
        <v>191</v>
      </c>
    </row>
    <row r="24" spans="1:17" s="131" customFormat="1" ht="30" x14ac:dyDescent="0.2">
      <c r="A24" s="145" t="s">
        <v>192</v>
      </c>
      <c r="B24" s="146">
        <v>2</v>
      </c>
      <c r="C24" s="199">
        <f t="shared" si="0"/>
        <v>37555041</v>
      </c>
      <c r="D24" s="195">
        <v>856902</v>
      </c>
      <c r="E24" s="160">
        <v>43799</v>
      </c>
      <c r="F24" s="160">
        <v>43952</v>
      </c>
      <c r="G24" s="195">
        <v>46591548</v>
      </c>
      <c r="H24" s="159" t="s">
        <v>150</v>
      </c>
      <c r="I24" s="152" t="s">
        <v>146</v>
      </c>
      <c r="J24" s="154">
        <f>+IF(I24="West",(+VLOOKUP(E24,'Weekly OPIS Averages'!$B$15:$J$323,9,FALSE)),(+VLOOKUP(E24,'Weekly OPIS Averages'!$M$15:$U$323,9,FALSE)))</f>
        <v>3.2342500000000007</v>
      </c>
      <c r="K24" s="195">
        <v>37555041</v>
      </c>
      <c r="L24" s="195"/>
      <c r="M24" s="202">
        <f t="shared" si="1"/>
        <v>37555041</v>
      </c>
      <c r="N24" s="206"/>
      <c r="O24" s="206"/>
      <c r="P24" s="206"/>
      <c r="Q24" s="175" t="s">
        <v>193</v>
      </c>
    </row>
    <row r="25" spans="1:17" s="131" customFormat="1" ht="30" x14ac:dyDescent="0.2">
      <c r="A25" s="149" t="s">
        <v>194</v>
      </c>
      <c r="B25" s="150">
        <v>2</v>
      </c>
      <c r="C25" s="200">
        <f t="shared" si="0"/>
        <v>0</v>
      </c>
      <c r="D25" s="196"/>
      <c r="E25" s="162"/>
      <c r="F25" s="162"/>
      <c r="G25" s="196"/>
      <c r="H25" s="161"/>
      <c r="I25" s="151"/>
      <c r="J25" s="166"/>
      <c r="K25" s="196"/>
      <c r="L25" s="195"/>
      <c r="M25" s="202"/>
      <c r="N25" s="206"/>
      <c r="O25" s="206"/>
      <c r="P25" s="206"/>
      <c r="Q25" s="155" t="s">
        <v>195</v>
      </c>
    </row>
    <row r="26" spans="1:17" x14ac:dyDescent="0.2">
      <c r="A26" s="145" t="s">
        <v>196</v>
      </c>
      <c r="B26" s="146">
        <v>2</v>
      </c>
      <c r="C26" s="199">
        <f t="shared" si="0"/>
        <v>7459319</v>
      </c>
      <c r="D26" s="195">
        <v>323693</v>
      </c>
      <c r="E26" s="160">
        <v>45351</v>
      </c>
      <c r="F26" s="160">
        <v>45413</v>
      </c>
      <c r="G26" s="195">
        <v>6938547</v>
      </c>
      <c r="H26" s="159" t="s">
        <v>150</v>
      </c>
      <c r="I26" s="152" t="s">
        <v>146</v>
      </c>
      <c r="J26" s="154">
        <f>+IF(I26="West",(+VLOOKUP(E26,'Weekly OPIS Averages'!$B$15:$J$323,9,FALSE)),(+VLOOKUP(E26,'Weekly OPIS Averages'!$M$15:$U$323,9,FALSE)))</f>
        <v>4.4693333333333332</v>
      </c>
      <c r="K26" s="195">
        <v>7459319</v>
      </c>
      <c r="L26" s="195"/>
      <c r="M26" s="202">
        <f t="shared" ref="M26:M79" si="2">K26+L26</f>
        <v>7459319</v>
      </c>
      <c r="N26" s="206">
        <v>44774</v>
      </c>
      <c r="O26" s="206"/>
      <c r="P26" s="206">
        <v>44774</v>
      </c>
      <c r="Q26" s="155" t="s">
        <v>197</v>
      </c>
    </row>
    <row r="27" spans="1:17" ht="30" x14ac:dyDescent="0.2">
      <c r="A27" s="144" t="s">
        <v>198</v>
      </c>
      <c r="B27" s="146">
        <v>3</v>
      </c>
      <c r="C27" s="199">
        <f t="shared" si="0"/>
        <v>0</v>
      </c>
      <c r="D27" s="195">
        <v>0</v>
      </c>
      <c r="E27" s="160">
        <v>38352</v>
      </c>
      <c r="F27" s="160">
        <v>35796</v>
      </c>
      <c r="G27" s="195">
        <v>7140</v>
      </c>
      <c r="H27" s="159" t="s">
        <v>150</v>
      </c>
      <c r="I27" s="152" t="s">
        <v>146</v>
      </c>
      <c r="J27" s="154">
        <f>+IF(I27="West",(+VLOOKUP(E27,'Weekly OPIS Averages'!$B$15:$J$323,9,FALSE)),(+VLOOKUP(E27,'Weekly OPIS Averages'!$M$15:$U$323,9,FALSE)))</f>
        <v>1.8734162499999998</v>
      </c>
      <c r="K27" s="195"/>
      <c r="L27" s="195"/>
      <c r="M27" s="202">
        <f t="shared" si="2"/>
        <v>0</v>
      </c>
      <c r="N27" s="206"/>
      <c r="O27" s="206"/>
      <c r="P27" s="206"/>
      <c r="Q27" s="148" t="s">
        <v>176</v>
      </c>
    </row>
    <row r="28" spans="1:17" x14ac:dyDescent="0.2">
      <c r="A28" s="145" t="s">
        <v>199</v>
      </c>
      <c r="B28" s="146">
        <v>2</v>
      </c>
      <c r="C28" s="199">
        <f t="shared" si="0"/>
        <v>58788</v>
      </c>
      <c r="D28" s="195">
        <v>3273.18</v>
      </c>
      <c r="E28" s="160">
        <v>44561</v>
      </c>
      <c r="F28" s="160">
        <v>44621</v>
      </c>
      <c r="G28" s="195">
        <v>48872</v>
      </c>
      <c r="H28" s="159" t="s">
        <v>150</v>
      </c>
      <c r="I28" s="152" t="s">
        <v>151</v>
      </c>
      <c r="J28" s="154">
        <f>+IF(I28="West",(+VLOOKUP(E28,'Weekly OPIS Averages'!$B$15:$J$323,9,FALSE)),(+VLOOKUP(E28,'Weekly OPIS Averages'!$M$15:$U$323,9,FALSE)))</f>
        <v>3.4773333333333336</v>
      </c>
      <c r="K28" s="195">
        <v>58788</v>
      </c>
      <c r="L28" s="195"/>
      <c r="M28" s="202">
        <f t="shared" si="2"/>
        <v>58788</v>
      </c>
      <c r="N28" s="206">
        <v>44774</v>
      </c>
      <c r="O28" s="206"/>
      <c r="P28" s="206">
        <v>44774</v>
      </c>
      <c r="Q28" s="155" t="s">
        <v>200</v>
      </c>
    </row>
    <row r="29" spans="1:17" x14ac:dyDescent="0.2">
      <c r="A29" s="144" t="s">
        <v>201</v>
      </c>
      <c r="B29" s="146"/>
      <c r="C29" s="199">
        <f t="shared" si="0"/>
        <v>0</v>
      </c>
      <c r="D29" s="195"/>
      <c r="E29" s="160"/>
      <c r="F29" s="160"/>
      <c r="G29" s="195">
        <v>21026</v>
      </c>
      <c r="H29" s="159" t="s">
        <v>150</v>
      </c>
      <c r="I29" s="152"/>
      <c r="J29" s="154"/>
      <c r="K29" s="195"/>
      <c r="L29" s="195"/>
      <c r="M29" s="202">
        <f t="shared" si="2"/>
        <v>0</v>
      </c>
      <c r="N29" s="206"/>
      <c r="O29" s="206"/>
      <c r="P29" s="206">
        <v>44774</v>
      </c>
      <c r="Q29" s="148" t="s">
        <v>176</v>
      </c>
    </row>
    <row r="30" spans="1:17" x14ac:dyDescent="0.2">
      <c r="A30" s="145" t="s">
        <v>202</v>
      </c>
      <c r="B30" s="146">
        <v>2</v>
      </c>
      <c r="C30" s="199">
        <f t="shared" si="0"/>
        <v>7762977</v>
      </c>
      <c r="D30" s="195">
        <v>382138</v>
      </c>
      <c r="E30" s="160">
        <v>44530</v>
      </c>
      <c r="F30" s="160">
        <v>44287</v>
      </c>
      <c r="G30" s="195">
        <v>9094007</v>
      </c>
      <c r="H30" s="159" t="s">
        <v>150</v>
      </c>
      <c r="I30" s="152" t="s">
        <v>146</v>
      </c>
      <c r="J30" s="154">
        <f>+IF(I30="West",(+VLOOKUP(E30,'Weekly OPIS Averages'!$B$15:$J$323,9,FALSE)),(+VLOOKUP(E30,'Weekly OPIS Averages'!$M$15:$U$323,9,FALSE)))</f>
        <v>3.3771666666666671</v>
      </c>
      <c r="K30" s="195">
        <v>7762977</v>
      </c>
      <c r="L30" s="195"/>
      <c r="M30" s="202">
        <f t="shared" si="2"/>
        <v>7762977</v>
      </c>
      <c r="N30" s="206"/>
      <c r="O30" s="206"/>
      <c r="P30" s="206">
        <v>44774</v>
      </c>
      <c r="Q30" s="155" t="s">
        <v>203</v>
      </c>
    </row>
    <row r="31" spans="1:17" x14ac:dyDescent="0.2">
      <c r="A31" s="144" t="s">
        <v>204</v>
      </c>
      <c r="B31" s="146">
        <v>1</v>
      </c>
      <c r="C31" s="199">
        <f t="shared" si="0"/>
        <v>1539530</v>
      </c>
      <c r="D31" s="195">
        <v>67606</v>
      </c>
      <c r="E31" s="160">
        <v>45138</v>
      </c>
      <c r="F31" s="160">
        <v>45170</v>
      </c>
      <c r="G31" s="195">
        <v>1445601</v>
      </c>
      <c r="H31" s="159" t="s">
        <v>150</v>
      </c>
      <c r="I31" s="152" t="s">
        <v>151</v>
      </c>
      <c r="J31" s="154">
        <f>+IF(I31="West",(+VLOOKUP(E31,'Weekly OPIS Averages'!$B$15:$J$323,9,FALSE)),(+VLOOKUP(E31,'Weekly OPIS Averages'!$M$15:$U$323,9,FALSE)))</f>
        <v>4.7807500000000003</v>
      </c>
      <c r="K31" s="195">
        <v>1539530</v>
      </c>
      <c r="L31" s="195"/>
      <c r="M31" s="202">
        <f t="shared" si="2"/>
        <v>1539530</v>
      </c>
      <c r="N31" s="206"/>
      <c r="O31" s="206"/>
      <c r="P31" s="206">
        <v>44774</v>
      </c>
      <c r="Q31" s="155" t="s">
        <v>205</v>
      </c>
    </row>
    <row r="32" spans="1:17" x14ac:dyDescent="0.2">
      <c r="A32" s="144" t="s">
        <v>206</v>
      </c>
      <c r="B32" s="146"/>
      <c r="C32" s="199">
        <f t="shared" si="0"/>
        <v>0</v>
      </c>
      <c r="D32" s="195"/>
      <c r="E32" s="160"/>
      <c r="F32" s="160"/>
      <c r="G32" s="195">
        <v>57700</v>
      </c>
      <c r="H32" s="159" t="s">
        <v>150</v>
      </c>
      <c r="I32" s="152"/>
      <c r="J32" s="154"/>
      <c r="K32" s="195"/>
      <c r="L32" s="195"/>
      <c r="M32" s="202">
        <f t="shared" si="2"/>
        <v>0</v>
      </c>
      <c r="N32" s="206"/>
      <c r="O32" s="206"/>
      <c r="P32" s="206">
        <v>44774</v>
      </c>
      <c r="Q32" s="148" t="s">
        <v>176</v>
      </c>
    </row>
    <row r="33" spans="1:17" x14ac:dyDescent="0.2">
      <c r="A33" s="144" t="s">
        <v>207</v>
      </c>
      <c r="B33" s="146">
        <v>2</v>
      </c>
      <c r="C33" s="199">
        <f t="shared" si="0"/>
        <v>47121835</v>
      </c>
      <c r="D33" s="195">
        <v>1618187</v>
      </c>
      <c r="E33" s="160">
        <v>44895</v>
      </c>
      <c r="F33" s="160">
        <v>44958</v>
      </c>
      <c r="G33" s="195">
        <v>60816390</v>
      </c>
      <c r="H33" s="159" t="s">
        <v>150</v>
      </c>
      <c r="I33" s="152" t="s">
        <v>146</v>
      </c>
      <c r="J33" s="154">
        <f>+IF(I33="West",(+VLOOKUP(E33,'Weekly OPIS Averages'!$B$15:$J$323,9,FALSE)),(+VLOOKUP(E33,'Weekly OPIS Averages'!$M$15:$U$323,9,FALSE)))</f>
        <v>5.1302499999999993</v>
      </c>
      <c r="K33" s="195">
        <v>47121835</v>
      </c>
      <c r="L33" s="195"/>
      <c r="M33" s="202">
        <f t="shared" si="2"/>
        <v>47121835</v>
      </c>
      <c r="N33" s="206"/>
      <c r="O33" s="206"/>
      <c r="P33" s="206">
        <v>44774</v>
      </c>
      <c r="Q33" s="155" t="s">
        <v>208</v>
      </c>
    </row>
    <row r="34" spans="1:17" ht="30" x14ac:dyDescent="0.2">
      <c r="A34" s="144" t="s">
        <v>209</v>
      </c>
      <c r="B34" s="146">
        <v>2</v>
      </c>
      <c r="C34" s="199">
        <f t="shared" si="0"/>
        <v>2859000</v>
      </c>
      <c r="D34" s="195">
        <v>455450</v>
      </c>
      <c r="E34" s="160">
        <v>40663</v>
      </c>
      <c r="F34" s="160">
        <v>43458</v>
      </c>
      <c r="G34" s="195">
        <v>0</v>
      </c>
      <c r="H34" s="159" t="s">
        <v>171</v>
      </c>
      <c r="I34" s="152" t="s">
        <v>146</v>
      </c>
      <c r="J34" s="154">
        <f>+IF(I34="West",(+VLOOKUP(E34,'Weekly OPIS Averages'!$B$15:$J$323,9,FALSE)),(+VLOOKUP(E34,'Weekly OPIS Averages'!$M$15:$U$323,9,FALSE)))</f>
        <v>3.2306917023529409</v>
      </c>
      <c r="K34" s="195">
        <v>2859000</v>
      </c>
      <c r="L34" s="195"/>
      <c r="M34" s="202">
        <f t="shared" si="2"/>
        <v>2859000</v>
      </c>
      <c r="N34" s="206"/>
      <c r="O34" s="206"/>
      <c r="P34" s="206"/>
      <c r="Q34" s="155" t="s">
        <v>210</v>
      </c>
    </row>
    <row r="35" spans="1:17" x14ac:dyDescent="0.2">
      <c r="A35" s="147" t="s">
        <v>211</v>
      </c>
      <c r="B35" s="146">
        <v>2</v>
      </c>
      <c r="C35" s="199">
        <f t="shared" si="0"/>
        <v>1276213.75</v>
      </c>
      <c r="D35" s="195">
        <v>73490</v>
      </c>
      <c r="E35" s="160">
        <v>40724</v>
      </c>
      <c r="F35" s="160">
        <v>40940</v>
      </c>
      <c r="G35" s="195">
        <v>1968929</v>
      </c>
      <c r="H35" s="159" t="s">
        <v>150</v>
      </c>
      <c r="I35" s="152" t="s">
        <v>146</v>
      </c>
      <c r="J35" s="154">
        <f>+IF(I35="West",(+VLOOKUP(E35,'Weekly OPIS Averages'!$B$15:$J$323,9,FALSE)),(+VLOOKUP(E35,'Weekly OPIS Averages'!$M$15:$U$323,9,FALSE)))</f>
        <v>3.3966954423529412</v>
      </c>
      <c r="K35" s="195">
        <v>1250809.75</v>
      </c>
      <c r="L35" s="195">
        <v>25404</v>
      </c>
      <c r="M35" s="202">
        <f t="shared" si="2"/>
        <v>1276213.75</v>
      </c>
      <c r="N35" s="206"/>
      <c r="O35" s="206"/>
      <c r="P35" s="206">
        <v>44774</v>
      </c>
      <c r="Q35" s="148" t="s">
        <v>212</v>
      </c>
    </row>
    <row r="36" spans="1:17" x14ac:dyDescent="0.2">
      <c r="A36" s="147" t="s">
        <v>213</v>
      </c>
      <c r="B36" s="146">
        <v>2</v>
      </c>
      <c r="C36" s="199">
        <f t="shared" si="0"/>
        <v>3893820</v>
      </c>
      <c r="D36" s="195">
        <v>153368.66</v>
      </c>
      <c r="E36" s="160">
        <v>44165</v>
      </c>
      <c r="F36" s="160">
        <v>44287</v>
      </c>
      <c r="G36" s="195">
        <v>2955743</v>
      </c>
      <c r="H36" s="159" t="s">
        <v>150</v>
      </c>
      <c r="I36" s="152" t="s">
        <v>146</v>
      </c>
      <c r="J36" s="154">
        <f>+IF(I36="West",(+VLOOKUP(E36,'Weekly OPIS Averages'!$B$15:$J$323,9,FALSE)),(+VLOOKUP(E36,'Weekly OPIS Averages'!$M$15:$U$323,9,FALSE)))</f>
        <v>2.7761666666666667</v>
      </c>
      <c r="K36" s="195">
        <v>3893820</v>
      </c>
      <c r="L36" s="195"/>
      <c r="M36" s="202">
        <f t="shared" si="2"/>
        <v>3893820</v>
      </c>
      <c r="N36" s="206"/>
      <c r="O36" s="206"/>
      <c r="P36" s="206">
        <v>44774</v>
      </c>
      <c r="Q36" s="148" t="s">
        <v>214</v>
      </c>
    </row>
    <row r="37" spans="1:17" x14ac:dyDescent="0.2">
      <c r="A37" s="144" t="s">
        <v>215</v>
      </c>
      <c r="B37" s="146">
        <v>1</v>
      </c>
      <c r="C37" s="199">
        <f t="shared" si="0"/>
        <v>5153326</v>
      </c>
      <c r="D37" s="195">
        <v>160372</v>
      </c>
      <c r="E37" s="160">
        <v>43861</v>
      </c>
      <c r="F37" s="160">
        <v>43862</v>
      </c>
      <c r="G37" s="195">
        <v>5338829</v>
      </c>
      <c r="H37" s="159" t="s">
        <v>150</v>
      </c>
      <c r="I37" s="152" t="s">
        <v>151</v>
      </c>
      <c r="J37" s="154">
        <f>+IF(I37="West",(+VLOOKUP(E37,'Weekly OPIS Averages'!$B$15:$J$323,9,FALSE)),(+VLOOKUP(E37,'Weekly OPIS Averages'!$M$15:$U$323,9,FALSE)))</f>
        <v>3.2406666666666664</v>
      </c>
      <c r="K37" s="195">
        <v>5103326</v>
      </c>
      <c r="L37" s="195">
        <v>50000</v>
      </c>
      <c r="M37" s="202">
        <f t="shared" si="2"/>
        <v>5153326</v>
      </c>
      <c r="N37" s="206"/>
      <c r="O37" s="206"/>
      <c r="P37" s="206">
        <v>44774</v>
      </c>
      <c r="Q37" s="155" t="s">
        <v>216</v>
      </c>
    </row>
    <row r="38" spans="1:17" ht="30" x14ac:dyDescent="0.2">
      <c r="A38" s="220" t="s">
        <v>289</v>
      </c>
      <c r="B38" s="146">
        <v>3</v>
      </c>
      <c r="C38" s="199">
        <f t="shared" si="0"/>
        <v>0</v>
      </c>
      <c r="D38" s="195">
        <v>0</v>
      </c>
      <c r="E38" s="160">
        <f>E18</f>
        <v>44957</v>
      </c>
      <c r="F38" s="160">
        <f>F18</f>
        <v>44986</v>
      </c>
      <c r="G38" s="195">
        <v>0</v>
      </c>
      <c r="H38" s="159" t="s">
        <v>171</v>
      </c>
      <c r="I38" s="152" t="s">
        <v>146</v>
      </c>
      <c r="J38" s="154">
        <f>+IF(I38="West",(+VLOOKUP(E38,'Weekly OPIS Averages'!$B$15:$J$323,9,FALSE)),(+VLOOKUP(E38,'Weekly OPIS Averages'!$M$15:$U$323,9,FALSE)))</f>
        <v>5.2735833333333337</v>
      </c>
      <c r="K38" s="195">
        <v>0</v>
      </c>
      <c r="L38" s="195"/>
      <c r="M38" s="202">
        <f t="shared" si="2"/>
        <v>0</v>
      </c>
      <c r="N38" s="206"/>
      <c r="O38" s="206"/>
      <c r="P38" s="206"/>
      <c r="Q38" s="155" t="s">
        <v>217</v>
      </c>
    </row>
    <row r="39" spans="1:17" x14ac:dyDescent="0.2">
      <c r="A39" s="144" t="s">
        <v>218</v>
      </c>
      <c r="B39" s="146">
        <v>3</v>
      </c>
      <c r="C39" s="199">
        <f t="shared" si="0"/>
        <v>7453582</v>
      </c>
      <c r="D39" s="223">
        <v>49314</v>
      </c>
      <c r="E39" s="160">
        <v>45382</v>
      </c>
      <c r="F39" s="160">
        <v>45413</v>
      </c>
      <c r="G39" s="195">
        <v>6706439</v>
      </c>
      <c r="H39" s="159" t="s">
        <v>150</v>
      </c>
      <c r="I39" s="152" t="s">
        <v>146</v>
      </c>
      <c r="J39" s="154">
        <f>+IF(I39="West",(+VLOOKUP(E39,'Weekly OPIS Averages'!$B$15:$J$323,9,FALSE)),(+VLOOKUP(E39,'Weekly OPIS Averages'!$M$15:$U$323,9,FALSE)))</f>
        <v>4.4434166666666668</v>
      </c>
      <c r="K39" s="195">
        <v>7453582</v>
      </c>
      <c r="L39" s="195"/>
      <c r="M39" s="202">
        <f t="shared" si="2"/>
        <v>7453582</v>
      </c>
      <c r="N39" s="206"/>
      <c r="O39" s="206"/>
      <c r="P39" s="206"/>
      <c r="Q39" s="155" t="s">
        <v>219</v>
      </c>
    </row>
    <row r="40" spans="1:17" x14ac:dyDescent="0.2">
      <c r="A40" s="144" t="s">
        <v>220</v>
      </c>
      <c r="B40" s="146">
        <v>3</v>
      </c>
      <c r="C40" s="199">
        <f t="shared" si="0"/>
        <v>13000986</v>
      </c>
      <c r="D40" s="195">
        <v>757801</v>
      </c>
      <c r="E40" s="160">
        <v>44957</v>
      </c>
      <c r="F40" s="160">
        <v>44986</v>
      </c>
      <c r="G40" s="195">
        <v>13540217</v>
      </c>
      <c r="H40" s="159" t="s">
        <v>150</v>
      </c>
      <c r="I40" s="152" t="s">
        <v>146</v>
      </c>
      <c r="J40" s="154">
        <f>+IF(I40="West",(+VLOOKUP(E40,'Weekly OPIS Averages'!$B$15:$J$323,9,FALSE)),(+VLOOKUP(E40,'Weekly OPIS Averages'!$M$15:$U$323,9,FALSE)))</f>
        <v>5.2735833333333337</v>
      </c>
      <c r="K40" s="195">
        <v>12952186</v>
      </c>
      <c r="L40" s="195">
        <v>48800</v>
      </c>
      <c r="M40" s="202">
        <f t="shared" si="2"/>
        <v>13000986</v>
      </c>
      <c r="N40" s="206"/>
      <c r="O40" s="206"/>
      <c r="P40" s="206"/>
      <c r="Q40" s="155" t="s">
        <v>221</v>
      </c>
    </row>
    <row r="41" spans="1:17" ht="30" x14ac:dyDescent="0.2">
      <c r="A41" s="144" t="s">
        <v>290</v>
      </c>
      <c r="B41" s="146">
        <v>3</v>
      </c>
      <c r="C41" s="199">
        <f t="shared" si="0"/>
        <v>3502541</v>
      </c>
      <c r="D41" s="195">
        <v>49408</v>
      </c>
      <c r="E41" s="160">
        <v>44957</v>
      </c>
      <c r="F41" s="160">
        <v>45047</v>
      </c>
      <c r="G41" s="195">
        <v>3449914</v>
      </c>
      <c r="H41" s="159" t="s">
        <v>150</v>
      </c>
      <c r="I41" s="152" t="s">
        <v>146</v>
      </c>
      <c r="J41" s="154">
        <f>+IF(I41="West",(+VLOOKUP(E41,'Weekly OPIS Averages'!$B$15:$J$323,9,FALSE)),(+VLOOKUP(E41,'Weekly OPIS Averages'!$M$15:$U$323,9,FALSE)))</f>
        <v>5.2735833333333337</v>
      </c>
      <c r="K41" s="195">
        <v>3502541</v>
      </c>
      <c r="L41" s="195"/>
      <c r="M41" s="202">
        <f t="shared" si="2"/>
        <v>3502541</v>
      </c>
      <c r="N41" s="206">
        <v>44774</v>
      </c>
      <c r="O41" s="206"/>
      <c r="P41" s="206"/>
      <c r="Q41" s="155" t="s">
        <v>222</v>
      </c>
    </row>
    <row r="42" spans="1:17" x14ac:dyDescent="0.2">
      <c r="A42" s="145" t="s">
        <v>223</v>
      </c>
      <c r="B42" s="146">
        <v>3</v>
      </c>
      <c r="C42" s="199">
        <f t="shared" si="0"/>
        <v>2359894</v>
      </c>
      <c r="D42" s="195">
        <v>241803</v>
      </c>
      <c r="E42" s="160">
        <v>44651</v>
      </c>
      <c r="F42" s="160">
        <v>44652</v>
      </c>
      <c r="G42" s="195">
        <v>2555606</v>
      </c>
      <c r="H42" s="159" t="s">
        <v>150</v>
      </c>
      <c r="I42" s="152" t="s">
        <v>146</v>
      </c>
      <c r="J42" s="154">
        <f>+IF(I42="West",(+VLOOKUP(E42,'Weekly OPIS Averages'!$B$15:$J$323,9,FALSE)),(+VLOOKUP(E42,'Weekly OPIS Averages'!$M$15:$U$323,9,FALSE)))</f>
        <v>3.8619166666666671</v>
      </c>
      <c r="K42" s="195">
        <v>2359894</v>
      </c>
      <c r="L42" s="195"/>
      <c r="M42" s="202">
        <f t="shared" si="2"/>
        <v>2359894</v>
      </c>
      <c r="N42" s="206"/>
      <c r="O42" s="206"/>
      <c r="P42" s="206"/>
      <c r="Q42" s="155" t="s">
        <v>224</v>
      </c>
    </row>
    <row r="43" spans="1:17" ht="30" x14ac:dyDescent="0.2">
      <c r="A43" s="144" t="s">
        <v>225</v>
      </c>
      <c r="B43" s="146">
        <v>1</v>
      </c>
      <c r="C43" s="199">
        <f t="shared" si="0"/>
        <v>42000</v>
      </c>
      <c r="D43" s="195">
        <v>89778</v>
      </c>
      <c r="E43" s="160">
        <v>39263</v>
      </c>
      <c r="F43" s="160">
        <v>39264</v>
      </c>
      <c r="G43" s="195">
        <v>2088202</v>
      </c>
      <c r="H43" s="159" t="s">
        <v>150</v>
      </c>
      <c r="I43" s="152" t="s">
        <v>151</v>
      </c>
      <c r="J43" s="154">
        <f>+IF(I43="West",(+VLOOKUP(E43,'Weekly OPIS Averages'!$B$15:$J$323,9,FALSE)),(+VLOOKUP(E43,'Weekly OPIS Averages'!$M$15:$U$323,9,FALSE)))</f>
        <v>2.8947459219362748</v>
      </c>
      <c r="K43" s="195">
        <v>42000</v>
      </c>
      <c r="L43" s="195"/>
      <c r="M43" s="202">
        <f t="shared" si="2"/>
        <v>42000</v>
      </c>
      <c r="N43" s="206"/>
      <c r="O43" s="206"/>
      <c r="P43" s="206"/>
      <c r="Q43" s="148" t="s">
        <v>226</v>
      </c>
    </row>
    <row r="44" spans="1:17" s="133" customFormat="1" ht="15.75" x14ac:dyDescent="0.25">
      <c r="A44" s="144" t="s">
        <v>227</v>
      </c>
      <c r="B44" s="158">
        <v>2</v>
      </c>
      <c r="C44" s="199">
        <f t="shared" si="0"/>
        <v>19301924</v>
      </c>
      <c r="D44" s="195">
        <v>262892</v>
      </c>
      <c r="E44" s="160">
        <v>44196</v>
      </c>
      <c r="F44" s="160">
        <v>44531</v>
      </c>
      <c r="G44" s="195">
        <v>20742728</v>
      </c>
      <c r="H44" s="159" t="s">
        <v>150</v>
      </c>
      <c r="I44" s="152" t="s">
        <v>146</v>
      </c>
      <c r="J44" s="154">
        <f>+IF(I44="West",(+VLOOKUP(E44,'Weekly OPIS Averages'!$B$15:$J$323,9,FALSE)),(+VLOOKUP(E44,'Weekly OPIS Averages'!$M$15:$U$323,9,FALSE)))</f>
        <v>2.7304166666666667</v>
      </c>
      <c r="K44" s="195">
        <v>19301924</v>
      </c>
      <c r="L44" s="195"/>
      <c r="M44" s="202">
        <f t="shared" si="2"/>
        <v>19301924</v>
      </c>
      <c r="N44" s="206"/>
      <c r="O44" s="206"/>
      <c r="P44" s="206">
        <v>44774</v>
      </c>
      <c r="Q44" s="155" t="s">
        <v>228</v>
      </c>
    </row>
    <row r="45" spans="1:17" x14ac:dyDescent="0.2">
      <c r="A45" s="144" t="s">
        <v>229</v>
      </c>
      <c r="B45" s="146">
        <v>2</v>
      </c>
      <c r="C45" s="199">
        <f t="shared" si="0"/>
        <v>348739</v>
      </c>
      <c r="D45" s="195">
        <v>39213.217038952171</v>
      </c>
      <c r="E45" s="160">
        <v>40298</v>
      </c>
      <c r="F45" s="160">
        <v>40360</v>
      </c>
      <c r="G45" s="195">
        <v>2726393</v>
      </c>
      <c r="H45" s="159" t="s">
        <v>150</v>
      </c>
      <c r="I45" s="152" t="s">
        <v>146</v>
      </c>
      <c r="J45" s="154">
        <f>+IF(I45="West",(+VLOOKUP(E45,'Weekly OPIS Averages'!$B$15:$J$323,9,FALSE)),(+VLOOKUP(E45,'Weekly OPIS Averages'!$M$15:$U$323,9,FALSE)))</f>
        <v>2.6492214423529412</v>
      </c>
      <c r="K45" s="195">
        <v>225239</v>
      </c>
      <c r="L45" s="195">
        <v>123500</v>
      </c>
      <c r="M45" s="202">
        <f t="shared" si="2"/>
        <v>348739</v>
      </c>
      <c r="N45" s="206"/>
      <c r="O45" s="206"/>
      <c r="P45" s="206">
        <v>44774</v>
      </c>
      <c r="Q45" s="148" t="s">
        <v>230</v>
      </c>
    </row>
    <row r="46" spans="1:17" x14ac:dyDescent="0.2">
      <c r="A46" s="144" t="s">
        <v>231</v>
      </c>
      <c r="B46" s="146">
        <v>1</v>
      </c>
      <c r="C46" s="199">
        <f t="shared" si="0"/>
        <v>0</v>
      </c>
      <c r="D46" s="195"/>
      <c r="E46" s="160">
        <v>39629</v>
      </c>
      <c r="F46" s="160">
        <v>39661</v>
      </c>
      <c r="G46" s="195">
        <v>0</v>
      </c>
      <c r="H46" s="159" t="s">
        <v>171</v>
      </c>
      <c r="I46" s="152" t="s">
        <v>151</v>
      </c>
      <c r="J46" s="154">
        <f>+IF(I46="West",(+VLOOKUP(E46,'Weekly OPIS Averages'!$B$15:$J$323,9,FALSE)),(+VLOOKUP(E46,'Weekly OPIS Averages'!$M$15:$U$323,9,FALSE)))</f>
        <v>3.6408574985294115</v>
      </c>
      <c r="K46" s="195"/>
      <c r="L46" s="195"/>
      <c r="M46" s="202">
        <f t="shared" si="2"/>
        <v>0</v>
      </c>
      <c r="N46" s="206"/>
      <c r="O46" s="206"/>
      <c r="P46" s="206">
        <v>44774</v>
      </c>
      <c r="Q46" s="148" t="s">
        <v>232</v>
      </c>
    </row>
    <row r="47" spans="1:17" ht="30" x14ac:dyDescent="0.2">
      <c r="A47" s="144" t="s">
        <v>233</v>
      </c>
      <c r="B47" s="146">
        <v>3</v>
      </c>
      <c r="C47" s="199">
        <f t="shared" si="0"/>
        <v>22503877</v>
      </c>
      <c r="D47" s="195">
        <v>501275</v>
      </c>
      <c r="E47" s="160">
        <v>44255</v>
      </c>
      <c r="F47" s="160">
        <v>44348</v>
      </c>
      <c r="G47" s="195">
        <v>27156625</v>
      </c>
      <c r="H47" s="159" t="s">
        <v>150</v>
      </c>
      <c r="I47" s="152" t="s">
        <v>146</v>
      </c>
      <c r="J47" s="154">
        <f>+IF(I47="West",(+VLOOKUP(E47,'Weekly OPIS Averages'!$B$15:$J$323,9,FALSE)),(+VLOOKUP(E47,'Weekly OPIS Averages'!$M$15:$U$323,9,FALSE)))</f>
        <v>2.6812499999999999</v>
      </c>
      <c r="K47" s="195">
        <v>22503877</v>
      </c>
      <c r="L47" s="195"/>
      <c r="M47" s="202">
        <f t="shared" si="2"/>
        <v>22503877</v>
      </c>
      <c r="N47" s="206"/>
      <c r="O47" s="206"/>
      <c r="P47" s="206">
        <v>44774</v>
      </c>
      <c r="Q47" s="155" t="s">
        <v>234</v>
      </c>
    </row>
    <row r="48" spans="1:17" x14ac:dyDescent="0.2">
      <c r="A48" s="145" t="s">
        <v>235</v>
      </c>
      <c r="B48" s="146">
        <v>2</v>
      </c>
      <c r="C48" s="199">
        <f t="shared" si="0"/>
        <v>1726835</v>
      </c>
      <c r="D48" s="195">
        <v>46857.36</v>
      </c>
      <c r="E48" s="160">
        <v>44681</v>
      </c>
      <c r="F48" s="160">
        <v>44743</v>
      </c>
      <c r="G48" s="195">
        <v>1909343</v>
      </c>
      <c r="H48" s="159" t="s">
        <v>150</v>
      </c>
      <c r="I48" s="152" t="s">
        <v>146</v>
      </c>
      <c r="J48" s="154">
        <f>+IF(I48="West",(+VLOOKUP(E48,'Weekly OPIS Averages'!$B$15:$J$323,9,FALSE)),(+VLOOKUP(E48,'Weekly OPIS Averages'!$M$15:$U$323,9,FALSE)))</f>
        <v>4.0320833333333335</v>
      </c>
      <c r="K48" s="195">
        <v>1726835</v>
      </c>
      <c r="L48" s="195"/>
      <c r="M48" s="202">
        <f t="shared" si="2"/>
        <v>1726835</v>
      </c>
      <c r="N48" s="206">
        <v>44774</v>
      </c>
      <c r="O48" s="206"/>
      <c r="P48" s="206">
        <v>44774</v>
      </c>
      <c r="Q48" s="155" t="s">
        <v>236</v>
      </c>
    </row>
    <row r="49" spans="1:17" ht="30" x14ac:dyDescent="0.2">
      <c r="A49" s="147" t="s">
        <v>237</v>
      </c>
      <c r="B49" s="146">
        <v>1</v>
      </c>
      <c r="C49" s="199">
        <f t="shared" si="0"/>
        <v>600452</v>
      </c>
      <c r="D49" s="209">
        <v>26055</v>
      </c>
      <c r="E49" s="222">
        <v>43830</v>
      </c>
      <c r="F49" s="222">
        <v>45108</v>
      </c>
      <c r="G49" s="195">
        <v>456870</v>
      </c>
      <c r="H49" s="159" t="s">
        <v>150</v>
      </c>
      <c r="I49" s="152" t="s">
        <v>146</v>
      </c>
      <c r="J49" s="154">
        <f>+IF(I49="West",(+VLOOKUP(E49,'Weekly OPIS Averages'!$B$15:$J$323,9,FALSE)),(+VLOOKUP(E49,'Weekly OPIS Averages'!$M$15:$U$323,9,FALSE)))</f>
        <v>3.2326666666666668</v>
      </c>
      <c r="K49" s="209">
        <v>600452</v>
      </c>
      <c r="L49" s="195"/>
      <c r="M49" s="202">
        <f t="shared" si="2"/>
        <v>600452</v>
      </c>
      <c r="N49" s="206"/>
      <c r="O49" s="206"/>
      <c r="P49" s="206">
        <v>44774</v>
      </c>
      <c r="Q49" s="155" t="s">
        <v>238</v>
      </c>
    </row>
    <row r="50" spans="1:17" x14ac:dyDescent="0.2">
      <c r="A50" s="144" t="s">
        <v>239</v>
      </c>
      <c r="B50" s="146"/>
      <c r="C50" s="199">
        <f t="shared" si="0"/>
        <v>0</v>
      </c>
      <c r="D50" s="195"/>
      <c r="E50" s="160"/>
      <c r="F50" s="160"/>
      <c r="G50" s="195">
        <v>22368197</v>
      </c>
      <c r="H50" s="159" t="s">
        <v>150</v>
      </c>
      <c r="I50" s="152"/>
      <c r="J50" s="154"/>
      <c r="K50" s="195"/>
      <c r="L50" s="195"/>
      <c r="M50" s="202">
        <f t="shared" si="2"/>
        <v>0</v>
      </c>
      <c r="N50" s="206"/>
      <c r="O50" s="206"/>
      <c r="P50" s="206"/>
      <c r="Q50" s="148" t="s">
        <v>176</v>
      </c>
    </row>
    <row r="51" spans="1:17" x14ac:dyDescent="0.2">
      <c r="A51" s="144" t="s">
        <v>240</v>
      </c>
      <c r="B51" s="146">
        <v>3</v>
      </c>
      <c r="C51" s="199">
        <f t="shared" si="0"/>
        <v>0</v>
      </c>
      <c r="D51" s="195"/>
      <c r="E51" s="160">
        <v>39813</v>
      </c>
      <c r="F51" s="160" t="s">
        <v>241</v>
      </c>
      <c r="G51" s="195">
        <v>115504</v>
      </c>
      <c r="H51" s="159" t="s">
        <v>150</v>
      </c>
      <c r="I51" s="152" t="s">
        <v>151</v>
      </c>
      <c r="J51" s="154">
        <f>+IF(I51="West",(+VLOOKUP(E51,'Weekly OPIS Averages'!$B$15:$J$323,9,FALSE)),(+VLOOKUP(E51,'Weekly OPIS Averages'!$M$15:$U$323,9,FALSE)))</f>
        <v>3.7861668672794111</v>
      </c>
      <c r="K51" s="195"/>
      <c r="L51" s="195"/>
      <c r="M51" s="202">
        <f t="shared" si="2"/>
        <v>0</v>
      </c>
      <c r="N51" s="206"/>
      <c r="O51" s="206"/>
      <c r="P51" s="206">
        <v>44774</v>
      </c>
      <c r="Q51" s="148" t="s">
        <v>176</v>
      </c>
    </row>
    <row r="52" spans="1:17" ht="30" x14ac:dyDescent="0.2">
      <c r="A52" s="144" t="s">
        <v>242</v>
      </c>
      <c r="B52" s="146">
        <v>1</v>
      </c>
      <c r="C52" s="199">
        <f t="shared" si="0"/>
        <v>0</v>
      </c>
      <c r="D52" s="195">
        <v>62345</v>
      </c>
      <c r="E52" s="160">
        <v>38868</v>
      </c>
      <c r="F52" s="160"/>
      <c r="G52" s="195">
        <v>111023</v>
      </c>
      <c r="H52" s="221" t="s">
        <v>150</v>
      </c>
      <c r="I52" s="152" t="s">
        <v>151</v>
      </c>
      <c r="J52" s="154">
        <f>+IF(I52="West",(+VLOOKUP(E52,'Weekly OPIS Averages'!$B$15:$J$323,9,FALSE)),(+VLOOKUP(E52,'Weekly OPIS Averages'!$M$15:$U$323,9,FALSE)))</f>
        <v>2.7332187500000003</v>
      </c>
      <c r="K52" s="195"/>
      <c r="L52" s="195"/>
      <c r="M52" s="202">
        <f t="shared" si="2"/>
        <v>0</v>
      </c>
      <c r="N52" s="206"/>
      <c r="O52" s="206"/>
      <c r="P52" s="206">
        <v>44774</v>
      </c>
      <c r="Q52" s="148" t="s">
        <v>176</v>
      </c>
    </row>
    <row r="53" spans="1:17" s="85" customFormat="1" x14ac:dyDescent="0.2">
      <c r="A53" s="144" t="s">
        <v>243</v>
      </c>
      <c r="B53" s="146">
        <v>2</v>
      </c>
      <c r="C53" s="199">
        <f t="shared" si="0"/>
        <v>5966020</v>
      </c>
      <c r="D53" s="195">
        <v>334487</v>
      </c>
      <c r="E53" s="160">
        <v>45199</v>
      </c>
      <c r="F53" s="160">
        <v>45231</v>
      </c>
      <c r="G53" s="195">
        <f>5913195</f>
        <v>5913195</v>
      </c>
      <c r="H53" s="221" t="s">
        <v>150</v>
      </c>
      <c r="I53" s="152" t="s">
        <v>151</v>
      </c>
      <c r="J53" s="154">
        <f>+IF(I53="West",(+VLOOKUP(E53,'Weekly OPIS Averages'!$B$15:$J$323,9,FALSE)),(+VLOOKUP(E53,'Weekly OPIS Averages'!$M$15:$U$323,9,FALSE)))</f>
        <v>4.7640833333333328</v>
      </c>
      <c r="K53" s="195">
        <v>5966020</v>
      </c>
      <c r="L53" s="195"/>
      <c r="M53" s="202">
        <f t="shared" si="2"/>
        <v>5966020</v>
      </c>
      <c r="N53" s="206"/>
      <c r="O53" s="206"/>
      <c r="P53" s="206"/>
      <c r="Q53" s="155" t="s">
        <v>244</v>
      </c>
    </row>
    <row r="54" spans="1:17" s="85" customFormat="1" x14ac:dyDescent="0.2">
      <c r="A54" s="144" t="s">
        <v>245</v>
      </c>
      <c r="B54" s="146">
        <v>3</v>
      </c>
      <c r="C54" s="199">
        <f t="shared" si="0"/>
        <v>6841099</v>
      </c>
      <c r="D54" s="195">
        <v>344667</v>
      </c>
      <c r="E54" s="160">
        <v>44834</v>
      </c>
      <c r="F54" s="160">
        <v>44835</v>
      </c>
      <c r="G54" s="195">
        <v>4642255</v>
      </c>
      <c r="H54" s="221" t="s">
        <v>150</v>
      </c>
      <c r="I54" s="152" t="s">
        <v>151</v>
      </c>
      <c r="J54" s="154">
        <f>+IF(I54="West",(+VLOOKUP(E54,'Weekly OPIS Averages'!$B$15:$J$323,9,FALSE)),(+VLOOKUP(E54,'Weekly OPIS Averages'!$M$15:$U$323,9,FALSE)))</f>
        <v>4.8794999999999993</v>
      </c>
      <c r="K54" s="195">
        <v>6841099</v>
      </c>
      <c r="L54" s="195"/>
      <c r="M54" s="202">
        <f t="shared" si="2"/>
        <v>6841099</v>
      </c>
      <c r="N54" s="206"/>
      <c r="O54" s="206"/>
      <c r="P54" s="206"/>
      <c r="Q54" s="155"/>
    </row>
    <row r="55" spans="1:17" s="85" customFormat="1" x14ac:dyDescent="0.2">
      <c r="A55" s="144" t="s">
        <v>246</v>
      </c>
      <c r="B55" s="146">
        <v>2</v>
      </c>
      <c r="C55" s="199">
        <f t="shared" si="0"/>
        <v>384996</v>
      </c>
      <c r="D55" s="195">
        <v>14573</v>
      </c>
      <c r="E55" s="160">
        <v>44196</v>
      </c>
      <c r="F55" s="160">
        <v>44348</v>
      </c>
      <c r="G55" s="195">
        <v>397886</v>
      </c>
      <c r="H55" s="221" t="s">
        <v>150</v>
      </c>
      <c r="I55" s="152" t="s">
        <v>151</v>
      </c>
      <c r="J55" s="154">
        <f>+IF(I55="West",(+VLOOKUP(E55,'Weekly OPIS Averages'!$B$15:$J$323,9,FALSE)),(+VLOOKUP(E55,'Weekly OPIS Averages'!$M$15:$U$323,9,FALSE)))</f>
        <v>2.7304166666666667</v>
      </c>
      <c r="K55" s="195">
        <v>384996</v>
      </c>
      <c r="L55" s="195"/>
      <c r="M55" s="202">
        <f t="shared" si="2"/>
        <v>384996</v>
      </c>
      <c r="N55" s="206"/>
      <c r="O55" s="206"/>
      <c r="P55" s="206"/>
      <c r="Q55" s="155" t="s">
        <v>247</v>
      </c>
    </row>
    <row r="56" spans="1:17" s="85" customFormat="1" x14ac:dyDescent="0.2">
      <c r="A56" s="144" t="s">
        <v>248</v>
      </c>
      <c r="B56" s="146"/>
      <c r="C56" s="199">
        <f t="shared" si="0"/>
        <v>0</v>
      </c>
      <c r="D56" s="195"/>
      <c r="E56" s="160"/>
      <c r="F56" s="160"/>
      <c r="G56" s="195">
        <v>392571</v>
      </c>
      <c r="H56" s="221" t="s">
        <v>150</v>
      </c>
      <c r="I56" s="152"/>
      <c r="J56" s="154"/>
      <c r="K56" s="195"/>
      <c r="L56" s="195"/>
      <c r="M56" s="202">
        <f t="shared" si="2"/>
        <v>0</v>
      </c>
      <c r="N56" s="206"/>
      <c r="O56" s="206"/>
      <c r="P56" s="206"/>
      <c r="Q56" s="155" t="s">
        <v>249</v>
      </c>
    </row>
    <row r="57" spans="1:17" x14ac:dyDescent="0.2">
      <c r="A57" s="144" t="s">
        <v>250</v>
      </c>
      <c r="B57" s="146">
        <v>2</v>
      </c>
      <c r="C57" s="199">
        <f t="shared" si="0"/>
        <v>0</v>
      </c>
      <c r="D57" s="195"/>
      <c r="E57" s="160">
        <v>38352</v>
      </c>
      <c r="F57" s="160">
        <v>34213</v>
      </c>
      <c r="G57" s="195">
        <v>0</v>
      </c>
      <c r="H57" s="159" t="s">
        <v>150</v>
      </c>
      <c r="I57" s="152" t="s">
        <v>146</v>
      </c>
      <c r="J57" s="154">
        <f>+IF(I57="West",(+VLOOKUP(E57,'Weekly OPIS Averages'!$B$15:$J$323,9,FALSE)),(+VLOOKUP(E57,'Weekly OPIS Averages'!$M$15:$U$323,9,FALSE)))</f>
        <v>1.8734162499999998</v>
      </c>
      <c r="K57" s="195"/>
      <c r="L57" s="195"/>
      <c r="M57" s="202">
        <f t="shared" si="2"/>
        <v>0</v>
      </c>
      <c r="N57" s="206"/>
      <c r="O57" s="206"/>
      <c r="P57" s="206">
        <v>44774</v>
      </c>
      <c r="Q57" s="148" t="s">
        <v>176</v>
      </c>
    </row>
    <row r="58" spans="1:17" x14ac:dyDescent="0.2">
      <c r="A58" s="144" t="s">
        <v>251</v>
      </c>
      <c r="B58" s="146"/>
      <c r="C58" s="199">
        <f t="shared" si="0"/>
        <v>1068190</v>
      </c>
      <c r="D58" s="195">
        <v>55298</v>
      </c>
      <c r="E58" s="160">
        <v>44469</v>
      </c>
      <c r="F58" s="160">
        <v>43466</v>
      </c>
      <c r="G58" s="195"/>
      <c r="H58" s="159" t="s">
        <v>171</v>
      </c>
      <c r="I58" s="152" t="s">
        <v>146</v>
      </c>
      <c r="J58" s="154">
        <f>+IF(I58="West",(+VLOOKUP(E58,'Weekly OPIS Averages'!$B$15:$J$323,9,FALSE)),(+VLOOKUP(E58,'Weekly OPIS Averages'!$M$15:$U$323,9,FALSE)))</f>
        <v>3.1592499999999997</v>
      </c>
      <c r="K58" s="195">
        <v>1068190</v>
      </c>
      <c r="L58" s="195"/>
      <c r="M58" s="202">
        <f t="shared" si="2"/>
        <v>1068190</v>
      </c>
      <c r="N58" s="206"/>
      <c r="O58" s="206"/>
      <c r="P58" s="206"/>
      <c r="Q58" s="155" t="s">
        <v>252</v>
      </c>
    </row>
    <row r="59" spans="1:17" ht="30" x14ac:dyDescent="0.2">
      <c r="A59" s="144" t="s">
        <v>253</v>
      </c>
      <c r="B59" s="146">
        <v>2</v>
      </c>
      <c r="C59" s="199">
        <f t="shared" si="0"/>
        <v>25826417</v>
      </c>
      <c r="D59" s="195">
        <v>814713</v>
      </c>
      <c r="E59" s="160">
        <v>44651</v>
      </c>
      <c r="F59" s="160">
        <v>44743</v>
      </c>
      <c r="G59" s="195">
        <v>27993124</v>
      </c>
      <c r="H59" s="159" t="s">
        <v>150</v>
      </c>
      <c r="I59" s="152" t="s">
        <v>146</v>
      </c>
      <c r="J59" s="154">
        <f>+IF(I59="West",(+VLOOKUP(E59,'Weekly OPIS Averages'!$B$15:$J$323,9,FALSE)),(+VLOOKUP(E59,'Weekly OPIS Averages'!$M$15:$U$323,9,FALSE)))</f>
        <v>3.8619166666666671</v>
      </c>
      <c r="K59" s="195">
        <v>25826417</v>
      </c>
      <c r="L59" s="195"/>
      <c r="M59" s="202">
        <f t="shared" si="2"/>
        <v>25826417</v>
      </c>
      <c r="N59" s="206"/>
      <c r="O59" s="206"/>
      <c r="P59" s="206">
        <v>44774</v>
      </c>
      <c r="Q59" s="155" t="s">
        <v>254</v>
      </c>
    </row>
    <row r="60" spans="1:17" ht="30" x14ac:dyDescent="0.2">
      <c r="A60" s="144" t="s">
        <v>255</v>
      </c>
      <c r="B60" s="146">
        <v>2</v>
      </c>
      <c r="C60" s="199">
        <f t="shared" si="0"/>
        <v>556803</v>
      </c>
      <c r="D60" s="195">
        <v>793990</v>
      </c>
      <c r="E60" s="160">
        <v>45382</v>
      </c>
      <c r="F60" s="160">
        <v>45413</v>
      </c>
      <c r="G60" s="195">
        <v>300156</v>
      </c>
      <c r="H60" s="159" t="s">
        <v>150</v>
      </c>
      <c r="I60" s="152"/>
      <c r="J60" s="154"/>
      <c r="K60" s="195">
        <v>556803</v>
      </c>
      <c r="L60" s="195"/>
      <c r="M60" s="202">
        <f t="shared" si="2"/>
        <v>556803</v>
      </c>
      <c r="N60" s="206"/>
      <c r="O60" s="206"/>
      <c r="P60" s="206">
        <v>44774</v>
      </c>
      <c r="Q60" s="153" t="s">
        <v>256</v>
      </c>
    </row>
    <row r="61" spans="1:17" x14ac:dyDescent="0.2">
      <c r="A61" s="144" t="s">
        <v>257</v>
      </c>
      <c r="B61" s="146">
        <v>2</v>
      </c>
      <c r="C61" s="199">
        <f t="shared" si="0"/>
        <v>6076067</v>
      </c>
      <c r="D61" s="195">
        <v>473620</v>
      </c>
      <c r="E61" s="160">
        <v>44926</v>
      </c>
      <c r="F61" s="160">
        <v>44986</v>
      </c>
      <c r="G61" s="195">
        <v>5584866</v>
      </c>
      <c r="H61" s="159" t="s">
        <v>150</v>
      </c>
      <c r="I61" s="152" t="s">
        <v>146</v>
      </c>
      <c r="J61" s="154">
        <f>+IF(I61="West",(+VLOOKUP(E61,'Weekly OPIS Averages'!$B$15:$J$323,9,FALSE)),(+VLOOKUP(E61,'Weekly OPIS Averages'!$M$15:$U$323,9,FALSE)))</f>
        <v>5.2156666666666665</v>
      </c>
      <c r="K61" s="195">
        <v>6076067</v>
      </c>
      <c r="L61" s="195"/>
      <c r="M61" s="202">
        <f t="shared" si="2"/>
        <v>6076067</v>
      </c>
      <c r="N61" s="206"/>
      <c r="O61" s="206"/>
      <c r="P61" s="206">
        <v>44774</v>
      </c>
      <c r="Q61" s="177" t="s">
        <v>258</v>
      </c>
    </row>
    <row r="62" spans="1:17" x14ac:dyDescent="0.2">
      <c r="A62" s="145" t="s">
        <v>259</v>
      </c>
      <c r="B62" s="146">
        <v>3</v>
      </c>
      <c r="C62" s="199">
        <f t="shared" si="0"/>
        <v>16174456</v>
      </c>
      <c r="D62" s="195">
        <v>744674</v>
      </c>
      <c r="E62" s="160">
        <v>41243</v>
      </c>
      <c r="F62" s="160">
        <v>41306</v>
      </c>
      <c r="G62" s="210">
        <v>24605241</v>
      </c>
      <c r="H62" s="159" t="s">
        <v>150</v>
      </c>
      <c r="I62" s="152" t="s">
        <v>146</v>
      </c>
      <c r="J62" s="154">
        <f>+IF(I62="West",(+VLOOKUP(E62,'Weekly OPIS Averages'!$B$15:$J$323,9,FALSE)),(+VLOOKUP(E62,'Weekly OPIS Averages'!$M$15:$U$323,9,FALSE)))</f>
        <v>3.8695581156862744</v>
      </c>
      <c r="K62" s="195">
        <v>15894456</v>
      </c>
      <c r="L62" s="195">
        <v>280000</v>
      </c>
      <c r="M62" s="202">
        <f t="shared" si="2"/>
        <v>16174456</v>
      </c>
      <c r="N62" s="206"/>
      <c r="O62" s="206"/>
      <c r="P62" s="206"/>
      <c r="Q62" s="155" t="s">
        <v>260</v>
      </c>
    </row>
    <row r="63" spans="1:17" x14ac:dyDescent="0.2">
      <c r="A63" s="145" t="s">
        <v>261</v>
      </c>
      <c r="B63" s="146">
        <v>3</v>
      </c>
      <c r="C63" s="199">
        <f t="shared" si="0"/>
        <v>2995656</v>
      </c>
      <c r="D63" s="195">
        <v>340309</v>
      </c>
      <c r="E63" s="160">
        <v>41851</v>
      </c>
      <c r="F63" s="160">
        <v>41913</v>
      </c>
      <c r="G63" s="210">
        <v>5198445</v>
      </c>
      <c r="H63" s="159" t="s">
        <v>150</v>
      </c>
      <c r="I63" s="152" t="s">
        <v>146</v>
      </c>
      <c r="J63" s="154">
        <f>+IF(I63="West",(+VLOOKUP(E63,'Weekly OPIS Averages'!$B$15:$J$323,9,FALSE)),(+VLOOKUP(E63,'Weekly OPIS Averages'!$M$15:$U$323,9,FALSE)))</f>
        <v>3.6717118623529412</v>
      </c>
      <c r="K63" s="195">
        <v>2776656</v>
      </c>
      <c r="L63" s="195">
        <v>219000</v>
      </c>
      <c r="M63" s="202">
        <f t="shared" si="2"/>
        <v>2995656</v>
      </c>
      <c r="N63" s="206"/>
      <c r="O63" s="206">
        <v>44781</v>
      </c>
      <c r="P63" s="206"/>
      <c r="Q63" s="155" t="s">
        <v>262</v>
      </c>
    </row>
    <row r="64" spans="1:17" s="101" customFormat="1" ht="30" x14ac:dyDescent="0.2">
      <c r="A64" s="169" t="s">
        <v>263</v>
      </c>
      <c r="B64" s="146">
        <v>3</v>
      </c>
      <c r="C64" s="199">
        <f t="shared" si="0"/>
        <v>8195712</v>
      </c>
      <c r="D64" s="195">
        <v>439829</v>
      </c>
      <c r="E64" s="160">
        <v>43434</v>
      </c>
      <c r="F64" s="160">
        <v>43525</v>
      </c>
      <c r="G64" s="210">
        <v>8945979</v>
      </c>
      <c r="H64" s="159" t="s">
        <v>150</v>
      </c>
      <c r="I64" s="152" t="s">
        <v>151</v>
      </c>
      <c r="J64" s="154">
        <f>+IF(I64="West",(+VLOOKUP(E64,'Weekly OPIS Averages'!$B$15:$J$323,9,FALSE)),(+VLOOKUP(E64,'Weekly OPIS Averages'!$M$15:$U$323,9,FALSE)))</f>
        <v>3.3335833333333333</v>
      </c>
      <c r="K64" s="195">
        <v>8195712</v>
      </c>
      <c r="L64" s="195"/>
      <c r="M64" s="202">
        <f t="shared" si="2"/>
        <v>8195712</v>
      </c>
      <c r="N64" s="206">
        <v>44782</v>
      </c>
      <c r="O64" s="206"/>
      <c r="P64" s="206"/>
      <c r="Q64" s="156" t="s">
        <v>264</v>
      </c>
    </row>
    <row r="65" spans="1:17" s="101" customFormat="1" x14ac:dyDescent="0.2">
      <c r="A65" s="145" t="s">
        <v>265</v>
      </c>
      <c r="B65" s="146">
        <v>3</v>
      </c>
      <c r="C65" s="199">
        <f t="shared" si="0"/>
        <v>1810124</v>
      </c>
      <c r="D65" s="195">
        <v>98511</v>
      </c>
      <c r="E65" s="160">
        <v>40359</v>
      </c>
      <c r="F65" s="160">
        <v>40513</v>
      </c>
      <c r="G65" s="210">
        <v>2834933</v>
      </c>
      <c r="H65" s="159" t="s">
        <v>150</v>
      </c>
      <c r="I65" s="152" t="s">
        <v>151</v>
      </c>
      <c r="J65" s="154">
        <f>+IF(I65="West",(+VLOOKUP(E65,'Weekly OPIS Averages'!$B$15:$J$323,9,FALSE)),(+VLOOKUP(E65,'Weekly OPIS Averages'!$M$15:$U$323,9,FALSE)))</f>
        <v>2.8443660610294117</v>
      </c>
      <c r="K65" s="195">
        <v>1810124</v>
      </c>
      <c r="L65" s="195"/>
      <c r="M65" s="202">
        <f t="shared" si="2"/>
        <v>1810124</v>
      </c>
      <c r="N65" s="206"/>
      <c r="O65" s="206"/>
      <c r="P65" s="206"/>
      <c r="Q65" s="155" t="s">
        <v>266</v>
      </c>
    </row>
    <row r="66" spans="1:17" s="101" customFormat="1" ht="45" x14ac:dyDescent="0.2">
      <c r="A66" s="169" t="s">
        <v>267</v>
      </c>
      <c r="B66" s="146">
        <v>3</v>
      </c>
      <c r="C66" s="199">
        <f t="shared" si="0"/>
        <v>59098312.600000001</v>
      </c>
      <c r="D66" s="195">
        <v>2225515</v>
      </c>
      <c r="E66" s="160">
        <v>42247</v>
      </c>
      <c r="F66" s="160">
        <v>42248</v>
      </c>
      <c r="G66" s="210">
        <v>76821184</v>
      </c>
      <c r="H66" s="159" t="s">
        <v>150</v>
      </c>
      <c r="I66" s="152" t="s">
        <v>146</v>
      </c>
      <c r="J66" s="154">
        <f>+IF(I66="West",(+VLOOKUP(E66,'Weekly OPIS Averages'!$B$15:$J$323,9,FALSE)),(+VLOOKUP(E66,'Weekly OPIS Averages'!$M$15:$U$323,9,FALSE)))</f>
        <v>2.7648256023529409</v>
      </c>
      <c r="K66" s="195">
        <v>59098312.600000001</v>
      </c>
      <c r="L66" s="195"/>
      <c r="M66" s="202">
        <f t="shared" si="2"/>
        <v>59098312.600000001</v>
      </c>
      <c r="N66" s="206"/>
      <c r="O66" s="206"/>
      <c r="P66" s="206"/>
      <c r="Q66" s="156" t="s">
        <v>268</v>
      </c>
    </row>
    <row r="67" spans="1:17" s="101" customFormat="1" x14ac:dyDescent="0.2">
      <c r="A67" s="145" t="s">
        <v>269</v>
      </c>
      <c r="B67" s="146">
        <v>3</v>
      </c>
      <c r="C67" s="199">
        <f t="shared" si="0"/>
        <v>10025512</v>
      </c>
      <c r="D67" s="195">
        <v>655544.39</v>
      </c>
      <c r="E67" s="160">
        <v>43312</v>
      </c>
      <c r="F67" s="160">
        <v>43435</v>
      </c>
      <c r="G67" s="210">
        <v>12921359</v>
      </c>
      <c r="H67" s="159" t="s">
        <v>150</v>
      </c>
      <c r="I67" s="152" t="s">
        <v>146</v>
      </c>
      <c r="J67" s="154">
        <f>+IF(I67="West",(+VLOOKUP(E67,'Weekly OPIS Averages'!$B$15:$J$323,9,FALSE)),(+VLOOKUP(E67,'Weekly OPIS Averages'!$M$15:$U$323,9,FALSE)))</f>
        <v>3.1610833333333335</v>
      </c>
      <c r="K67" s="195">
        <v>9979512</v>
      </c>
      <c r="L67" s="195">
        <v>46000</v>
      </c>
      <c r="M67" s="202">
        <f t="shared" si="2"/>
        <v>10025512</v>
      </c>
      <c r="N67" s="206"/>
      <c r="O67" s="206"/>
      <c r="P67" s="206"/>
      <c r="Q67" s="155" t="s">
        <v>270</v>
      </c>
    </row>
    <row r="68" spans="1:17" s="101" customFormat="1" ht="30" x14ac:dyDescent="0.2">
      <c r="A68" s="145" t="s">
        <v>271</v>
      </c>
      <c r="B68" s="146">
        <v>3</v>
      </c>
      <c r="C68" s="199">
        <f t="shared" si="0"/>
        <v>14580117</v>
      </c>
      <c r="D68" s="195">
        <v>19729</v>
      </c>
      <c r="E68" s="222">
        <v>40329</v>
      </c>
      <c r="F68" s="160">
        <v>44256</v>
      </c>
      <c r="G68" s="210">
        <v>17392990</v>
      </c>
      <c r="H68" s="159" t="s">
        <v>150</v>
      </c>
      <c r="I68" s="152" t="s">
        <v>146</v>
      </c>
      <c r="J68" s="154">
        <f>+IF(I68="West",(+VLOOKUP(E68,'Weekly OPIS Averages'!$B$15:$J$323,9,FALSE)),(+VLOOKUP(E68,'Weekly OPIS Averages'!$M$15:$U$323,9,FALSE)))</f>
        <v>2.7021897423529411</v>
      </c>
      <c r="K68" s="195">
        <v>14580117</v>
      </c>
      <c r="L68" s="195"/>
      <c r="M68" s="202">
        <f t="shared" si="2"/>
        <v>14580117</v>
      </c>
      <c r="N68" s="206"/>
      <c r="O68" s="206"/>
      <c r="P68" s="206"/>
      <c r="Q68" s="155" t="s">
        <v>272</v>
      </c>
    </row>
    <row r="69" spans="1:17" s="101" customFormat="1" x14ac:dyDescent="0.2">
      <c r="A69" s="145" t="s">
        <v>273</v>
      </c>
      <c r="B69" s="146">
        <v>3</v>
      </c>
      <c r="C69" s="199">
        <f t="shared" ref="C69:C73" si="3">+M69</f>
        <v>12563224.15</v>
      </c>
      <c r="D69" s="195">
        <v>467375</v>
      </c>
      <c r="E69" s="160">
        <v>42035</v>
      </c>
      <c r="F69" s="160">
        <v>42157</v>
      </c>
      <c r="G69" s="210">
        <v>18394887</v>
      </c>
      <c r="H69" s="159" t="s">
        <v>150</v>
      </c>
      <c r="I69" s="152" t="s">
        <v>151</v>
      </c>
      <c r="J69" s="154">
        <f>+IF(I69="West",(+VLOOKUP(E69,'Weekly OPIS Averages'!$B$15:$J$323,9,FALSE)),(+VLOOKUP(E69,'Weekly OPIS Averages'!$M$15:$U$323,9,FALSE)))</f>
        <v>3.5647295422794119</v>
      </c>
      <c r="K69" s="195">
        <v>12498224.15</v>
      </c>
      <c r="L69" s="195">
        <v>65000</v>
      </c>
      <c r="M69" s="202">
        <f t="shared" si="2"/>
        <v>12563224.15</v>
      </c>
      <c r="N69" s="206"/>
      <c r="O69" s="206"/>
      <c r="P69" s="206"/>
      <c r="Q69" s="155" t="s">
        <v>274</v>
      </c>
    </row>
    <row r="70" spans="1:17" s="101" customFormat="1" x14ac:dyDescent="0.2">
      <c r="A70" s="144" t="s">
        <v>275</v>
      </c>
      <c r="B70" s="146"/>
      <c r="C70" s="199">
        <f t="shared" si="3"/>
        <v>3537623</v>
      </c>
      <c r="D70" s="195">
        <v>81851</v>
      </c>
      <c r="E70" s="160">
        <v>43465</v>
      </c>
      <c r="F70" s="160">
        <v>43647</v>
      </c>
      <c r="G70" s="210">
        <v>0</v>
      </c>
      <c r="H70" s="159" t="s">
        <v>150</v>
      </c>
      <c r="I70" s="152" t="s">
        <v>146</v>
      </c>
      <c r="J70" s="154">
        <f>+IF(I70="West",(+VLOOKUP(E70,'Weekly OPIS Averages'!$B$15:$J$323,9,FALSE)),(+VLOOKUP(E70,'Weekly OPIS Averages'!$M$15:$U$323,9,FALSE)))</f>
        <v>3.355166666666666</v>
      </c>
      <c r="K70" s="195">
        <v>3537623</v>
      </c>
      <c r="L70" s="195"/>
      <c r="M70" s="202">
        <f t="shared" si="2"/>
        <v>3537623</v>
      </c>
      <c r="N70" s="206"/>
      <c r="O70" s="206"/>
      <c r="P70" s="206"/>
      <c r="Q70" s="155" t="s">
        <v>276</v>
      </c>
    </row>
    <row r="71" spans="1:17" s="101" customFormat="1" ht="15.75" x14ac:dyDescent="0.2">
      <c r="A71" s="144" t="s">
        <v>277</v>
      </c>
      <c r="B71" s="146">
        <v>1</v>
      </c>
      <c r="C71" s="199">
        <f t="shared" si="3"/>
        <v>0</v>
      </c>
      <c r="D71" s="195"/>
      <c r="E71" s="160">
        <v>43555</v>
      </c>
      <c r="F71" s="160">
        <v>43556</v>
      </c>
      <c r="G71" s="195">
        <v>816133</v>
      </c>
      <c r="H71" s="159" t="s">
        <v>150</v>
      </c>
      <c r="I71" s="152" t="s">
        <v>146</v>
      </c>
      <c r="J71" s="154">
        <f>+IF(I71="West",(+VLOOKUP(E71,'Weekly OPIS Averages'!$B$15:$J$323,9,FALSE)),(+VLOOKUP(E71,'Weekly OPIS Averages'!$M$15:$U$323,9,FALSE)))</f>
        <v>3.3649999999999998</v>
      </c>
      <c r="K71" s="195"/>
      <c r="L71" s="195"/>
      <c r="M71" s="202">
        <f t="shared" si="2"/>
        <v>0</v>
      </c>
      <c r="N71" s="206"/>
      <c r="O71" s="206"/>
      <c r="P71" s="206">
        <v>44774</v>
      </c>
      <c r="Q71" s="157" t="s">
        <v>278</v>
      </c>
    </row>
    <row r="72" spans="1:17" s="101" customFormat="1" x14ac:dyDescent="0.2">
      <c r="A72" s="144" t="s">
        <v>279</v>
      </c>
      <c r="B72" s="146">
        <v>2</v>
      </c>
      <c r="C72" s="199">
        <f t="shared" si="3"/>
        <v>14572086</v>
      </c>
      <c r="D72" s="195">
        <v>744327</v>
      </c>
      <c r="E72" s="160">
        <v>44651</v>
      </c>
      <c r="F72" s="160">
        <v>44774</v>
      </c>
      <c r="G72" s="195">
        <v>13959239</v>
      </c>
      <c r="H72" s="159" t="s">
        <v>150</v>
      </c>
      <c r="I72" s="152" t="s">
        <v>151</v>
      </c>
      <c r="J72" s="154">
        <f>+IF(I72="West",(+VLOOKUP(E72,'Weekly OPIS Averages'!$B$15:$J$323,9,FALSE)),(+VLOOKUP(E72,'Weekly OPIS Averages'!$M$15:$U$323,9,FALSE)))</f>
        <v>3.8619166666666671</v>
      </c>
      <c r="K72" s="195">
        <v>14572086</v>
      </c>
      <c r="L72" s="195"/>
      <c r="M72" s="202">
        <f t="shared" si="2"/>
        <v>14572086</v>
      </c>
      <c r="N72" s="206"/>
      <c r="O72" s="206"/>
      <c r="P72" s="206">
        <v>44774</v>
      </c>
      <c r="Q72" s="155" t="s">
        <v>280</v>
      </c>
    </row>
    <row r="73" spans="1:17" x14ac:dyDescent="0.2">
      <c r="A73" s="211" t="s">
        <v>281</v>
      </c>
      <c r="B73" s="193">
        <v>1</v>
      </c>
      <c r="C73" s="201">
        <f t="shared" si="3"/>
        <v>2757205</v>
      </c>
      <c r="D73" s="197">
        <v>138201</v>
      </c>
      <c r="E73" s="164">
        <v>44926</v>
      </c>
      <c r="F73" s="164">
        <v>44986</v>
      </c>
      <c r="G73" s="197">
        <v>2716710</v>
      </c>
      <c r="H73" s="163" t="s">
        <v>150</v>
      </c>
      <c r="I73" s="167" t="s">
        <v>151</v>
      </c>
      <c r="J73" s="154">
        <f>+IF(I73="West",(+VLOOKUP(E73,'Weekly OPIS Averages'!$B$15:$J$323,9,FALSE)),(+VLOOKUP(E73,'Weekly OPIS Averages'!$M$15:$U$323,9,FALSE)))</f>
        <v>5.2156666666666665</v>
      </c>
      <c r="K73" s="197">
        <v>2757205</v>
      </c>
      <c r="L73" s="197"/>
      <c r="M73" s="203">
        <f t="shared" si="2"/>
        <v>2757205</v>
      </c>
      <c r="N73" s="207">
        <v>44775</v>
      </c>
      <c r="O73" s="207"/>
      <c r="P73" s="207">
        <v>44774</v>
      </c>
      <c r="Q73" s="178" t="s">
        <v>282</v>
      </c>
    </row>
    <row r="74" spans="1:17" x14ac:dyDescent="0.2">
      <c r="C74" s="130"/>
      <c r="M74" s="135"/>
    </row>
    <row r="75" spans="1:17" x14ac:dyDescent="0.2">
      <c r="C75" s="130"/>
      <c r="M75" s="135"/>
    </row>
    <row r="76" spans="1:17" ht="15.75" thickBot="1" x14ac:dyDescent="0.25">
      <c r="A76" s="129" t="s">
        <v>283</v>
      </c>
      <c r="B76" s="139"/>
      <c r="C76" s="130">
        <f t="shared" ref="C76" si="4">+M76</f>
        <v>473583034.5</v>
      </c>
      <c r="D76" s="140"/>
      <c r="E76" s="141"/>
      <c r="F76" s="142"/>
      <c r="G76" s="143"/>
      <c r="H76" s="143"/>
      <c r="K76" s="140">
        <f>SUM(K3:K73)</f>
        <v>472583241.5</v>
      </c>
      <c r="L76" s="171">
        <f>SUM(L3:L73)</f>
        <v>999793</v>
      </c>
      <c r="M76" s="135">
        <f t="shared" si="2"/>
        <v>473583034.5</v>
      </c>
    </row>
    <row r="77" spans="1:17" x14ac:dyDescent="0.2">
      <c r="B77" s="139"/>
      <c r="C77" s="261" t="s">
        <v>284</v>
      </c>
      <c r="D77" s="262"/>
      <c r="E77" s="170"/>
      <c r="F77" s="142"/>
      <c r="G77" s="143"/>
      <c r="H77" s="143"/>
      <c r="K77" s="165"/>
      <c r="M77" s="135"/>
    </row>
    <row r="78" spans="1:17" x14ac:dyDescent="0.2">
      <c r="B78" s="139"/>
      <c r="C78" s="263" t="s">
        <v>285</v>
      </c>
      <c r="D78" s="264"/>
      <c r="E78" s="170"/>
      <c r="F78" s="142"/>
      <c r="G78" s="143"/>
      <c r="H78" s="143"/>
      <c r="K78" s="165"/>
      <c r="M78" s="135"/>
    </row>
    <row r="79" spans="1:17" x14ac:dyDescent="0.2">
      <c r="B79" s="139"/>
      <c r="C79" s="265" t="s">
        <v>286</v>
      </c>
      <c r="D79" s="266"/>
      <c r="E79" s="170"/>
      <c r="F79" s="142"/>
      <c r="G79" s="143"/>
      <c r="H79" s="143"/>
      <c r="K79" s="165"/>
      <c r="L79" s="171">
        <f>+M76-K76</f>
        <v>999793</v>
      </c>
      <c r="M79" s="135">
        <f t="shared" si="2"/>
        <v>999793</v>
      </c>
    </row>
    <row r="80" spans="1:17" ht="15.75" thickBot="1" x14ac:dyDescent="0.25">
      <c r="B80" s="139"/>
      <c r="C80" s="267" t="s">
        <v>287</v>
      </c>
      <c r="D80" s="268"/>
      <c r="F80" s="142"/>
      <c r="G80" s="143"/>
      <c r="H80" s="143"/>
      <c r="K80" s="173"/>
    </row>
    <row r="83" spans="8:8" x14ac:dyDescent="0.2">
      <c r="H83" s="138" t="s">
        <v>288</v>
      </c>
    </row>
  </sheetData>
  <protectedRanges>
    <protectedRange password="C6D0" sqref="IQ35:IX35 IQ63:IX63 A76:A80 L1:Q1 F76:F80 A74:B75 A86:H65533 K74:L75 K86:K65533 IQ54:IX56 U63:U70 V64:IX70 L36:L53 L77:L79 D74:H75 Q64:Q79 L64:L73 M62:P79 Q57:Q60 Q62 L57:L60 L62 L61:Q61 A81:B85 C81:H81 C82:D82 E82:H85 L80:Q80 K82 I74:I81 I82:J65533 L3:Q34 M2:Q2 J81:IV81 R64:T70 R57:IX62 R71:IX80 L82:IX65533 R1:IX34 Q36:IX53 M35:P60 J2:J80" name="Company Info" securityDescriptor="O:WDG:WDD:(A;;CC;;;S-1-5-21-1844237615-1844823847-839522115-11937)(A;;CC;;;S-1-5-21-1844237615-1844823847-839522115-14772)(A;;CC;;;S-1-5-21-1844237615-1844823847-839522115-15657)(A;;CC;;;S-1-5-21-1844237615-1844823847-839522115-11914)"/>
    <protectedRange password="C6D0" sqref="L35 Q35:IP35" name="Company Info_2" securityDescriptor="O:WDG:WDD:(A;;CC;;;S-1-5-21-1844237615-1844823847-839522115-11937)(A;;CC;;;S-1-5-21-1844237615-1844823847-839522115-14772)(A;;CC;;;S-1-5-21-1844237615-1844823847-839522115-15657)(A;;CC;;;S-1-5-21-1844237615-1844823847-839522115-11914)"/>
    <protectedRange password="C6D0" sqref="L54:L56 Q54:IP56" name="Company Info_3" securityDescriptor="O:WDG:WDD:(A;;CC;;;S-1-5-21-1844237615-1844823847-839522115-11937)(A;;CC;;;S-1-5-21-1844237615-1844823847-839522115-14772)(A;;CC;;;S-1-5-21-1844237615-1844823847-839522115-15657)(A;;CC;;;S-1-5-21-1844237615-1844823847-839522115-11914)"/>
    <protectedRange password="C6D0" sqref="L63 V63:IP63 Q63:T63" name="Company Info_5" securityDescriptor="O:WDG:WDD:(A;;CC;;;S-1-5-21-1844237615-1844823847-839522115-11937)(A;;CC;;;S-1-5-21-1844237615-1844823847-839522115-14772)(A;;CC;;;S-1-5-21-1844237615-1844823847-839522115-15657)(A;;CC;;;S-1-5-21-1844237615-1844823847-839522115-11914)"/>
    <protectedRange password="C6D0" sqref="G14:H15 I5 D6:I10 E33 A2:I3 K2:K10 A4:B10 D5:F5 L2 C4:C76 D4:I4" name="Company Info_4" securityDescriptor="O:WDG:WDD:(A;;CC;;;S-1-5-21-1844237615-1844823847-839522115-11937)(A;;CC;;;S-1-5-21-1844237615-1844823847-839522115-14772)(A;;CC;;;S-1-5-21-1844237615-1844823847-839522115-15657)(A;;CC;;;S-1-5-21-1844237615-1844823847-839522115-11914)"/>
    <protectedRange password="C6D0" sqref="I14:I20 G16:H20 A13:B20 F19:F20 K13:K20 D13:I13 D19:D20 D14:F18" name="Company Info_6" securityDescriptor="O:WDG:WDD:(A;;CC;;;S-1-5-21-1844237615-1844823847-839522115-11937)(A;;CC;;;S-1-5-21-1844237615-1844823847-839522115-14772)(A;;CC;;;S-1-5-21-1844237615-1844823847-839522115-15657)(A;;CC;;;S-1-5-21-1844237615-1844823847-839522115-11914)"/>
    <protectedRange password="C6D0" sqref="K36:K43 G5:H5 E19:E20 K21:K34 D33 F33:I33 A36:B43 A21:B34 D34:I34 D21:I32 D36:I43" name="Company Info_7" securityDescriptor="O:WDG:WDD:(A;;CC;;;S-1-5-21-1844237615-1844823847-839522115-11937)(A;;CC;;;S-1-5-21-1844237615-1844823847-839522115-14772)(A;;CC;;;S-1-5-21-1844237615-1844823847-839522115-15657)(A;;CC;;;S-1-5-21-1844237615-1844823847-839522115-11914)"/>
    <protectedRange password="C6D0" sqref="A35:B35 K35 D35:I35" name="Company Info_2_1" securityDescriptor="O:WDG:WDD:(A;;CC;;;S-1-5-21-1844237615-1844823847-839522115-11937)(A;;CC;;;S-1-5-21-1844237615-1844823847-839522115-14772)(A;;CC;;;S-1-5-21-1844237615-1844823847-839522115-15657)(A;;CC;;;S-1-5-21-1844237615-1844823847-839522115-11914)"/>
    <protectedRange password="C6D0" sqref="A1:K1" name="Company Info_8" securityDescriptor="O:WDG:WDD:(A;;CC;;;S-1-5-21-1844237615-1844823847-839522115-11937)(A;;CC;;;S-1-5-21-1844237615-1844823847-839522115-14772)(A;;CC;;;S-1-5-21-1844237615-1844823847-839522115-15657)(A;;CC;;;S-1-5-21-1844237615-1844823847-839522115-11914)"/>
    <protectedRange password="C6D0" sqref="G76:H80 K76:K80 L76 D76:E76 B76:B80 C80 C77:E79" name="Company Info_9" securityDescriptor="O:WDG:WDD:(A;;CC;;;S-1-5-21-1844237615-1844823847-839522115-11937)(A;;CC;;;S-1-5-21-1844237615-1844823847-839522115-14772)(A;;CC;;;S-1-5-21-1844237615-1844823847-839522115-15657)(A;;CC;;;S-1-5-21-1844237615-1844823847-839522115-11914)"/>
    <protectedRange password="C6D0" sqref="C83:D83 C85:D85 K83 K85 D48:F52 D44:I47 A11:B12 K11:K12 A44:B53 D54:D56 D11:I12 A64:B73 K64:K73 D64:I73 K44:K52 D57:I62 K54:K62 A57:B62 G48:I53 G54:H56" name="Company Info_10" securityDescriptor="O:WDG:WDD:(A;;CC;;;S-1-5-21-1844237615-1844823847-839522115-11937)(A;;CC;;;S-1-5-21-1844237615-1844823847-839522115-14772)(A;;CC;;;S-1-5-21-1844237615-1844823847-839522115-15657)(A;;CC;;;S-1-5-21-1844237615-1844823847-839522115-11914)"/>
    <protectedRange password="C6D0" sqref="I54:I56 E54:E56 A54:B56 C84:D84 K53 D53:E53 K84 F53:F56" name="Company Info_3_1" securityDescriptor="O:WDG:WDD:(A;;CC;;;S-1-5-21-1844237615-1844823847-839522115-11937)(A;;CC;;;S-1-5-21-1844237615-1844823847-839522115-14772)(A;;CC;;;S-1-5-21-1844237615-1844823847-839522115-15657)(A;;CC;;;S-1-5-21-1844237615-1844823847-839522115-11914)"/>
    <protectedRange password="C6D0" sqref="A63:B63 K63 D63:I63" name="Company Info_5_1" securityDescriptor="O:WDG:WDD:(A;;CC;;;S-1-5-21-1844237615-1844823847-839522115-11937)(A;;CC;;;S-1-5-21-1844237615-1844823847-839522115-14772)(A;;CC;;;S-1-5-21-1844237615-1844823847-839522115-15657)(A;;CC;;;S-1-5-21-1844237615-1844823847-839522115-11914)"/>
  </protectedRanges>
  <mergeCells count="4">
    <mergeCell ref="C77:D77"/>
    <mergeCell ref="C78:D78"/>
    <mergeCell ref="C79:D79"/>
    <mergeCell ref="C80:D80"/>
  </mergeCells>
  <phoneticPr fontId="2" type="noConversion"/>
  <pageMargins left="0.25" right="0.25" top="0.25" bottom="0.25" header="0.5" footer="0.5"/>
  <pageSetup paperSize="5" scale="76" fitToHeight="0" orientation="landscape"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B751550127C014EB7DE3FBD19815D07" ma:contentTypeVersion="16" ma:contentTypeDescription="" ma:contentTypeScope="" ma:versionID="7a20ad71dc4f187462d04c9189fd13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Fuel Surcharge Tariff</CaseType>
    <IndustryCode xmlns="dc463f71-b30c-4ab2-9473-d307f9d35888">227</IndustryCode>
    <CaseStatus xmlns="dc463f71-b30c-4ab2-9473-d307f9d35888">Pending</CaseStatus>
    <OpenedDate xmlns="dc463f71-b30c-4ab2-9473-d307f9d35888">2024-07-08T07:00:00+00:00</OpenedDate>
    <SignificantOrder xmlns="dc463f71-b30c-4ab2-9473-d307f9d35888">false</SignificantOrder>
    <Date1 xmlns="dc463f71-b30c-4ab2-9473-d307f9d35888">2024-07-08T07:00:00+00:00</Date1>
    <IsDocumentOrder xmlns="dc463f71-b30c-4ab2-9473-d307f9d35888">false</IsDocumentOrder>
    <IsHighlyConfidential xmlns="dc463f71-b30c-4ab2-9473-d307f9d35888">false</IsHighlyConfidential>
    <CaseCompanyNames xmlns="dc463f71-b30c-4ab2-9473-d307f9d35888">HAROLD LEMAY ENTERPRISES, INC.                </CaseCompanyNames>
    <Nickname xmlns="http://schemas.microsoft.com/sharepoint/v3" xsi:nil="true"/>
    <DocketNumber xmlns="dc463f71-b30c-4ab2-9473-d307f9d35888">240547</DocketNumber>
    <DelegatedOrder xmlns="dc463f71-b30c-4ab2-9473-d307f9d35888">false</DelegatedOrder>
  </documentManagement>
</p:properties>
</file>

<file path=customXml/itemProps1.xml><?xml version="1.0" encoding="utf-8"?>
<ds:datastoreItem xmlns:ds="http://schemas.openxmlformats.org/officeDocument/2006/customXml" ds:itemID="{B9D8AD57-D25A-4704-845A-FA54B58281E8}">
  <ds:schemaRefs>
    <ds:schemaRef ds:uri="http://schemas.microsoft.com/office/2006/metadata/longProperties"/>
  </ds:schemaRefs>
</ds:datastoreItem>
</file>

<file path=customXml/itemProps2.xml><?xml version="1.0" encoding="utf-8"?>
<ds:datastoreItem xmlns:ds="http://schemas.openxmlformats.org/officeDocument/2006/customXml" ds:itemID="{C1F5BA99-E293-437F-B247-4D8ED7DB720A}"/>
</file>

<file path=customXml/itemProps3.xml><?xml version="1.0" encoding="utf-8"?>
<ds:datastoreItem xmlns:ds="http://schemas.openxmlformats.org/officeDocument/2006/customXml" ds:itemID="{C5E065E5-8736-4650-9961-1149853DEF68}">
  <ds:schemaRefs>
    <ds:schemaRef ds:uri="http://schemas.microsoft.com/sharepoint/v3/contenttype/forms"/>
  </ds:schemaRefs>
</ds:datastoreItem>
</file>

<file path=customXml/itemProps4.xml><?xml version="1.0" encoding="utf-8"?>
<ds:datastoreItem xmlns:ds="http://schemas.openxmlformats.org/officeDocument/2006/customXml" ds:itemID="{DE6AD224-11D2-4E7D-9D82-086A4948E161}"/>
</file>

<file path=customXml/itemProps5.xml><?xml version="1.0" encoding="utf-8"?>
<ds:datastoreItem xmlns:ds="http://schemas.openxmlformats.org/officeDocument/2006/customXml" ds:itemID="{B4EE540F-112C-48E5-8D66-33AB8AA6CA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1</vt:i4>
      </vt:variant>
      <vt:variant>
        <vt:lpstr>Named Ranges</vt:lpstr>
      </vt:variant>
      <vt:variant>
        <vt:i4>7</vt:i4>
      </vt:variant>
    </vt:vector>
  </HeadingPairs>
  <TitlesOfParts>
    <vt:vector size="14" baseType="lpstr">
      <vt:lpstr>Fuel Surcharge Worksheet</vt:lpstr>
      <vt:lpstr>Current Fuel Index</vt:lpstr>
      <vt:lpstr>Weekly OPIS Averages</vt:lpstr>
      <vt:lpstr>Weekly OPIS Data Summary</vt:lpstr>
      <vt:lpstr>Weekly OPIS Data</vt:lpstr>
      <vt:lpstr>Company Info.</vt:lpstr>
      <vt:lpstr>Chart1</vt:lpstr>
      <vt:lpstr>CompanyInfo</vt:lpstr>
      <vt:lpstr>CompanyName</vt:lpstr>
      <vt:lpstr>'Company Info.'!Print_Area</vt:lpstr>
      <vt:lpstr>'Fuel Surcharge Worksheet'!Print_Area</vt:lpstr>
      <vt:lpstr>ValidEffectiveDates</vt:lpstr>
      <vt:lpstr>ValidFuelTestPeriod</vt:lpstr>
      <vt:lpstr>ValidProposedEffectiveDates</vt:lpstr>
    </vt:vector>
  </TitlesOfParts>
  <Manager/>
  <Company>WUTC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SolidWasteFuelSurchargeWorkbook</dc:title>
  <dc:subject/>
  <dc:creator>Right Systems Inc</dc:creator>
  <cp:keywords/>
  <dc:description/>
  <cp:lastModifiedBy>Artem Savka</cp:lastModifiedBy>
  <cp:revision/>
  <dcterms:created xsi:type="dcterms:W3CDTF">2005-10-11T17:22:03Z</dcterms:created>
  <dcterms:modified xsi:type="dcterms:W3CDTF">2024-07-08T22:17:23Z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0x0101006E56B4D1795A2E4DB2F0B01679ED314A00EB751550127C014EB7DE3FBD19815D07</vt:lpwstr>
  </property>
  <property fmtid="{D5CDD505-2E9C-101B-9397-08002B2CF9AE}" pid="3" name="Category">
    <vt:lpwstr>;#Solid Waste Carriers;#</vt:lpwstr>
  </property>
  <property fmtid="{D5CDD505-2E9C-101B-9397-08002B2CF9AE}" pid="4" name="Document Type">
    <vt:lpwstr>Other Fillable Form</vt:lpwstr>
  </property>
  <property fmtid="{D5CDD505-2E9C-101B-9397-08002B2CF9AE}" pid="5" name="_docset_NoMedatataSyncRequired">
    <vt:lpwstr>False</vt:lpwstr>
  </property>
</Properties>
</file>