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  <externalReference r:id="rId6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[2]ConsolidatingPL!#REF!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4" i="4" l="1"/>
  <c r="F335" i="4"/>
  <c r="E335" i="4"/>
  <c r="D335" i="4"/>
  <c r="H330" i="4"/>
  <c r="H329" i="4"/>
  <c r="G329" i="4"/>
  <c r="I329" i="4" s="1"/>
  <c r="H327" i="4"/>
  <c r="G327" i="4"/>
  <c r="I327" i="4" s="1"/>
  <c r="H326" i="4"/>
  <c r="G326" i="4"/>
  <c r="I326" i="4" s="1"/>
  <c r="H324" i="4"/>
  <c r="G324" i="4"/>
  <c r="F331" i="4"/>
  <c r="G323" i="4"/>
  <c r="D331" i="4"/>
  <c r="H318" i="4"/>
  <c r="G318" i="4"/>
  <c r="I318" i="4" s="1"/>
  <c r="G317" i="4"/>
  <c r="H315" i="4"/>
  <c r="G315" i="4"/>
  <c r="H313" i="4"/>
  <c r="H312" i="4"/>
  <c r="G312" i="4"/>
  <c r="I312" i="4" s="1"/>
  <c r="H310" i="4"/>
  <c r="G310" i="4"/>
  <c r="I310" i="4" s="1"/>
  <c r="G309" i="4"/>
  <c r="H307" i="4"/>
  <c r="G307" i="4"/>
  <c r="G306" i="4"/>
  <c r="H305" i="4"/>
  <c r="H304" i="4"/>
  <c r="G304" i="4"/>
  <c r="I304" i="4" s="1"/>
  <c r="H302" i="4"/>
  <c r="G302" i="4"/>
  <c r="I302" i="4" s="1"/>
  <c r="H301" i="4"/>
  <c r="G301" i="4"/>
  <c r="I301" i="4" s="1"/>
  <c r="H299" i="4"/>
  <c r="G299" i="4"/>
  <c r="G298" i="4"/>
  <c r="H297" i="4"/>
  <c r="E320" i="4"/>
  <c r="D320" i="4"/>
  <c r="H296" i="4"/>
  <c r="G296" i="4"/>
  <c r="F294" i="4"/>
  <c r="E294" i="4"/>
  <c r="H293" i="4"/>
  <c r="G293" i="4"/>
  <c r="H292" i="4"/>
  <c r="G292" i="4"/>
  <c r="G285" i="4"/>
  <c r="E286" i="4"/>
  <c r="D286" i="4"/>
  <c r="H284" i="4"/>
  <c r="H283" i="4"/>
  <c r="G283" i="4"/>
  <c r="F281" i="4"/>
  <c r="E281" i="4"/>
  <c r="H280" i="4"/>
  <c r="G280" i="4"/>
  <c r="H279" i="4"/>
  <c r="F276" i="4"/>
  <c r="E276" i="4"/>
  <c r="D276" i="4"/>
  <c r="H270" i="4"/>
  <c r="G270" i="4"/>
  <c r="H268" i="4"/>
  <c r="H267" i="4"/>
  <c r="G267" i="4"/>
  <c r="I267" i="4" s="1"/>
  <c r="F271" i="4"/>
  <c r="G266" i="4"/>
  <c r="D271" i="4"/>
  <c r="F263" i="4"/>
  <c r="B263" i="4"/>
  <c r="E263" i="4"/>
  <c r="D263" i="4"/>
  <c r="F260" i="4"/>
  <c r="D260" i="4"/>
  <c r="C260" i="4"/>
  <c r="H259" i="4"/>
  <c r="H258" i="4"/>
  <c r="G258" i="4"/>
  <c r="I258" i="4" s="1"/>
  <c r="H257" i="4"/>
  <c r="G257" i="4"/>
  <c r="D255" i="4"/>
  <c r="B255" i="4"/>
  <c r="E255" i="4"/>
  <c r="H254" i="4"/>
  <c r="F255" i="4"/>
  <c r="F272" i="4" s="1"/>
  <c r="G253" i="4"/>
  <c r="F248" i="4"/>
  <c r="D248" i="4"/>
  <c r="H247" i="4"/>
  <c r="G246" i="4"/>
  <c r="H245" i="4"/>
  <c r="G245" i="4"/>
  <c r="G244" i="4"/>
  <c r="H243" i="4"/>
  <c r="G242" i="4"/>
  <c r="H241" i="4"/>
  <c r="H240" i="4"/>
  <c r="G240" i="4"/>
  <c r="I240" i="4" s="1"/>
  <c r="H239" i="4"/>
  <c r="G238" i="4"/>
  <c r="H237" i="4"/>
  <c r="G237" i="4"/>
  <c r="G236" i="4"/>
  <c r="E248" i="4"/>
  <c r="H235" i="4"/>
  <c r="E233" i="4"/>
  <c r="D233" i="4"/>
  <c r="F233" i="4"/>
  <c r="H232" i="4"/>
  <c r="H233" i="4" s="1"/>
  <c r="I229" i="4"/>
  <c r="G229" i="4"/>
  <c r="H229" i="4"/>
  <c r="G228" i="4"/>
  <c r="G227" i="4"/>
  <c r="H226" i="4"/>
  <c r="G226" i="4"/>
  <c r="I226" i="4" s="1"/>
  <c r="G225" i="4"/>
  <c r="I225" i="4" s="1"/>
  <c r="H225" i="4"/>
  <c r="H224" i="4"/>
  <c r="G224" i="4"/>
  <c r="H223" i="4"/>
  <c r="I220" i="4"/>
  <c r="G220" i="4"/>
  <c r="H220" i="4"/>
  <c r="G219" i="4"/>
  <c r="G218" i="4"/>
  <c r="H217" i="4"/>
  <c r="G217" i="4"/>
  <c r="I217" i="4" s="1"/>
  <c r="G216" i="4"/>
  <c r="B221" i="4"/>
  <c r="H213" i="4"/>
  <c r="G213" i="4"/>
  <c r="I213" i="4" s="1"/>
  <c r="G212" i="4"/>
  <c r="G211" i="4"/>
  <c r="I211" i="4" s="1"/>
  <c r="H211" i="4"/>
  <c r="G210" i="4"/>
  <c r="G209" i="4"/>
  <c r="H208" i="4"/>
  <c r="G207" i="4"/>
  <c r="H207" i="4"/>
  <c r="H206" i="4"/>
  <c r="G206" i="4"/>
  <c r="I206" i="4" s="1"/>
  <c r="H205" i="4"/>
  <c r="G205" i="4"/>
  <c r="I205" i="4" s="1"/>
  <c r="G204" i="4"/>
  <c r="I203" i="4"/>
  <c r="G203" i="4"/>
  <c r="H203" i="4"/>
  <c r="G202" i="4"/>
  <c r="G201" i="4"/>
  <c r="H200" i="4"/>
  <c r="G199" i="4"/>
  <c r="I199" i="4" s="1"/>
  <c r="H199" i="4"/>
  <c r="H198" i="4"/>
  <c r="G198" i="4"/>
  <c r="H197" i="4"/>
  <c r="G197" i="4"/>
  <c r="I197" i="4" s="1"/>
  <c r="G196" i="4"/>
  <c r="G195" i="4"/>
  <c r="I195" i="4" s="1"/>
  <c r="H195" i="4"/>
  <c r="G194" i="4"/>
  <c r="G193" i="4"/>
  <c r="H192" i="4"/>
  <c r="G192" i="4"/>
  <c r="I192" i="4" s="1"/>
  <c r="G191" i="4"/>
  <c r="I191" i="4" s="1"/>
  <c r="H191" i="4"/>
  <c r="H190" i="4"/>
  <c r="G190" i="4"/>
  <c r="I190" i="4" s="1"/>
  <c r="H189" i="4"/>
  <c r="G189" i="4"/>
  <c r="I189" i="4" s="1"/>
  <c r="G188" i="4"/>
  <c r="I187" i="4"/>
  <c r="G187" i="4"/>
  <c r="H187" i="4"/>
  <c r="G186" i="4"/>
  <c r="G185" i="4"/>
  <c r="H184" i="4"/>
  <c r="G183" i="4"/>
  <c r="H183" i="4"/>
  <c r="H182" i="4"/>
  <c r="G182" i="4"/>
  <c r="H181" i="4"/>
  <c r="G181" i="4"/>
  <c r="I181" i="4" s="1"/>
  <c r="G180" i="4"/>
  <c r="G179" i="4"/>
  <c r="I179" i="4" s="1"/>
  <c r="H179" i="4"/>
  <c r="G178" i="4"/>
  <c r="D214" i="4"/>
  <c r="H175" i="4"/>
  <c r="G175" i="4"/>
  <c r="I175" i="4" s="1"/>
  <c r="G174" i="4"/>
  <c r="H174" i="4"/>
  <c r="H173" i="4"/>
  <c r="G173" i="4"/>
  <c r="H172" i="4"/>
  <c r="G172" i="4"/>
  <c r="I172" i="4" s="1"/>
  <c r="G171" i="4"/>
  <c r="I170" i="4"/>
  <c r="G170" i="4"/>
  <c r="H170" i="4"/>
  <c r="G169" i="4"/>
  <c r="G168" i="4"/>
  <c r="H167" i="4"/>
  <c r="G167" i="4"/>
  <c r="I167" i="4" s="1"/>
  <c r="G166" i="4"/>
  <c r="I166" i="4" s="1"/>
  <c r="H166" i="4"/>
  <c r="H165" i="4"/>
  <c r="G165" i="4"/>
  <c r="H164" i="4"/>
  <c r="G164" i="4"/>
  <c r="I164" i="4" s="1"/>
  <c r="G163" i="4"/>
  <c r="G162" i="4"/>
  <c r="I162" i="4" s="1"/>
  <c r="H162" i="4"/>
  <c r="G161" i="4"/>
  <c r="G160" i="4"/>
  <c r="H159" i="4"/>
  <c r="G158" i="4"/>
  <c r="H158" i="4"/>
  <c r="H157" i="4"/>
  <c r="G157" i="4"/>
  <c r="I157" i="4" s="1"/>
  <c r="H156" i="4"/>
  <c r="G155" i="4"/>
  <c r="G154" i="4"/>
  <c r="I154" i="4" s="1"/>
  <c r="H154" i="4"/>
  <c r="G153" i="4"/>
  <c r="F176" i="4"/>
  <c r="G152" i="4"/>
  <c r="I151" i="4"/>
  <c r="H151" i="4"/>
  <c r="G151" i="4"/>
  <c r="G150" i="4"/>
  <c r="I150" i="4" s="1"/>
  <c r="H150" i="4"/>
  <c r="H149" i="4"/>
  <c r="G149" i="4"/>
  <c r="I149" i="4" s="1"/>
  <c r="E176" i="4"/>
  <c r="H148" i="4"/>
  <c r="G145" i="4"/>
  <c r="I145" i="4" s="1"/>
  <c r="H145" i="4"/>
  <c r="G144" i="4"/>
  <c r="G143" i="4"/>
  <c r="H142" i="4"/>
  <c r="G142" i="4"/>
  <c r="I142" i="4" s="1"/>
  <c r="G141" i="4"/>
  <c r="I141" i="4" s="1"/>
  <c r="H141" i="4"/>
  <c r="H140" i="4"/>
  <c r="G140" i="4"/>
  <c r="H139" i="4"/>
  <c r="G139" i="4"/>
  <c r="I139" i="4" s="1"/>
  <c r="G138" i="4"/>
  <c r="G137" i="4"/>
  <c r="I137" i="4" s="1"/>
  <c r="H137" i="4"/>
  <c r="G136" i="4"/>
  <c r="G135" i="4"/>
  <c r="H135" i="4"/>
  <c r="H134" i="4"/>
  <c r="G133" i="4"/>
  <c r="H133" i="4"/>
  <c r="H132" i="4"/>
  <c r="I132" i="4" s="1"/>
  <c r="G132" i="4"/>
  <c r="H131" i="4"/>
  <c r="G131" i="4"/>
  <c r="I131" i="4" s="1"/>
  <c r="G130" i="4"/>
  <c r="G129" i="4"/>
  <c r="G128" i="4"/>
  <c r="G127" i="4"/>
  <c r="H127" i="4"/>
  <c r="I126" i="4"/>
  <c r="H126" i="4"/>
  <c r="G126" i="4"/>
  <c r="G125" i="4"/>
  <c r="I125" i="4" s="1"/>
  <c r="H125" i="4"/>
  <c r="H124" i="4"/>
  <c r="I124" i="4" s="1"/>
  <c r="G124" i="4"/>
  <c r="H123" i="4"/>
  <c r="G123" i="4"/>
  <c r="I123" i="4" s="1"/>
  <c r="G122" i="4"/>
  <c r="I121" i="4"/>
  <c r="G121" i="4"/>
  <c r="H121" i="4"/>
  <c r="G120" i="4"/>
  <c r="G119" i="4"/>
  <c r="H119" i="4"/>
  <c r="H118" i="4"/>
  <c r="G117" i="4"/>
  <c r="I117" i="4" s="1"/>
  <c r="H117" i="4"/>
  <c r="I116" i="4"/>
  <c r="H116" i="4"/>
  <c r="G116" i="4"/>
  <c r="G115" i="4"/>
  <c r="I115" i="4" s="1"/>
  <c r="H115" i="4"/>
  <c r="G114" i="4"/>
  <c r="G113" i="4"/>
  <c r="G112" i="4"/>
  <c r="G111" i="4"/>
  <c r="I111" i="4" s="1"/>
  <c r="H111" i="4"/>
  <c r="H110" i="4"/>
  <c r="G109" i="4"/>
  <c r="H109" i="4"/>
  <c r="I108" i="4"/>
  <c r="H108" i="4"/>
  <c r="G108" i="4"/>
  <c r="H107" i="4"/>
  <c r="G107" i="4"/>
  <c r="I107" i="4" s="1"/>
  <c r="G106" i="4"/>
  <c r="G105" i="4"/>
  <c r="G104" i="4"/>
  <c r="G103" i="4"/>
  <c r="H103" i="4"/>
  <c r="H102" i="4"/>
  <c r="G101" i="4"/>
  <c r="H101" i="4"/>
  <c r="H100" i="4"/>
  <c r="I100" i="4" s="1"/>
  <c r="G100" i="4"/>
  <c r="H99" i="4"/>
  <c r="G99" i="4"/>
  <c r="I99" i="4" s="1"/>
  <c r="G98" i="4"/>
  <c r="G97" i="4"/>
  <c r="G96" i="4"/>
  <c r="G95" i="4"/>
  <c r="H95" i="4"/>
  <c r="I94" i="4"/>
  <c r="H94" i="4"/>
  <c r="G94" i="4"/>
  <c r="G93" i="4"/>
  <c r="I93" i="4" s="1"/>
  <c r="H93" i="4"/>
  <c r="H92" i="4"/>
  <c r="I92" i="4" s="1"/>
  <c r="G92" i="4"/>
  <c r="H91" i="4"/>
  <c r="G91" i="4"/>
  <c r="I91" i="4" s="1"/>
  <c r="G90" i="4"/>
  <c r="I89" i="4"/>
  <c r="G89" i="4"/>
  <c r="H89" i="4"/>
  <c r="G88" i="4"/>
  <c r="G87" i="4"/>
  <c r="I87" i="4" s="1"/>
  <c r="H87" i="4"/>
  <c r="H86" i="4"/>
  <c r="G85" i="4"/>
  <c r="I85" i="4" s="1"/>
  <c r="H85" i="4"/>
  <c r="H84" i="4"/>
  <c r="G84" i="4"/>
  <c r="I84" i="4" s="1"/>
  <c r="G83" i="4"/>
  <c r="I83" i="4" s="1"/>
  <c r="H83" i="4"/>
  <c r="H82" i="4"/>
  <c r="G82" i="4"/>
  <c r="I82" i="4" s="1"/>
  <c r="G81" i="4"/>
  <c r="I81" i="4" s="1"/>
  <c r="H81" i="4"/>
  <c r="G80" i="4"/>
  <c r="I80" i="4" s="1"/>
  <c r="H80" i="4"/>
  <c r="G79" i="4"/>
  <c r="I79" i="4" s="1"/>
  <c r="H79" i="4"/>
  <c r="H78" i="4"/>
  <c r="G78" i="4"/>
  <c r="I78" i="4" s="1"/>
  <c r="G77" i="4"/>
  <c r="I77" i="4" s="1"/>
  <c r="H77" i="4"/>
  <c r="H76" i="4"/>
  <c r="G76" i="4"/>
  <c r="I76" i="4" s="1"/>
  <c r="G75" i="4"/>
  <c r="I75" i="4" s="1"/>
  <c r="H75" i="4"/>
  <c r="H74" i="4"/>
  <c r="G74" i="4"/>
  <c r="I74" i="4" s="1"/>
  <c r="G73" i="4"/>
  <c r="I73" i="4" s="1"/>
  <c r="H73" i="4"/>
  <c r="G72" i="4"/>
  <c r="I72" i="4" s="1"/>
  <c r="H72" i="4"/>
  <c r="G71" i="4"/>
  <c r="I71" i="4" s="1"/>
  <c r="H71" i="4"/>
  <c r="D146" i="4"/>
  <c r="H62" i="4"/>
  <c r="H61" i="4"/>
  <c r="F62" i="4"/>
  <c r="G61" i="4"/>
  <c r="D62" i="4"/>
  <c r="C62" i="4"/>
  <c r="B62" i="4"/>
  <c r="H59" i="4"/>
  <c r="G59" i="4"/>
  <c r="H58" i="4"/>
  <c r="G58" i="4"/>
  <c r="I58" i="4" s="1"/>
  <c r="I59" i="4" s="1"/>
  <c r="F59" i="4"/>
  <c r="E59" i="4"/>
  <c r="D59" i="4"/>
  <c r="C59" i="4"/>
  <c r="B59" i="4"/>
  <c r="G55" i="4"/>
  <c r="H55" i="4"/>
  <c r="G54" i="4"/>
  <c r="H54" i="4"/>
  <c r="G53" i="4"/>
  <c r="H53" i="4"/>
  <c r="G52" i="4"/>
  <c r="I52" i="4" s="1"/>
  <c r="H52" i="4"/>
  <c r="G51" i="4"/>
  <c r="H51" i="4"/>
  <c r="G50" i="4"/>
  <c r="I50" i="4" s="1"/>
  <c r="H50" i="4"/>
  <c r="F56" i="4"/>
  <c r="G49" i="4"/>
  <c r="D56" i="4"/>
  <c r="H49" i="4"/>
  <c r="B56" i="4"/>
  <c r="H46" i="4"/>
  <c r="G46" i="4"/>
  <c r="I46" i="4" s="1"/>
  <c r="F47" i="4"/>
  <c r="E47" i="4"/>
  <c r="D47" i="4"/>
  <c r="H45" i="4"/>
  <c r="G45" i="4"/>
  <c r="H39" i="4"/>
  <c r="G39" i="4"/>
  <c r="I39" i="4" s="1"/>
  <c r="H38" i="4"/>
  <c r="G38" i="4"/>
  <c r="I38" i="4" s="1"/>
  <c r="H37" i="4"/>
  <c r="G37" i="4"/>
  <c r="I37" i="4" s="1"/>
  <c r="H36" i="4"/>
  <c r="G36" i="4"/>
  <c r="I36" i="4" s="1"/>
  <c r="H35" i="4"/>
  <c r="G35" i="4"/>
  <c r="I35" i="4" s="1"/>
  <c r="H34" i="4"/>
  <c r="G34" i="4"/>
  <c r="I34" i="4" s="1"/>
  <c r="H33" i="4"/>
  <c r="G33" i="4"/>
  <c r="I33" i="4" s="1"/>
  <c r="H32" i="4"/>
  <c r="G32" i="4"/>
  <c r="I32" i="4" s="1"/>
  <c r="H31" i="4"/>
  <c r="G31" i="4"/>
  <c r="I31" i="4" s="1"/>
  <c r="H30" i="4"/>
  <c r="G30" i="4"/>
  <c r="I30" i="4" s="1"/>
  <c r="H29" i="4"/>
  <c r="G29" i="4"/>
  <c r="I29" i="4" s="1"/>
  <c r="H28" i="4"/>
  <c r="G28" i="4"/>
  <c r="I28" i="4" s="1"/>
  <c r="H27" i="4"/>
  <c r="H40" i="4" s="1"/>
  <c r="F40" i="4"/>
  <c r="E40" i="4"/>
  <c r="D40" i="4"/>
  <c r="C40" i="4"/>
  <c r="G27" i="4"/>
  <c r="G24" i="4"/>
  <c r="H24" i="4"/>
  <c r="G23" i="4"/>
  <c r="G25" i="4" s="1"/>
  <c r="F25" i="4"/>
  <c r="E25" i="4"/>
  <c r="D25" i="4"/>
  <c r="C25" i="4"/>
  <c r="B25" i="4"/>
  <c r="H20" i="4"/>
  <c r="H21" i="4" s="1"/>
  <c r="F21" i="4"/>
  <c r="E21" i="4"/>
  <c r="D21" i="4"/>
  <c r="C21" i="4"/>
  <c r="B21" i="4"/>
  <c r="H18" i="4"/>
  <c r="H17" i="4"/>
  <c r="G17" i="4"/>
  <c r="I17" i="4" s="1"/>
  <c r="H16" i="4"/>
  <c r="G16" i="4"/>
  <c r="I16" i="4" s="1"/>
  <c r="H15" i="4"/>
  <c r="G15" i="4"/>
  <c r="I15" i="4" s="1"/>
  <c r="H14" i="4"/>
  <c r="G14" i="4"/>
  <c r="I14" i="4" s="1"/>
  <c r="H13" i="4"/>
  <c r="G13" i="4"/>
  <c r="I13" i="4" s="1"/>
  <c r="H12" i="4"/>
  <c r="F18" i="4"/>
  <c r="E18" i="4"/>
  <c r="D18" i="4"/>
  <c r="C18" i="4"/>
  <c r="C41" i="4" s="1"/>
  <c r="B18" i="4"/>
  <c r="H74" i="3"/>
  <c r="H73" i="3"/>
  <c r="H72" i="3"/>
  <c r="H71" i="3"/>
  <c r="F17" i="3"/>
  <c r="D64" i="3"/>
  <c r="H63" i="3"/>
  <c r="G63" i="3"/>
  <c r="F63" i="3"/>
  <c r="G62" i="3"/>
  <c r="F62" i="3"/>
  <c r="H62" i="3"/>
  <c r="H64" i="3" s="1"/>
  <c r="H59" i="3"/>
  <c r="D59" i="3"/>
  <c r="C59" i="3"/>
  <c r="G58" i="3"/>
  <c r="F58" i="3"/>
  <c r="D55" i="3"/>
  <c r="G54" i="3"/>
  <c r="F54" i="3"/>
  <c r="C55" i="3"/>
  <c r="C51" i="3"/>
  <c r="G50" i="3"/>
  <c r="F50" i="3"/>
  <c r="H50" i="3"/>
  <c r="H49" i="3"/>
  <c r="G49" i="3"/>
  <c r="F49" i="3"/>
  <c r="G46" i="3"/>
  <c r="F46" i="3"/>
  <c r="H46" i="3"/>
  <c r="G45" i="3"/>
  <c r="F45" i="3"/>
  <c r="H45" i="3"/>
  <c r="G44" i="3"/>
  <c r="F44" i="3"/>
  <c r="D47" i="3"/>
  <c r="H44" i="3"/>
  <c r="C42" i="3"/>
  <c r="H41" i="3"/>
  <c r="G41" i="3"/>
  <c r="F41" i="3"/>
  <c r="D42" i="3"/>
  <c r="G40" i="3"/>
  <c r="F40" i="3"/>
  <c r="G37" i="3"/>
  <c r="F37" i="3"/>
  <c r="H37" i="3"/>
  <c r="G36" i="3"/>
  <c r="F36" i="3"/>
  <c r="H36" i="3"/>
  <c r="G35" i="3"/>
  <c r="F35" i="3"/>
  <c r="G34" i="3"/>
  <c r="F34" i="3"/>
  <c r="G33" i="3"/>
  <c r="F33" i="3"/>
  <c r="H33" i="3"/>
  <c r="H32" i="3"/>
  <c r="G32" i="3"/>
  <c r="F32" i="3"/>
  <c r="G31" i="3"/>
  <c r="F31" i="3"/>
  <c r="G30" i="3"/>
  <c r="F30" i="3"/>
  <c r="H30" i="3"/>
  <c r="G29" i="3"/>
  <c r="F29" i="3"/>
  <c r="G28" i="3"/>
  <c r="F28" i="3"/>
  <c r="H27" i="3"/>
  <c r="G27" i="3"/>
  <c r="F27" i="3"/>
  <c r="G26" i="3"/>
  <c r="F26" i="3"/>
  <c r="D38" i="3"/>
  <c r="H26" i="3"/>
  <c r="G25" i="3"/>
  <c r="F25" i="3"/>
  <c r="C38" i="3"/>
  <c r="C23" i="3"/>
  <c r="G22" i="3"/>
  <c r="H22" i="3"/>
  <c r="H21" i="3"/>
  <c r="G21" i="3"/>
  <c r="F21" i="3"/>
  <c r="G20" i="3"/>
  <c r="G19" i="3"/>
  <c r="H19" i="3"/>
  <c r="G18" i="3"/>
  <c r="H18" i="3"/>
  <c r="H17" i="3"/>
  <c r="G17" i="3"/>
  <c r="G16" i="3"/>
  <c r="D23" i="3"/>
  <c r="G13" i="3"/>
  <c r="H13" i="3"/>
  <c r="G12" i="3"/>
  <c r="F12" i="3"/>
  <c r="H12" i="3"/>
  <c r="H11" i="3"/>
  <c r="G11" i="3"/>
  <c r="F11" i="3"/>
  <c r="G10" i="3"/>
  <c r="D14" i="3"/>
  <c r="H10" i="3"/>
  <c r="G9" i="3"/>
  <c r="C14" i="3"/>
  <c r="D46" i="2"/>
  <c r="F44" i="2"/>
  <c r="F43" i="2"/>
  <c r="F42" i="2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D21" i="2"/>
  <c r="D37" i="2" s="1"/>
  <c r="F20" i="2"/>
  <c r="F19" i="2"/>
  <c r="F18" i="2"/>
  <c r="F17" i="2"/>
  <c r="F21" i="2" s="1"/>
  <c r="F37" i="2" s="1"/>
  <c r="C21" i="2"/>
  <c r="C37" i="2" s="1"/>
  <c r="B21" i="2"/>
  <c r="B37" i="2" s="1"/>
  <c r="E12" i="2"/>
  <c r="E39" i="2" s="1"/>
  <c r="F11" i="2"/>
  <c r="F10" i="2"/>
  <c r="F9" i="2"/>
  <c r="D12" i="2"/>
  <c r="D39" i="2" s="1"/>
  <c r="D48" i="2" s="1"/>
  <c r="C12" i="2"/>
  <c r="C39" i="2" s="1"/>
  <c r="C48" i="2" s="1"/>
  <c r="F8" i="2"/>
  <c r="F12" i="2" s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C22" i="1"/>
  <c r="C38" i="1" s="1"/>
  <c r="D21" i="1"/>
  <c r="D20" i="1"/>
  <c r="D19" i="1"/>
  <c r="B22" i="1"/>
  <c r="B38" i="1" s="1"/>
  <c r="B13" i="1"/>
  <c r="D12" i="1"/>
  <c r="D11" i="1"/>
  <c r="C13" i="1"/>
  <c r="D9" i="1"/>
  <c r="H51" i="3" l="1"/>
  <c r="E41" i="4"/>
  <c r="I54" i="4"/>
  <c r="I51" i="4"/>
  <c r="I45" i="4"/>
  <c r="I47" i="4" s="1"/>
  <c r="G47" i="4"/>
  <c r="D41" i="4"/>
  <c r="D65" i="4" s="1"/>
  <c r="I24" i="4"/>
  <c r="H47" i="4"/>
  <c r="I53" i="4"/>
  <c r="I61" i="4"/>
  <c r="I62" i="4" s="1"/>
  <c r="G62" i="4"/>
  <c r="G56" i="4"/>
  <c r="I49" i="4"/>
  <c r="D63" i="4"/>
  <c r="I106" i="4"/>
  <c r="I105" i="4"/>
  <c r="G40" i="4"/>
  <c r="I27" i="4"/>
  <c r="I40" i="4" s="1"/>
  <c r="H56" i="4"/>
  <c r="I55" i="4"/>
  <c r="B47" i="4"/>
  <c r="B63" i="4" s="1"/>
  <c r="I202" i="4"/>
  <c r="F41" i="4"/>
  <c r="F65" i="4" s="1"/>
  <c r="G20" i="4"/>
  <c r="H23" i="4"/>
  <c r="H25" i="4" s="1"/>
  <c r="H41" i="4" s="1"/>
  <c r="C47" i="4"/>
  <c r="H70" i="4"/>
  <c r="C146" i="4"/>
  <c r="H113" i="4"/>
  <c r="I113" i="4" s="1"/>
  <c r="G118" i="4"/>
  <c r="I118" i="4" s="1"/>
  <c r="I140" i="4"/>
  <c r="I165" i="4"/>
  <c r="I174" i="4"/>
  <c r="G200" i="4"/>
  <c r="I200" i="4" s="1"/>
  <c r="G221" i="4"/>
  <c r="I228" i="4"/>
  <c r="B233" i="4"/>
  <c r="G232" i="4"/>
  <c r="E271" i="4"/>
  <c r="G12" i="4"/>
  <c r="B40" i="4"/>
  <c r="B41" i="4" s="1"/>
  <c r="B65" i="4" s="1"/>
  <c r="I119" i="4"/>
  <c r="I182" i="4"/>
  <c r="I194" i="4"/>
  <c r="B214" i="4"/>
  <c r="G223" i="4"/>
  <c r="B230" i="4"/>
  <c r="H265" i="4"/>
  <c r="C271" i="4"/>
  <c r="I270" i="4"/>
  <c r="H322" i="4"/>
  <c r="C331" i="4"/>
  <c r="B146" i="4"/>
  <c r="I23" i="4"/>
  <c r="C214" i="4"/>
  <c r="F221" i="4"/>
  <c r="H262" i="4"/>
  <c r="H263" i="4" s="1"/>
  <c r="C263" i="4"/>
  <c r="C56" i="4"/>
  <c r="E146" i="4"/>
  <c r="I127" i="4"/>
  <c r="I133" i="4"/>
  <c r="I144" i="4"/>
  <c r="I158" i="4"/>
  <c r="E214" i="4"/>
  <c r="I183" i="4"/>
  <c r="E272" i="4"/>
  <c r="E62" i="4"/>
  <c r="E56" i="4"/>
  <c r="E63" i="4" s="1"/>
  <c r="I95" i="4"/>
  <c r="I101" i="4"/>
  <c r="H97" i="4"/>
  <c r="I97" i="4" s="1"/>
  <c r="G102" i="4"/>
  <c r="I102" i="4" s="1"/>
  <c r="H129" i="4"/>
  <c r="I129" i="4" s="1"/>
  <c r="G134" i="4"/>
  <c r="I134" i="4" s="1"/>
  <c r="D176" i="4"/>
  <c r="G156" i="4"/>
  <c r="I156" i="4" s="1"/>
  <c r="G159" i="4"/>
  <c r="I159" i="4" s="1"/>
  <c r="F214" i="4"/>
  <c r="G184" i="4"/>
  <c r="I184" i="4" s="1"/>
  <c r="I185" i="4"/>
  <c r="H216" i="4"/>
  <c r="C221" i="4"/>
  <c r="E230" i="4"/>
  <c r="F63" i="4"/>
  <c r="G70" i="4"/>
  <c r="I103" i="4"/>
  <c r="I109" i="4"/>
  <c r="I135" i="4"/>
  <c r="G148" i="4"/>
  <c r="B176" i="4"/>
  <c r="I178" i="4"/>
  <c r="I198" i="4"/>
  <c r="I207" i="4"/>
  <c r="I210" i="4"/>
  <c r="D221" i="4"/>
  <c r="D249" i="4" s="1"/>
  <c r="D230" i="4"/>
  <c r="C233" i="4"/>
  <c r="F146" i="4"/>
  <c r="G86" i="4"/>
  <c r="I86" i="4" s="1"/>
  <c r="H105" i="4"/>
  <c r="G110" i="4"/>
  <c r="I110" i="4" s="1"/>
  <c r="I152" i="4"/>
  <c r="I173" i="4"/>
  <c r="G208" i="4"/>
  <c r="I208" i="4" s="1"/>
  <c r="E221" i="4"/>
  <c r="I224" i="4"/>
  <c r="D272" i="4"/>
  <c r="H230" i="4"/>
  <c r="G275" i="4"/>
  <c r="B276" i="4"/>
  <c r="G279" i="4"/>
  <c r="B281" i="4"/>
  <c r="F286" i="4"/>
  <c r="F320" i="4"/>
  <c r="F337" i="4" s="1"/>
  <c r="E331" i="4"/>
  <c r="H90" i="4"/>
  <c r="I90" i="4" s="1"/>
  <c r="H98" i="4"/>
  <c r="I98" i="4" s="1"/>
  <c r="H106" i="4"/>
  <c r="H114" i="4"/>
  <c r="I114" i="4" s="1"/>
  <c r="H122" i="4"/>
  <c r="I122" i="4" s="1"/>
  <c r="H130" i="4"/>
  <c r="I130" i="4" s="1"/>
  <c r="H138" i="4"/>
  <c r="I138" i="4" s="1"/>
  <c r="H155" i="4"/>
  <c r="I155" i="4" s="1"/>
  <c r="H163" i="4"/>
  <c r="I163" i="4" s="1"/>
  <c r="H171" i="4"/>
  <c r="I171" i="4" s="1"/>
  <c r="H180" i="4"/>
  <c r="I180" i="4" s="1"/>
  <c r="H188" i="4"/>
  <c r="I188" i="4" s="1"/>
  <c r="H196" i="4"/>
  <c r="I196" i="4" s="1"/>
  <c r="H204" i="4"/>
  <c r="I204" i="4" s="1"/>
  <c r="H212" i="4"/>
  <c r="I212" i="4" s="1"/>
  <c r="C230" i="4"/>
  <c r="G254" i="4"/>
  <c r="I254" i="4" s="1"/>
  <c r="B260" i="4"/>
  <c r="B272" i="4" s="1"/>
  <c r="H275" i="4"/>
  <c r="H276" i="4" s="1"/>
  <c r="C276" i="4"/>
  <c r="I238" i="4"/>
  <c r="I246" i="4"/>
  <c r="I257" i="4"/>
  <c r="D281" i="4"/>
  <c r="D294" i="4"/>
  <c r="D337" i="4" s="1"/>
  <c r="E337" i="4"/>
  <c r="H88" i="4"/>
  <c r="I88" i="4" s="1"/>
  <c r="H96" i="4"/>
  <c r="I96" i="4" s="1"/>
  <c r="H104" i="4"/>
  <c r="I104" i="4" s="1"/>
  <c r="H112" i="4"/>
  <c r="I112" i="4" s="1"/>
  <c r="H120" i="4"/>
  <c r="I120" i="4" s="1"/>
  <c r="H128" i="4"/>
  <c r="I128" i="4" s="1"/>
  <c r="H136" i="4"/>
  <c r="I136" i="4" s="1"/>
  <c r="H144" i="4"/>
  <c r="H153" i="4"/>
  <c r="I153" i="4" s="1"/>
  <c r="H161" i="4"/>
  <c r="H176" i="4" s="1"/>
  <c r="H169" i="4"/>
  <c r="I169" i="4" s="1"/>
  <c r="H178" i="4"/>
  <c r="H186" i="4"/>
  <c r="I186" i="4" s="1"/>
  <c r="H194" i="4"/>
  <c r="H202" i="4"/>
  <c r="H210" i="4"/>
  <c r="H219" i="4"/>
  <c r="I219" i="4" s="1"/>
  <c r="F230" i="4"/>
  <c r="H228" i="4"/>
  <c r="G235" i="4"/>
  <c r="H238" i="4"/>
  <c r="G243" i="4"/>
  <c r="I243" i="4" s="1"/>
  <c r="H246" i="4"/>
  <c r="H260" i="4"/>
  <c r="B286" i="4"/>
  <c r="H143" i="4"/>
  <c r="I143" i="4" s="1"/>
  <c r="H152" i="4"/>
  <c r="H160" i="4"/>
  <c r="I160" i="4" s="1"/>
  <c r="H168" i="4"/>
  <c r="I168" i="4" s="1"/>
  <c r="C176" i="4"/>
  <c r="H185" i="4"/>
  <c r="H193" i="4"/>
  <c r="I193" i="4" s="1"/>
  <c r="H201" i="4"/>
  <c r="I201" i="4" s="1"/>
  <c r="H209" i="4"/>
  <c r="I209" i="4" s="1"/>
  <c r="H218" i="4"/>
  <c r="I218" i="4" s="1"/>
  <c r="H227" i="4"/>
  <c r="I227" i="4" s="1"/>
  <c r="B248" i="4"/>
  <c r="I253" i="4"/>
  <c r="I255" i="4" s="1"/>
  <c r="G255" i="4"/>
  <c r="G268" i="4"/>
  <c r="I268" i="4" s="1"/>
  <c r="I283" i="4"/>
  <c r="C286" i="4"/>
  <c r="I296" i="4"/>
  <c r="B320" i="4"/>
  <c r="H333" i="4"/>
  <c r="H335" i="4" s="1"/>
  <c r="C335" i="4"/>
  <c r="I237" i="4"/>
  <c r="I245" i="4"/>
  <c r="C248" i="4"/>
  <c r="E260" i="4"/>
  <c r="G265" i="4"/>
  <c r="B271" i="4"/>
  <c r="I280" i="4"/>
  <c r="H286" i="4"/>
  <c r="I293" i="4"/>
  <c r="B331" i="4"/>
  <c r="I299" i="4"/>
  <c r="I307" i="4"/>
  <c r="I315" i="4"/>
  <c r="I324" i="4"/>
  <c r="B335" i="4"/>
  <c r="G333" i="4"/>
  <c r="I292" i="4"/>
  <c r="G294" i="4"/>
  <c r="C320" i="4"/>
  <c r="H281" i="4"/>
  <c r="H294" i="4"/>
  <c r="I306" i="4"/>
  <c r="H309" i="4"/>
  <c r="I309" i="4" s="1"/>
  <c r="G314" i="4"/>
  <c r="H317" i="4"/>
  <c r="I317" i="4" s="1"/>
  <c r="I323" i="4"/>
  <c r="G239" i="4"/>
  <c r="I239" i="4" s="1"/>
  <c r="H242" i="4"/>
  <c r="I242" i="4" s="1"/>
  <c r="G247" i="4"/>
  <c r="I247" i="4" s="1"/>
  <c r="H253" i="4"/>
  <c r="H255" i="4" s="1"/>
  <c r="G259" i="4"/>
  <c r="I259" i="4" s="1"/>
  <c r="G269" i="4"/>
  <c r="H285" i="4"/>
  <c r="I285" i="4" s="1"/>
  <c r="B294" i="4"/>
  <c r="B337" i="4" s="1"/>
  <c r="H298" i="4"/>
  <c r="I298" i="4" s="1"/>
  <c r="G303" i="4"/>
  <c r="H306" i="4"/>
  <c r="G311" i="4"/>
  <c r="H314" i="4"/>
  <c r="G319" i="4"/>
  <c r="H323" i="4"/>
  <c r="G328" i="4"/>
  <c r="I328" i="4" s="1"/>
  <c r="H269" i="4"/>
  <c r="C281" i="4"/>
  <c r="C294" i="4"/>
  <c r="G300" i="4"/>
  <c r="H303" i="4"/>
  <c r="G308" i="4"/>
  <c r="H311" i="4"/>
  <c r="G316" i="4"/>
  <c r="I316" i="4" s="1"/>
  <c r="H319" i="4"/>
  <c r="G325" i="4"/>
  <c r="H328" i="4"/>
  <c r="G334" i="4"/>
  <c r="I334" i="4" s="1"/>
  <c r="H236" i="4"/>
  <c r="I236" i="4" s="1"/>
  <c r="G241" i="4"/>
  <c r="I241" i="4" s="1"/>
  <c r="H244" i="4"/>
  <c r="I244" i="4" s="1"/>
  <c r="C255" i="4"/>
  <c r="C272" i="4" s="1"/>
  <c r="G262" i="4"/>
  <c r="H266" i="4"/>
  <c r="I266" i="4" s="1"/>
  <c r="G284" i="4"/>
  <c r="I284" i="4" s="1"/>
  <c r="G297" i="4"/>
  <c r="I297" i="4" s="1"/>
  <c r="H300" i="4"/>
  <c r="G305" i="4"/>
  <c r="I305" i="4" s="1"/>
  <c r="H308" i="4"/>
  <c r="G313" i="4"/>
  <c r="I313" i="4" s="1"/>
  <c r="H316" i="4"/>
  <c r="G322" i="4"/>
  <c r="H325" i="4"/>
  <c r="G330" i="4"/>
  <c r="I330" i="4" s="1"/>
  <c r="H47" i="3"/>
  <c r="H20" i="3"/>
  <c r="H9" i="3"/>
  <c r="F13" i="3"/>
  <c r="F16" i="3"/>
  <c r="H25" i="3"/>
  <c r="H54" i="3"/>
  <c r="H16" i="3"/>
  <c r="F20" i="3"/>
  <c r="H31" i="3"/>
  <c r="H40" i="3"/>
  <c r="C47" i="3"/>
  <c r="D51" i="3"/>
  <c r="D66" i="3" s="1"/>
  <c r="C64" i="3"/>
  <c r="C66" i="3" s="1"/>
  <c r="H70" i="3"/>
  <c r="H29" i="3"/>
  <c r="H35" i="3"/>
  <c r="F10" i="3"/>
  <c r="F19" i="3"/>
  <c r="H28" i="3"/>
  <c r="H34" i="3"/>
  <c r="F18" i="3"/>
  <c r="F22" i="3"/>
  <c r="F9" i="3"/>
  <c r="F46" i="2"/>
  <c r="F39" i="2"/>
  <c r="E46" i="2"/>
  <c r="E48" i="2" s="1"/>
  <c r="B12" i="2"/>
  <c r="B39" i="2" s="1"/>
  <c r="B48" i="2" s="1"/>
  <c r="C40" i="1"/>
  <c r="B40" i="1"/>
  <c r="D10" i="1"/>
  <c r="D13" i="1" s="1"/>
  <c r="D40" i="1" s="1"/>
  <c r="D18" i="1"/>
  <c r="D22" i="1" s="1"/>
  <c r="D38" i="1" s="1"/>
  <c r="H65" i="4" l="1"/>
  <c r="I262" i="4"/>
  <c r="I263" i="4" s="1"/>
  <c r="G263" i="4"/>
  <c r="I333" i="4"/>
  <c r="I335" i="4" s="1"/>
  <c r="G335" i="4"/>
  <c r="I286" i="4"/>
  <c r="I260" i="4"/>
  <c r="H331" i="4"/>
  <c r="F288" i="4"/>
  <c r="F339" i="4" s="1"/>
  <c r="I56" i="4"/>
  <c r="H221" i="4"/>
  <c r="I216" i="4"/>
  <c r="I221" i="4" s="1"/>
  <c r="D288" i="4"/>
  <c r="D339" i="4" s="1"/>
  <c r="I308" i="4"/>
  <c r="I319" i="4"/>
  <c r="I269" i="4"/>
  <c r="I314" i="4"/>
  <c r="I279" i="4"/>
  <c r="I281" i="4" s="1"/>
  <c r="G281" i="4"/>
  <c r="H271" i="4"/>
  <c r="H272" i="4" s="1"/>
  <c r="C249" i="4"/>
  <c r="I161" i="4"/>
  <c r="E65" i="4"/>
  <c r="I148" i="4"/>
  <c r="G176" i="4"/>
  <c r="I265" i="4"/>
  <c r="G271" i="4"/>
  <c r="G320" i="4"/>
  <c r="G337" i="4" s="1"/>
  <c r="F249" i="4"/>
  <c r="I214" i="4"/>
  <c r="E249" i="4"/>
  <c r="H146" i="4"/>
  <c r="I300" i="4"/>
  <c r="I311" i="4"/>
  <c r="H320" i="4"/>
  <c r="H337" i="4" s="1"/>
  <c r="H248" i="4"/>
  <c r="I275" i="4"/>
  <c r="I276" i="4" s="1"/>
  <c r="G276" i="4"/>
  <c r="G214" i="4"/>
  <c r="G146" i="4"/>
  <c r="I70" i="4"/>
  <c r="I146" i="4" s="1"/>
  <c r="I25" i="4"/>
  <c r="I12" i="4"/>
  <c r="I18" i="4" s="1"/>
  <c r="G18" i="4"/>
  <c r="C63" i="4"/>
  <c r="C65" i="4" s="1"/>
  <c r="C288" i="4" s="1"/>
  <c r="C339" i="4" s="1"/>
  <c r="G63" i="4"/>
  <c r="C337" i="4"/>
  <c r="I235" i="4"/>
  <c r="I248" i="4" s="1"/>
  <c r="G248" i="4"/>
  <c r="B249" i="4"/>
  <c r="B288" i="4" s="1"/>
  <c r="B339" i="4" s="1"/>
  <c r="I223" i="4"/>
  <c r="I230" i="4" s="1"/>
  <c r="G230" i="4"/>
  <c r="I63" i="4"/>
  <c r="I322" i="4"/>
  <c r="G331" i="4"/>
  <c r="I325" i="4"/>
  <c r="I303" i="4"/>
  <c r="I320" i="4" s="1"/>
  <c r="I294" i="4"/>
  <c r="G286" i="4"/>
  <c r="H214" i="4"/>
  <c r="G260" i="4"/>
  <c r="G272" i="4" s="1"/>
  <c r="I232" i="4"/>
  <c r="I233" i="4" s="1"/>
  <c r="G233" i="4"/>
  <c r="I20" i="4"/>
  <c r="I21" i="4" s="1"/>
  <c r="G21" i="4"/>
  <c r="H63" i="4"/>
  <c r="H38" i="3"/>
  <c r="H55" i="3"/>
  <c r="H42" i="3"/>
  <c r="H14" i="3"/>
  <c r="H23" i="3"/>
  <c r="F48" i="2"/>
  <c r="I41" i="4" l="1"/>
  <c r="I65" i="4" s="1"/>
  <c r="G249" i="4"/>
  <c r="I271" i="4"/>
  <c r="I272" i="4" s="1"/>
  <c r="I331" i="4"/>
  <c r="I337" i="4" s="1"/>
  <c r="H249" i="4"/>
  <c r="H288" i="4" s="1"/>
  <c r="H339" i="4" s="1"/>
  <c r="I176" i="4"/>
  <c r="I249" i="4" s="1"/>
  <c r="E288" i="4"/>
  <c r="E339" i="4" s="1"/>
  <c r="G41" i="4"/>
  <c r="G65" i="4" s="1"/>
  <c r="G288" i="4" s="1"/>
  <c r="G339" i="4" s="1"/>
  <c r="H66" i="3"/>
  <c r="I288" i="4" l="1"/>
  <c r="I339" i="4" s="1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<sst xmlns="http://schemas.openxmlformats.org/spreadsheetml/2006/main" count="797" uniqueCount="712">
  <si>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</si>
  <si>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</si>
  <si>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JUNE 30,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</si>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</sst>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JUNE%2023MTD%202nd%20Clo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"/>
      <sheetName val="Unallocated Summary"/>
      <sheetName val="Common by Account"/>
      <sheetName val="Unallocated Detail"/>
      <sheetName val="FM download"/>
      <sheetName val="GAAP"/>
      <sheetName val="topside"/>
      <sheetName val="Journal Report 579,580,590,591,"/>
      <sheetName val="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2" sqref="A42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180568037.28999999</v>
      </c>
      <c r="C9" s="11">
        <v>57831240.030000009</v>
      </c>
      <c r="D9" s="12">
        <f>SUM(B9:C9)</f>
        <v>238399277.31999999</v>
      </c>
    </row>
    <row r="10" spans="1:4" x14ac:dyDescent="0.3">
      <c r="A10" s="10" t="s">
        <v>9</v>
      </c>
      <c r="B10" s="13">
        <v>22741.59</v>
      </c>
      <c r="C10" s="13">
        <v>0</v>
      </c>
      <c r="D10" s="9">
        <f>SUM(B10:C10)</f>
        <v>22741.59</v>
      </c>
    </row>
    <row r="11" spans="1:4" x14ac:dyDescent="0.3">
      <c r="A11" s="10" t="s">
        <v>10</v>
      </c>
      <c r="B11" s="13">
        <v>21449298.079999998</v>
      </c>
      <c r="C11" s="13">
        <v>0</v>
      </c>
      <c r="D11" s="9">
        <f>SUM(B11:C11)</f>
        <v>21449298.079999998</v>
      </c>
    </row>
    <row r="12" spans="1:4" x14ac:dyDescent="0.3">
      <c r="A12" s="10" t="s">
        <v>11</v>
      </c>
      <c r="B12" s="14">
        <v>7846529.3000000007</v>
      </c>
      <c r="C12" s="15">
        <v>3583528.6999999997</v>
      </c>
      <c r="D12" s="16">
        <f>SUM(B12:C12)</f>
        <v>11430058</v>
      </c>
    </row>
    <row r="13" spans="1:4" x14ac:dyDescent="0.3">
      <c r="A13" s="10" t="s">
        <v>12</v>
      </c>
      <c r="B13" s="17">
        <f>SUM(B9:B12)</f>
        <v>209886606.25999999</v>
      </c>
      <c r="C13" s="17">
        <f>SUM(C9:C12)</f>
        <v>61414768.730000012</v>
      </c>
      <c r="D13" s="12">
        <f>SUM(D9:D12)</f>
        <v>271301374.99000001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19011169.609999999</v>
      </c>
      <c r="C18" s="11">
        <v>0</v>
      </c>
      <c r="D18" s="12">
        <f>B18+C18</f>
        <v>19011169.609999999</v>
      </c>
    </row>
    <row r="19" spans="1:4" x14ac:dyDescent="0.3">
      <c r="A19" s="10" t="s">
        <v>18</v>
      </c>
      <c r="B19" s="13">
        <v>145949082.48999998</v>
      </c>
      <c r="C19" s="13">
        <v>69218013.99000001</v>
      </c>
      <c r="D19" s="18">
        <f>B19+C19</f>
        <v>215167096.47999999</v>
      </c>
    </row>
    <row r="20" spans="1:4" x14ac:dyDescent="0.3">
      <c r="A20" s="10" t="s">
        <v>19</v>
      </c>
      <c r="B20" s="13">
        <v>11954474.08</v>
      </c>
      <c r="C20" s="13">
        <v>0</v>
      </c>
      <c r="D20" s="18">
        <f>B20+C20</f>
        <v>11954474.08</v>
      </c>
    </row>
    <row r="21" spans="1:4" x14ac:dyDescent="0.3">
      <c r="A21" s="10" t="s">
        <v>20</v>
      </c>
      <c r="B21" s="14">
        <v>-4360181.5599999996</v>
      </c>
      <c r="C21" s="15">
        <v>0</v>
      </c>
      <c r="D21" s="19">
        <f>B21+C21</f>
        <v>-4360181.5599999996</v>
      </c>
    </row>
    <row r="22" spans="1:4" x14ac:dyDescent="0.3">
      <c r="A22" s="10" t="s">
        <v>21</v>
      </c>
      <c r="B22" s="17">
        <f>SUM(B18:B21)</f>
        <v>172554544.61999997</v>
      </c>
      <c r="C22" s="17">
        <f>SUM(C18:C21)</f>
        <v>69218013.99000001</v>
      </c>
      <c r="D22" s="12">
        <f>SUM(D18:D21)</f>
        <v>241772558.60999998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10146932.979999997</v>
      </c>
      <c r="C24" s="11">
        <v>693537.22999999986</v>
      </c>
      <c r="D24" s="12">
        <f t="shared" ref="D24:D37" si="0">B24+C24</f>
        <v>10840470.209999997</v>
      </c>
    </row>
    <row r="25" spans="1:4" x14ac:dyDescent="0.3">
      <c r="A25" s="10" t="s">
        <v>24</v>
      </c>
      <c r="B25" s="23">
        <v>2267132.79</v>
      </c>
      <c r="C25" s="23">
        <v>0</v>
      </c>
      <c r="D25" s="18">
        <f t="shared" si="0"/>
        <v>2267132.79</v>
      </c>
    </row>
    <row r="26" spans="1:4" x14ac:dyDescent="0.3">
      <c r="A26" s="10" t="s">
        <v>25</v>
      </c>
      <c r="B26" s="23">
        <v>8347348.4399999995</v>
      </c>
      <c r="C26" s="23">
        <v>6104615.2100000009</v>
      </c>
      <c r="D26" s="18">
        <f t="shared" si="0"/>
        <v>14451963.65</v>
      </c>
    </row>
    <row r="27" spans="1:4" x14ac:dyDescent="0.3">
      <c r="A27" s="10" t="s">
        <v>26</v>
      </c>
      <c r="B27" s="23">
        <v>6941833.9699999997</v>
      </c>
      <c r="C27" s="23">
        <v>2357580.6500000004</v>
      </c>
      <c r="D27" s="18">
        <f t="shared" si="0"/>
        <v>9299414.620000001</v>
      </c>
    </row>
    <row r="28" spans="1:4" x14ac:dyDescent="0.3">
      <c r="A28" s="10" t="s">
        <v>27</v>
      </c>
      <c r="B28" s="23">
        <v>3838332.9899999998</v>
      </c>
      <c r="C28" s="23">
        <v>255374.72000000003</v>
      </c>
      <c r="D28" s="18">
        <f t="shared" si="0"/>
        <v>4093707.71</v>
      </c>
    </row>
    <row r="29" spans="1:4" x14ac:dyDescent="0.3">
      <c r="A29" s="10" t="s">
        <v>28</v>
      </c>
      <c r="B29" s="23">
        <v>6476403.9500000002</v>
      </c>
      <c r="C29" s="23">
        <v>930292.54</v>
      </c>
      <c r="D29" s="18">
        <f t="shared" si="0"/>
        <v>7406696.4900000002</v>
      </c>
    </row>
    <row r="30" spans="1:4" x14ac:dyDescent="0.3">
      <c r="A30" s="10" t="s">
        <v>29</v>
      </c>
      <c r="B30" s="23">
        <v>11210383.459999999</v>
      </c>
      <c r="C30" s="23">
        <v>4869635.5799999991</v>
      </c>
      <c r="D30" s="18">
        <f t="shared" si="0"/>
        <v>16080019.039999999</v>
      </c>
    </row>
    <row r="31" spans="1:4" x14ac:dyDescent="0.3">
      <c r="A31" s="10" t="s">
        <v>30</v>
      </c>
      <c r="B31" s="23">
        <v>32823311.350000001</v>
      </c>
      <c r="C31" s="23">
        <v>14886553.189999999</v>
      </c>
      <c r="D31" s="18">
        <f t="shared" si="0"/>
        <v>47709864.539999999</v>
      </c>
    </row>
    <row r="32" spans="1:4" x14ac:dyDescent="0.3">
      <c r="A32" s="10" t="s">
        <v>31</v>
      </c>
      <c r="B32" s="23">
        <v>5502302.6100000003</v>
      </c>
      <c r="C32" s="23">
        <v>2123997.6300000004</v>
      </c>
      <c r="D32" s="18">
        <f t="shared" si="0"/>
        <v>7626300.2400000002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-77130736.719999999</v>
      </c>
      <c r="C34" s="23">
        <v>-44712244.280000001</v>
      </c>
      <c r="D34" s="25">
        <f t="shared" si="0"/>
        <v>-121842981</v>
      </c>
    </row>
    <row r="35" spans="1:4" x14ac:dyDescent="0.3">
      <c r="A35" s="24" t="s">
        <v>34</v>
      </c>
      <c r="B35" s="23">
        <v>18791099.960000001</v>
      </c>
      <c r="C35" s="23">
        <v>6304854.0099999998</v>
      </c>
      <c r="D35" s="25">
        <f t="shared" si="0"/>
        <v>25095953.969999999</v>
      </c>
    </row>
    <row r="36" spans="1:4" x14ac:dyDescent="0.3">
      <c r="A36" s="24" t="s">
        <v>35</v>
      </c>
      <c r="B36" s="23">
        <v>7165645.6700000009</v>
      </c>
      <c r="C36" s="23">
        <v>-1550471.88</v>
      </c>
      <c r="D36" s="25">
        <f t="shared" si="0"/>
        <v>5615173.790000001</v>
      </c>
    </row>
    <row r="37" spans="1:4" x14ac:dyDescent="0.3">
      <c r="A37" s="24" t="s">
        <v>36</v>
      </c>
      <c r="B37" s="26">
        <v>-5908300.1500000004</v>
      </c>
      <c r="C37" s="27">
        <v>-768511.19000000041</v>
      </c>
      <c r="D37" s="28">
        <f t="shared" si="0"/>
        <v>-6676811.3400000008</v>
      </c>
    </row>
    <row r="38" spans="1:4" x14ac:dyDescent="0.3">
      <c r="A38" s="20" t="s">
        <v>37</v>
      </c>
      <c r="B38" s="17">
        <f>SUM(B22:B37)</f>
        <v>205879993.91999996</v>
      </c>
      <c r="C38" s="17">
        <f>SUM(C22:C37)</f>
        <v>60713227.400000006</v>
      </c>
      <c r="D38" s="12">
        <f>SUM(D22:D37)</f>
        <v>266593221.32000002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4006612.3400000334</v>
      </c>
      <c r="C40" s="30">
        <f>C13-C38</f>
        <v>701541.33000000566</v>
      </c>
      <c r="D40" s="31">
        <f>D13-D38</f>
        <v>4708153.6699999869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B55" sqref="B55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180568037.28999999</v>
      </c>
      <c r="C8" s="17">
        <v>57831240.030000009</v>
      </c>
      <c r="D8" s="17">
        <v>0</v>
      </c>
      <c r="E8" s="17">
        <v>0</v>
      </c>
      <c r="F8" s="12">
        <f>SUM(B8:E8)</f>
        <v>238399277.31999999</v>
      </c>
    </row>
    <row r="9" spans="1:6" ht="18" customHeight="1" x14ac:dyDescent="0.3">
      <c r="A9" s="24" t="s">
        <v>9</v>
      </c>
      <c r="B9" s="43">
        <v>22741.59</v>
      </c>
      <c r="C9" s="43">
        <v>0</v>
      </c>
      <c r="D9" s="43">
        <v>0</v>
      </c>
      <c r="E9" s="43">
        <v>0</v>
      </c>
      <c r="F9" s="18">
        <f>SUM(B9:E9)</f>
        <v>22741.59</v>
      </c>
    </row>
    <row r="10" spans="1:6" ht="18" customHeight="1" x14ac:dyDescent="0.3">
      <c r="A10" s="24" t="s">
        <v>10</v>
      </c>
      <c r="B10" s="43">
        <v>21449298.079999998</v>
      </c>
      <c r="C10" s="43">
        <v>0</v>
      </c>
      <c r="D10" s="43">
        <v>0</v>
      </c>
      <c r="E10" s="43">
        <v>0</v>
      </c>
      <c r="F10" s="18">
        <f>SUM(B10:E10)</f>
        <v>21449298.079999998</v>
      </c>
    </row>
    <row r="11" spans="1:6" ht="18" customHeight="1" x14ac:dyDescent="0.3">
      <c r="A11" s="24" t="s">
        <v>11</v>
      </c>
      <c r="B11" s="14">
        <v>7846529.3000000007</v>
      </c>
      <c r="C11" s="44">
        <v>3583528.6999999997</v>
      </c>
      <c r="D11" s="44">
        <v>0</v>
      </c>
      <c r="E11" s="15">
        <v>0</v>
      </c>
      <c r="F11" s="19">
        <f>SUM(B11:E11)</f>
        <v>11430058</v>
      </c>
    </row>
    <row r="12" spans="1:6" ht="18" customHeight="1" x14ac:dyDescent="0.3">
      <c r="A12" s="24" t="s">
        <v>12</v>
      </c>
      <c r="B12" s="17">
        <f>SUM(B8:B11)</f>
        <v>209886606.25999999</v>
      </c>
      <c r="C12" s="17">
        <f>SUM(C8:C11)</f>
        <v>61414768.730000012</v>
      </c>
      <c r="D12" s="17">
        <f>SUM(D8:D11)</f>
        <v>0</v>
      </c>
      <c r="E12" s="17">
        <f>SUM(E8:E11)</f>
        <v>0</v>
      </c>
      <c r="F12" s="12">
        <f>SUM(F8:F11)</f>
        <v>271301374.99000001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19011169.609999999</v>
      </c>
      <c r="C17" s="17">
        <v>0</v>
      </c>
      <c r="D17" s="17">
        <v>0</v>
      </c>
      <c r="E17" s="17">
        <v>0</v>
      </c>
      <c r="F17" s="12">
        <f>SUM(B17:E17)</f>
        <v>19011169.609999999</v>
      </c>
    </row>
    <row r="18" spans="1:6" ht="18" customHeight="1" x14ac:dyDescent="0.3">
      <c r="A18" s="24" t="s">
        <v>18</v>
      </c>
      <c r="B18" s="43">
        <v>145949082.48999998</v>
      </c>
      <c r="C18" s="43">
        <v>69218013.99000001</v>
      </c>
      <c r="D18" s="43">
        <v>0</v>
      </c>
      <c r="E18" s="43">
        <v>0</v>
      </c>
      <c r="F18" s="18">
        <f>SUM(B18:E18)</f>
        <v>215167096.47999999</v>
      </c>
    </row>
    <row r="19" spans="1:6" ht="18" customHeight="1" x14ac:dyDescent="0.3">
      <c r="A19" s="24" t="s">
        <v>19</v>
      </c>
      <c r="B19" s="43">
        <v>11954474.08</v>
      </c>
      <c r="C19" s="43">
        <v>0</v>
      </c>
      <c r="D19" s="43">
        <v>0</v>
      </c>
      <c r="E19" s="43">
        <v>0</v>
      </c>
      <c r="F19" s="18">
        <f>SUM(B19:E19)</f>
        <v>11954474.08</v>
      </c>
    </row>
    <row r="20" spans="1:6" ht="18" customHeight="1" x14ac:dyDescent="0.3">
      <c r="A20" s="24" t="s">
        <v>20</v>
      </c>
      <c r="B20" s="14">
        <v>-4360181.5599999996</v>
      </c>
      <c r="C20" s="44">
        <v>0</v>
      </c>
      <c r="D20" s="44">
        <v>0</v>
      </c>
      <c r="E20" s="15">
        <v>0</v>
      </c>
      <c r="F20" s="19">
        <f>SUM(B20:E20)</f>
        <v>-4360181.5599999996</v>
      </c>
    </row>
    <row r="21" spans="1:6" ht="18" customHeight="1" x14ac:dyDescent="0.3">
      <c r="A21" s="24" t="s">
        <v>21</v>
      </c>
      <c r="B21" s="17">
        <f>SUM(B17:B20)</f>
        <v>172554544.61999997</v>
      </c>
      <c r="C21" s="17">
        <f>SUM(C17:C20)</f>
        <v>69218013.99000001</v>
      </c>
      <c r="D21" s="17">
        <f>SUM(D17:D20)</f>
        <v>0</v>
      </c>
      <c r="E21" s="17">
        <f>SUM(E17:E20)</f>
        <v>0</v>
      </c>
      <c r="F21" s="12">
        <f>SUM(F17:F20)</f>
        <v>241772558.60999998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10146932.979999997</v>
      </c>
      <c r="C23" s="17">
        <v>693537.22999999986</v>
      </c>
      <c r="D23" s="17">
        <v>0</v>
      </c>
      <c r="E23" s="17">
        <v>0</v>
      </c>
      <c r="F23" s="12">
        <f t="shared" ref="F23:F36" si="0">SUM(B23:E23)</f>
        <v>10840470.209999997</v>
      </c>
    </row>
    <row r="24" spans="1:6" ht="18" customHeight="1" x14ac:dyDescent="0.3">
      <c r="A24" s="24" t="s">
        <v>24</v>
      </c>
      <c r="B24" s="45">
        <v>2267132.79</v>
      </c>
      <c r="C24" s="43">
        <v>0</v>
      </c>
      <c r="D24" s="43">
        <v>0</v>
      </c>
      <c r="E24" s="43">
        <v>0</v>
      </c>
      <c r="F24" s="18">
        <f t="shared" si="0"/>
        <v>2267132.79</v>
      </c>
    </row>
    <row r="25" spans="1:6" ht="18" customHeight="1" x14ac:dyDescent="0.3">
      <c r="A25" s="24" t="s">
        <v>25</v>
      </c>
      <c r="B25" s="45">
        <v>8347348.4399999995</v>
      </c>
      <c r="C25" s="8">
        <v>6104615.2100000009</v>
      </c>
      <c r="D25" s="8">
        <v>0</v>
      </c>
      <c r="E25" s="43">
        <v>0</v>
      </c>
      <c r="F25" s="18">
        <f t="shared" si="0"/>
        <v>14451963.65</v>
      </c>
    </row>
    <row r="26" spans="1:6" ht="18" customHeight="1" x14ac:dyDescent="0.3">
      <c r="A26" s="10" t="s">
        <v>26</v>
      </c>
      <c r="B26" s="45">
        <v>5368937.1899999995</v>
      </c>
      <c r="C26" s="8">
        <v>1248681.1400000001</v>
      </c>
      <c r="D26" s="8">
        <v>2681796.2899999996</v>
      </c>
      <c r="E26" s="43">
        <v>0</v>
      </c>
      <c r="F26" s="18">
        <f t="shared" si="0"/>
        <v>9299414.6199999992</v>
      </c>
    </row>
    <row r="27" spans="1:6" ht="18" customHeight="1" x14ac:dyDescent="0.3">
      <c r="A27" s="24" t="s">
        <v>27</v>
      </c>
      <c r="B27" s="45">
        <v>3674005.38</v>
      </c>
      <c r="C27" s="8">
        <v>137304</v>
      </c>
      <c r="D27" s="8">
        <v>282398.33</v>
      </c>
      <c r="E27" s="43">
        <v>0</v>
      </c>
      <c r="F27" s="18">
        <f t="shared" si="0"/>
        <v>4093707.71</v>
      </c>
    </row>
    <row r="28" spans="1:6" ht="18" customHeight="1" x14ac:dyDescent="0.3">
      <c r="A28" s="24" t="s">
        <v>28</v>
      </c>
      <c r="B28" s="45">
        <v>6476403.9500000002</v>
      </c>
      <c r="C28" s="8">
        <v>930292.54</v>
      </c>
      <c r="D28" s="8">
        <v>0</v>
      </c>
      <c r="E28" s="43">
        <v>0</v>
      </c>
      <c r="F28" s="18">
        <f t="shared" si="0"/>
        <v>7406696.4900000002</v>
      </c>
    </row>
    <row r="29" spans="1:6" ht="18" customHeight="1" x14ac:dyDescent="0.3">
      <c r="A29" s="10" t="s">
        <v>29</v>
      </c>
      <c r="B29" s="45">
        <v>3962611.32</v>
      </c>
      <c r="C29" s="8">
        <v>932845.99</v>
      </c>
      <c r="D29" s="8">
        <v>11184561.73</v>
      </c>
      <c r="E29" s="43">
        <v>0</v>
      </c>
      <c r="F29" s="18">
        <f t="shared" si="0"/>
        <v>16080019.039999999</v>
      </c>
    </row>
    <row r="30" spans="1:6" ht="18" customHeight="1" x14ac:dyDescent="0.3">
      <c r="A30" s="24" t="s">
        <v>30</v>
      </c>
      <c r="B30" s="45">
        <v>31282116.84</v>
      </c>
      <c r="C30" s="8">
        <v>14080512.68</v>
      </c>
      <c r="D30" s="8">
        <v>2347235.02</v>
      </c>
      <c r="E30" s="43">
        <v>0</v>
      </c>
      <c r="F30" s="18">
        <f t="shared" si="0"/>
        <v>47709864.539999999</v>
      </c>
    </row>
    <row r="31" spans="1:6" ht="18" customHeight="1" x14ac:dyDescent="0.3">
      <c r="A31" s="24" t="s">
        <v>31</v>
      </c>
      <c r="B31" s="45">
        <v>2073252.69</v>
      </c>
      <c r="C31" s="8">
        <v>330613.93</v>
      </c>
      <c r="D31" s="8">
        <v>5222433.62</v>
      </c>
      <c r="E31" s="43">
        <v>0</v>
      </c>
      <c r="F31" s="18">
        <f t="shared" si="0"/>
        <v>7626300.2400000002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-77130736.719999999</v>
      </c>
      <c r="C33" s="8">
        <v>-44712244.280000001</v>
      </c>
      <c r="D33" s="8">
        <v>0</v>
      </c>
      <c r="E33" s="43">
        <v>0</v>
      </c>
      <c r="F33" s="18">
        <f t="shared" si="0"/>
        <v>-121842981</v>
      </c>
    </row>
    <row r="34" spans="1:6" ht="18" customHeight="1" x14ac:dyDescent="0.3">
      <c r="A34" s="24" t="s">
        <v>34</v>
      </c>
      <c r="B34" s="45">
        <v>18281626.43</v>
      </c>
      <c r="C34" s="8">
        <v>6023874.3499999996</v>
      </c>
      <c r="D34" s="8">
        <v>790453.19</v>
      </c>
      <c r="E34" s="43">
        <v>0</v>
      </c>
      <c r="F34" s="18">
        <f t="shared" si="0"/>
        <v>25095953.970000003</v>
      </c>
    </row>
    <row r="35" spans="1:6" ht="18" customHeight="1" x14ac:dyDescent="0.3">
      <c r="A35" s="24" t="s">
        <v>35</v>
      </c>
      <c r="B35" s="45">
        <v>7165645.6700000009</v>
      </c>
      <c r="C35" s="43">
        <v>-1550471.88</v>
      </c>
      <c r="D35" s="43">
        <v>0</v>
      </c>
      <c r="E35" s="43">
        <v>0</v>
      </c>
      <c r="F35" s="18">
        <f t="shared" si="0"/>
        <v>5615173.790000001</v>
      </c>
    </row>
    <row r="36" spans="1:6" ht="18" customHeight="1" x14ac:dyDescent="0.3">
      <c r="A36" s="24" t="s">
        <v>36</v>
      </c>
      <c r="B36" s="14">
        <v>-5908300.1500000004</v>
      </c>
      <c r="C36" s="44">
        <v>-768511.19000000041</v>
      </c>
      <c r="D36" s="44">
        <v>0</v>
      </c>
      <c r="E36" s="15">
        <v>0</v>
      </c>
      <c r="F36" s="19">
        <f t="shared" si="0"/>
        <v>-6676811.3400000008</v>
      </c>
    </row>
    <row r="37" spans="1:6" ht="18" customHeight="1" x14ac:dyDescent="0.3">
      <c r="A37" s="20" t="s">
        <v>37</v>
      </c>
      <c r="B37" s="17">
        <f>SUM(B21:B36)</f>
        <v>191415279.42999992</v>
      </c>
      <c r="C37" s="17">
        <f>SUM(C21:C36)</f>
        <v>52669063.710000008</v>
      </c>
      <c r="D37" s="17">
        <f>SUM(D21:D36)</f>
        <v>22508878.18</v>
      </c>
      <c r="E37" s="17">
        <f>SUM(E21:E36)</f>
        <v>0</v>
      </c>
      <c r="F37" s="12">
        <f>SUM(F21:F36)</f>
        <v>266593221.32000002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18471326.830000073</v>
      </c>
      <c r="C39" s="17">
        <f>C12-C37</f>
        <v>8745705.0200000033</v>
      </c>
      <c r="D39" s="17">
        <f>D12-D37</f>
        <v>-22508878.18</v>
      </c>
      <c r="E39" s="17">
        <f>E12-E37</f>
        <v>0</v>
      </c>
      <c r="F39" s="46">
        <f>F12-F37</f>
        <v>4708153.6699999869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-46042870.700000003</v>
      </c>
      <c r="C42" s="17">
        <v>0</v>
      </c>
      <c r="D42" s="17">
        <v>0</v>
      </c>
      <c r="E42" s="17">
        <v>0</v>
      </c>
      <c r="F42" s="12">
        <f>SUM(B42:E42)</f>
        <v>-46042870.700000003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576864.78999999631</v>
      </c>
      <c r="F43" s="18">
        <f>SUM(B43:E43)</f>
        <v>576864.78999999631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22950778.02</v>
      </c>
      <c r="F44" s="18">
        <f>SUM(B44:E44)</f>
        <v>22950778.02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-46042870.700000003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23527642.809999995</v>
      </c>
      <c r="F46" s="17">
        <f t="shared" si="1"/>
        <v>-22515227.890000004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64514197.530000076</v>
      </c>
      <c r="C48" s="49">
        <f>C39-C46</f>
        <v>8745705.0200000033</v>
      </c>
      <c r="D48" s="49">
        <f>D39-D46</f>
        <v>-22508878.18</v>
      </c>
      <c r="E48" s="49">
        <f>E39-E46</f>
        <v>-23527642.809999995</v>
      </c>
      <c r="F48" s="50">
        <f>F39-F46</f>
        <v>27223381.559999991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91" sqref="D91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15790.9</v>
      </c>
      <c r="D9" s="68">
        <v>11345.87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27136.77</v>
      </c>
    </row>
    <row r="10" spans="1:8" ht="16.2" customHeight="1" x14ac:dyDescent="0.25">
      <c r="A10" s="62" t="s">
        <v>58</v>
      </c>
      <c r="B10" s="67" t="s">
        <v>59</v>
      </c>
      <c r="C10" s="72">
        <v>127951.64</v>
      </c>
      <c r="D10" s="72">
        <v>76117.95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204069.59</v>
      </c>
    </row>
    <row r="11" spans="1:8" ht="16.2" customHeight="1" x14ac:dyDescent="0.25">
      <c r="A11" s="62" t="s">
        <v>58</v>
      </c>
      <c r="B11" s="67" t="s">
        <v>60</v>
      </c>
      <c r="C11" s="72">
        <v>1401413.68</v>
      </c>
      <c r="D11" s="72">
        <v>1006927.45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2408341.13</v>
      </c>
    </row>
    <row r="12" spans="1:8" ht="16.2" customHeight="1" x14ac:dyDescent="0.25">
      <c r="A12" s="62" t="s">
        <v>58</v>
      </c>
      <c r="B12" s="74" t="s">
        <v>61</v>
      </c>
      <c r="C12" s="72">
        <v>27740.560000000001</v>
      </c>
      <c r="D12" s="72">
        <v>14508.24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42248.800000000003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1572896.78</v>
      </c>
      <c r="D14" s="72">
        <f>SUM(D9:D13)</f>
        <v>1108899.51</v>
      </c>
      <c r="E14" s="69"/>
      <c r="F14" s="78"/>
      <c r="G14" s="79"/>
      <c r="H14" s="73">
        <f>SUM(H9:H13)</f>
        <v>2681796.2899999996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40577.910000000003</v>
      </c>
      <c r="D16" s="72">
        <v>29155.53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69733.440000000002</v>
      </c>
    </row>
    <row r="17" spans="1:8" ht="16.2" customHeight="1" x14ac:dyDescent="0.25">
      <c r="A17" s="62" t="s">
        <v>58</v>
      </c>
      <c r="B17" s="67" t="s">
        <v>65</v>
      </c>
      <c r="C17" s="72">
        <v>135420.03</v>
      </c>
      <c r="D17" s="72">
        <v>97300.41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232720.44</v>
      </c>
    </row>
    <row r="18" spans="1:8" ht="16.2" customHeight="1" x14ac:dyDescent="0.25">
      <c r="A18" s="62" t="s">
        <v>58</v>
      </c>
      <c r="B18" s="67" t="s">
        <v>66</v>
      </c>
      <c r="C18" s="72">
        <v>52.56</v>
      </c>
      <c r="D18" s="72">
        <v>37.770000000000003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90.330000000000013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-11722.89</v>
      </c>
      <c r="D20" s="72">
        <v>-8422.99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-20145.879999999997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164327.60999999999</v>
      </c>
      <c r="D23" s="72">
        <f>SUM(D16:D22)</f>
        <v>118070.72</v>
      </c>
      <c r="E23" s="69"/>
      <c r="F23" s="78"/>
      <c r="G23" s="79"/>
      <c r="H23" s="73">
        <f>SUM(H16:H22)</f>
        <v>282398.33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5300786.38</v>
      </c>
      <c r="D25" s="72">
        <v>2772296.71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8073083.0899999999</v>
      </c>
    </row>
    <row r="26" spans="1:8" ht="16.2" customHeight="1" x14ac:dyDescent="0.25">
      <c r="A26" s="62"/>
      <c r="B26" s="67" t="s">
        <v>72</v>
      </c>
      <c r="C26" s="72">
        <v>388680.64</v>
      </c>
      <c r="D26" s="72">
        <v>203279.19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591959.83000000007</v>
      </c>
    </row>
    <row r="27" spans="1:8" ht="16.2" customHeight="1" x14ac:dyDescent="0.25">
      <c r="A27" s="62" t="s">
        <v>58</v>
      </c>
      <c r="B27" s="67" t="s">
        <v>73</v>
      </c>
      <c r="C27" s="72">
        <v>-2725983.23</v>
      </c>
      <c r="D27" s="72">
        <v>-1425681.75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-4151664.98</v>
      </c>
    </row>
    <row r="28" spans="1:8" ht="16.2" customHeight="1" x14ac:dyDescent="0.25">
      <c r="A28" s="62" t="s">
        <v>58</v>
      </c>
      <c r="B28" s="67" t="s">
        <v>74</v>
      </c>
      <c r="C28" s="72">
        <v>1384970.45</v>
      </c>
      <c r="D28" s="72">
        <v>724335.75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2109306.2000000002</v>
      </c>
    </row>
    <row r="29" spans="1:8" ht="16.2" customHeight="1" x14ac:dyDescent="0.25">
      <c r="A29" s="62" t="s">
        <v>58</v>
      </c>
      <c r="B29" s="67" t="s">
        <v>75</v>
      </c>
      <c r="C29" s="72">
        <v>-11461.8</v>
      </c>
      <c r="D29" s="72">
        <v>-7935.4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-19397.199999999997</v>
      </c>
    </row>
    <row r="30" spans="1:8" ht="16.2" customHeight="1" x14ac:dyDescent="0.25">
      <c r="A30" s="62" t="s">
        <v>58</v>
      </c>
      <c r="B30" s="67" t="s">
        <v>76</v>
      </c>
      <c r="C30" s="72">
        <v>506576.8</v>
      </c>
      <c r="D30" s="72">
        <v>363979.7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870556.5</v>
      </c>
    </row>
    <row r="31" spans="1:8" ht="16.2" customHeight="1" x14ac:dyDescent="0.25">
      <c r="A31" s="62" t="s">
        <v>58</v>
      </c>
      <c r="B31" s="67" t="s">
        <v>77</v>
      </c>
      <c r="C31" s="72">
        <v>-354037.55</v>
      </c>
      <c r="D31" s="72">
        <v>-136036.69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-490074.24</v>
      </c>
    </row>
    <row r="32" spans="1:8" ht="16.2" customHeight="1" x14ac:dyDescent="0.25">
      <c r="A32" s="62"/>
      <c r="B32" s="67" t="s">
        <v>78</v>
      </c>
      <c r="C32" s="72">
        <v>41591.99</v>
      </c>
      <c r="D32" s="72">
        <v>21752.5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63344.49</v>
      </c>
    </row>
    <row r="33" spans="1:8" ht="16.2" customHeight="1" x14ac:dyDescent="0.25">
      <c r="A33" s="62" t="s">
        <v>58</v>
      </c>
      <c r="B33" s="67" t="s">
        <v>79</v>
      </c>
      <c r="C33" s="72">
        <v>0</v>
      </c>
      <c r="D33" s="72">
        <v>0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0</v>
      </c>
    </row>
    <row r="34" spans="1:8" ht="16.2" customHeight="1" x14ac:dyDescent="0.25">
      <c r="A34" s="62" t="s">
        <v>58</v>
      </c>
      <c r="B34" s="67" t="s">
        <v>80</v>
      </c>
      <c r="C34" s="72">
        <v>610182.56999999995</v>
      </c>
      <c r="D34" s="72">
        <v>319123.84999999998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929306.41999999993</v>
      </c>
    </row>
    <row r="35" spans="1:8" ht="16.2" customHeight="1" x14ac:dyDescent="0.25">
      <c r="A35" s="62" t="s">
        <v>58</v>
      </c>
      <c r="B35" s="67" t="s">
        <v>81</v>
      </c>
      <c r="C35" s="72">
        <v>641880.26</v>
      </c>
      <c r="D35" s="72">
        <v>335701.65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977581.91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1464585.63</v>
      </c>
      <c r="D37" s="75">
        <v>765974.08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2230559.71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7247772.1399999997</v>
      </c>
      <c r="D38" s="73">
        <f>SUM(D25:D37)</f>
        <v>3936789.5900000003</v>
      </c>
      <c r="E38" s="69"/>
      <c r="F38" s="78"/>
      <c r="G38" s="79"/>
      <c r="H38" s="73">
        <f>SUM(H25:H37)</f>
        <v>11184561.73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1532429.77</v>
      </c>
      <c r="D40" s="72">
        <v>801456.57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2333886.34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1541194.51</v>
      </c>
      <c r="D42" s="73">
        <f>SUM(D40:D41)</f>
        <v>806040.50999999989</v>
      </c>
      <c r="E42" s="69"/>
      <c r="F42" s="79"/>
      <c r="G42" s="79"/>
      <c r="H42" s="73">
        <f>SUM(H40:H41)</f>
        <v>2347235.02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3427418.64</v>
      </c>
      <c r="D44" s="72">
        <v>1792530.55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5219949.1900000004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1631.28</v>
      </c>
      <c r="D46" s="75">
        <v>853.15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2484.4299999999998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3429049.92</v>
      </c>
      <c r="D47" s="81">
        <f>SUM(D44:D46)</f>
        <v>1793383.7</v>
      </c>
      <c r="E47" s="69"/>
      <c r="F47" s="79"/>
      <c r="G47" s="79"/>
      <c r="H47" s="81">
        <f>SUM(H44:H46)</f>
        <v>5222433.62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509473.53</v>
      </c>
      <c r="D54" s="75">
        <v>280979.65999999997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790453.19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509473.53</v>
      </c>
      <c r="D55" s="72">
        <f>D54</f>
        <v>280979.65999999997</v>
      </c>
      <c r="E55" s="69"/>
      <c r="F55" s="79"/>
      <c r="G55" s="79"/>
      <c r="H55" s="81">
        <f>SUM(H54)</f>
        <v>790453.19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14464714.489999998</v>
      </c>
      <c r="D66" s="91">
        <f>D64+D59+D55+D51+D47+D42+D38+D23+D14</f>
        <v>8044163.6899999995</v>
      </c>
      <c r="E66" s="92"/>
      <c r="F66" s="92"/>
      <c r="G66" s="93"/>
      <c r="H66" s="91">
        <f>H64+H59+H55+H51+H47+H42+H38+H23+H14</f>
        <v>22508878.18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G190" activePane="bottomRight" state="frozen"/>
      <selection activeCell="C228" sqref="C228"/>
      <selection pane="topRight" activeCell="C228" sqref="C228"/>
      <selection pane="bottomLeft" activeCell="C228" sqref="C228"/>
      <selection pane="bottomRight" activeCell="B268" sqref="A1:XFD1048576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87473429.560000002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87473429.560000002</v>
      </c>
      <c r="H12" s="140">
        <f>C12+F12</f>
        <v>0</v>
      </c>
      <c r="I12" s="140">
        <f>SUM(G12:H12)</f>
        <v>87473429.560000002</v>
      </c>
      <c r="J12" s="141" t="s">
        <v>119</v>
      </c>
    </row>
    <row r="13" spans="1:10" x14ac:dyDescent="0.3">
      <c r="A13" s="118" t="s">
        <v>120</v>
      </c>
      <c r="B13" s="116">
        <v>91256846.159999996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91256846.159999996</v>
      </c>
      <c r="H13" s="116">
        <f t="shared" si="0"/>
        <v>0</v>
      </c>
      <c r="I13" s="116">
        <f t="shared" ref="I13:I17" si="1">SUM(G13:H13)</f>
        <v>91256846.159999996</v>
      </c>
      <c r="J13" s="141" t="s">
        <v>121</v>
      </c>
    </row>
    <row r="14" spans="1:10" x14ac:dyDescent="0.3">
      <c r="A14" s="118" t="s">
        <v>122</v>
      </c>
      <c r="B14" s="116">
        <v>1837761.57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1837761.57</v>
      </c>
      <c r="H14" s="116">
        <f t="shared" si="0"/>
        <v>0</v>
      </c>
      <c r="I14" s="116">
        <f t="shared" si="1"/>
        <v>1837761.57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34848695.020000003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34848695.020000003</v>
      </c>
      <c r="I15" s="116">
        <f t="shared" si="1"/>
        <v>34848695.020000003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21803842.66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21803842.66</v>
      </c>
      <c r="I16" s="116">
        <f t="shared" si="1"/>
        <v>21803842.66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1178702.3500000001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1178702.3500000001</v>
      </c>
      <c r="I17" s="122">
        <f t="shared" si="1"/>
        <v>1178702.3500000001</v>
      </c>
      <c r="J17" s="141" t="s">
        <v>129</v>
      </c>
    </row>
    <row r="18" spans="1:11" x14ac:dyDescent="0.3">
      <c r="A18" s="118" t="s">
        <v>130</v>
      </c>
      <c r="B18" s="116">
        <f>SUM(B12:B17)</f>
        <v>180568037.28999999</v>
      </c>
      <c r="C18" s="116">
        <f t="shared" ref="C18:I18" si="2">SUM(C12:C17)</f>
        <v>57831240.030000009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180568037.28999999</v>
      </c>
      <c r="H18" s="116">
        <f t="shared" si="2"/>
        <v>57831240.030000009</v>
      </c>
      <c r="I18" s="116">
        <f t="shared" si="2"/>
        <v>238399277.31999999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22741.59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22741.59</v>
      </c>
      <c r="H20" s="122">
        <f>C20+F20</f>
        <v>0</v>
      </c>
      <c r="I20" s="122">
        <f>SUM(G20:H20)</f>
        <v>22741.59</v>
      </c>
      <c r="J20" s="141" t="s">
        <v>134</v>
      </c>
    </row>
    <row r="21" spans="1:11" x14ac:dyDescent="0.3">
      <c r="A21" s="118" t="s">
        <v>135</v>
      </c>
      <c r="B21" s="116">
        <f>SUM(B20)</f>
        <v>22741.59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22741.59</v>
      </c>
      <c r="H21" s="116">
        <f t="shared" si="3"/>
        <v>0</v>
      </c>
      <c r="I21" s="116">
        <f t="shared" si="3"/>
        <v>22741.59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14360120.01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14360120.01</v>
      </c>
      <c r="H23" s="116">
        <f>C23+F23</f>
        <v>0</v>
      </c>
      <c r="I23" s="116">
        <f t="shared" ref="I23:I24" si="4">SUM(G23:H23)</f>
        <v>14360120.01</v>
      </c>
      <c r="J23" s="141" t="s">
        <v>139</v>
      </c>
      <c r="K23" s="143"/>
    </row>
    <row r="24" spans="1:11" x14ac:dyDescent="0.3">
      <c r="A24" s="118" t="s">
        <v>140</v>
      </c>
      <c r="B24" s="122">
        <v>7089178.0700000003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7089178.0700000003</v>
      </c>
      <c r="H24" s="122">
        <f>C24+F24</f>
        <v>0</v>
      </c>
      <c r="I24" s="122">
        <f t="shared" si="4"/>
        <v>7089178.0700000003</v>
      </c>
      <c r="J24" s="141" t="s">
        <v>141</v>
      </c>
    </row>
    <row r="25" spans="1:11" x14ac:dyDescent="0.3">
      <c r="A25" s="118" t="s">
        <v>142</v>
      </c>
      <c r="B25" s="116">
        <f>SUM(B23:B24)</f>
        <v>21449298.079999998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21449298.079999998</v>
      </c>
      <c r="H25" s="116">
        <f t="shared" si="5"/>
        <v>0</v>
      </c>
      <c r="I25" s="116">
        <f t="shared" si="5"/>
        <v>21449298.079999998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-20.91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-20.91</v>
      </c>
      <c r="H29" s="116">
        <f t="shared" si="7"/>
        <v>0</v>
      </c>
      <c r="I29" s="116">
        <f t="shared" si="6"/>
        <v>-20.91</v>
      </c>
      <c r="J29" s="141" t="s">
        <v>150</v>
      </c>
    </row>
    <row r="30" spans="1:11" x14ac:dyDescent="0.3">
      <c r="A30" s="118" t="s">
        <v>151</v>
      </c>
      <c r="B30" s="116">
        <v>1425560.94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1425560.94</v>
      </c>
      <c r="H30" s="116">
        <f>C30+F30</f>
        <v>0</v>
      </c>
      <c r="I30" s="116">
        <f t="shared" si="6"/>
        <v>1425560.94</v>
      </c>
      <c r="J30" s="141" t="s">
        <v>152</v>
      </c>
    </row>
    <row r="31" spans="1:11" x14ac:dyDescent="0.3">
      <c r="A31" s="118" t="s">
        <v>153</v>
      </c>
      <c r="B31" s="116">
        <v>1611679.18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1611679.18</v>
      </c>
      <c r="H31" s="116">
        <f t="shared" si="7"/>
        <v>0</v>
      </c>
      <c r="I31" s="116">
        <f t="shared" si="6"/>
        <v>1611679.18</v>
      </c>
      <c r="J31" s="141" t="s">
        <v>154</v>
      </c>
    </row>
    <row r="32" spans="1:11" x14ac:dyDescent="0.3">
      <c r="A32" s="118" t="s">
        <v>155</v>
      </c>
      <c r="B32" s="116">
        <v>2464579.6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2464579.6</v>
      </c>
      <c r="H32" s="116">
        <f t="shared" si="7"/>
        <v>0</v>
      </c>
      <c r="I32" s="116">
        <f t="shared" si="6"/>
        <v>2464579.6</v>
      </c>
      <c r="J32" s="141" t="s">
        <v>156</v>
      </c>
    </row>
    <row r="33" spans="1:11" x14ac:dyDescent="0.3">
      <c r="A33" s="118" t="s">
        <v>157</v>
      </c>
      <c r="B33" s="116">
        <v>2344730.4900000002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2344730.4900000002</v>
      </c>
      <c r="H33" s="116">
        <f t="shared" si="7"/>
        <v>0</v>
      </c>
      <c r="I33" s="116">
        <f t="shared" si="6"/>
        <v>2344730.4900000002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0</v>
      </c>
      <c r="I34" s="116">
        <f t="shared" si="6"/>
        <v>0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153355.37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153355.37</v>
      </c>
      <c r="I35" s="116">
        <f t="shared" si="6"/>
        <v>153355.37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264692.03999999998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264692.03999999998</v>
      </c>
      <c r="I36" s="116">
        <f t="shared" si="6"/>
        <v>264692.03999999998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765.89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765.89</v>
      </c>
      <c r="I37" s="116">
        <f t="shared" si="6"/>
        <v>765.89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3164715.4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3164715.4</v>
      </c>
      <c r="I38" s="116">
        <f t="shared" si="6"/>
        <v>3164715.4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7846529.3000000007</v>
      </c>
      <c r="C40" s="116">
        <f t="shared" si="8"/>
        <v>3583528.6999999997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7846529.3000000007</v>
      </c>
      <c r="H40" s="116">
        <f t="shared" si="8"/>
        <v>3583528.6999999997</v>
      </c>
      <c r="I40" s="116">
        <f t="shared" si="8"/>
        <v>11430058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209886606.25999999</v>
      </c>
      <c r="C41" s="144">
        <f t="shared" si="9"/>
        <v>61414768.730000012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209886606.25999999</v>
      </c>
      <c r="H41" s="144">
        <f t="shared" si="9"/>
        <v>61414768.730000012</v>
      </c>
      <c r="I41" s="144">
        <f t="shared" si="9"/>
        <v>271301374.99000001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3800243.64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3800243.64</v>
      </c>
      <c r="H45" s="116">
        <f>C45+F45</f>
        <v>0</v>
      </c>
      <c r="I45" s="116">
        <f t="shared" ref="I45:I46" si="10">SUM(G45:H45)</f>
        <v>3800243.64</v>
      </c>
      <c r="J45" s="145" t="s">
        <v>178</v>
      </c>
    </row>
    <row r="46" spans="1:11" x14ac:dyDescent="0.3">
      <c r="A46" s="118" t="s">
        <v>179</v>
      </c>
      <c r="B46" s="122">
        <v>15210925.970000001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15210925.970000001</v>
      </c>
      <c r="H46" s="122">
        <f>C46+F46</f>
        <v>0</v>
      </c>
      <c r="I46" s="122">
        <f t="shared" si="10"/>
        <v>15210925.970000001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19011169.609999999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19011169.609999999</v>
      </c>
      <c r="H47" s="116">
        <f t="shared" si="11"/>
        <v>0</v>
      </c>
      <c r="I47" s="116">
        <f t="shared" si="11"/>
        <v>19011169.609999999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145092084.63999999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145092084.63999999</v>
      </c>
      <c r="H49" s="116">
        <f t="shared" si="12"/>
        <v>0</v>
      </c>
      <c r="I49" s="116">
        <f t="shared" ref="I49:I55" si="13">SUM(G49:H49)</f>
        <v>145092084.63999999</v>
      </c>
      <c r="J49" s="145" t="s">
        <v>185</v>
      </c>
    </row>
    <row r="50" spans="1:12" x14ac:dyDescent="0.3">
      <c r="A50" s="118" t="s">
        <v>186</v>
      </c>
      <c r="B50" s="116">
        <v>856997.85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856997.85</v>
      </c>
      <c r="H50" s="116">
        <f t="shared" si="12"/>
        <v>0</v>
      </c>
      <c r="I50" s="116">
        <f t="shared" si="13"/>
        <v>856997.85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30972307.43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30972307.43</v>
      </c>
      <c r="I51" s="116">
        <f t="shared" si="13"/>
        <v>30972307.43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45735240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45735240</v>
      </c>
      <c r="I52" s="116">
        <f t="shared" si="13"/>
        <v>45735240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2905574.96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2905574.96</v>
      </c>
      <c r="I53" s="116">
        <f t="shared" si="13"/>
        <v>2905574.96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3320292.14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3320292.14</v>
      </c>
      <c r="I54" s="116">
        <f t="shared" si="13"/>
        <v>3320292.14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-13715400.539999999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-13715400.539999999</v>
      </c>
      <c r="I55" s="122">
        <f t="shared" si="13"/>
        <v>-13715400.539999999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145949082.48999998</v>
      </c>
      <c r="C56" s="116">
        <f t="shared" ref="C56:I56" si="14">SUM(C49:C55)</f>
        <v>69218013.99000001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145949082.48999998</v>
      </c>
      <c r="H56" s="116">
        <f t="shared" si="14"/>
        <v>69218013.99000001</v>
      </c>
      <c r="I56" s="116">
        <f t="shared" si="14"/>
        <v>215167096.47999999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11954474.08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11954474.08</v>
      </c>
      <c r="H58" s="122">
        <f>C58+F58</f>
        <v>0</v>
      </c>
      <c r="I58" s="122">
        <f t="shared" ref="I58" si="15">SUM(G58:H58)</f>
        <v>11954474.08</v>
      </c>
      <c r="J58" s="145" t="s">
        <v>202</v>
      </c>
    </row>
    <row r="59" spans="1:12" x14ac:dyDescent="0.3">
      <c r="A59" s="118" t="s">
        <v>203</v>
      </c>
      <c r="B59" s="116">
        <f>SUM(B58)</f>
        <v>11954474.08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11954474.08</v>
      </c>
      <c r="H59" s="116">
        <f t="shared" si="16"/>
        <v>0</v>
      </c>
      <c r="I59" s="116">
        <f t="shared" si="16"/>
        <v>11954474.08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-4360181.5599999996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-4360181.5599999996</v>
      </c>
      <c r="H61" s="122">
        <f>C61+F61</f>
        <v>0</v>
      </c>
      <c r="I61" s="122">
        <f t="shared" ref="I61" si="17">SUM(G61:H61)</f>
        <v>-4360181.5599999996</v>
      </c>
      <c r="J61" s="145" t="s">
        <v>207</v>
      </c>
    </row>
    <row r="62" spans="1:12" x14ac:dyDescent="0.3">
      <c r="A62" s="118" t="s">
        <v>208</v>
      </c>
      <c r="B62" s="116">
        <f>SUM(B61)</f>
        <v>-4360181.5599999996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-4360181.5599999996</v>
      </c>
      <c r="H62" s="116">
        <f t="shared" si="18"/>
        <v>0</v>
      </c>
      <c r="I62" s="116">
        <f t="shared" si="18"/>
        <v>-4360181.5599999996</v>
      </c>
      <c r="J62" s="142" t="s">
        <v>209</v>
      </c>
    </row>
    <row r="63" spans="1:12" x14ac:dyDescent="0.3">
      <c r="A63" s="114" t="s">
        <v>210</v>
      </c>
      <c r="B63" s="147">
        <f>B47+B56+B59+B62</f>
        <v>172554544.61999997</v>
      </c>
      <c r="C63" s="147">
        <f t="shared" ref="C63:I63" si="19">C47+C56+C59+C62</f>
        <v>69218013.99000001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172554544.61999997</v>
      </c>
      <c r="H63" s="147">
        <f t="shared" si="19"/>
        <v>69218013.99000001</v>
      </c>
      <c r="I63" s="147">
        <f t="shared" si="19"/>
        <v>241772558.60999998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37332061.640000015</v>
      </c>
      <c r="C65" s="148">
        <f t="shared" ref="C65:I65" si="20">C41-C63</f>
        <v>-7803245.2599999979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37332061.640000015</v>
      </c>
      <c r="H65" s="148">
        <f t="shared" si="20"/>
        <v>-7803245.2599999979</v>
      </c>
      <c r="I65" s="148">
        <f t="shared" si="20"/>
        <v>29528816.380000025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107216.71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107216.71</v>
      </c>
      <c r="H70" s="116">
        <f t="shared" si="21"/>
        <v>0</v>
      </c>
      <c r="I70" s="116">
        <f t="shared" ref="I70:I136" si="22">SUM(G70:H70)</f>
        <v>107216.71</v>
      </c>
      <c r="J70" s="145" t="s">
        <v>217</v>
      </c>
    </row>
    <row r="71" spans="1:10" x14ac:dyDescent="0.3">
      <c r="A71" s="118" t="s">
        <v>218</v>
      </c>
      <c r="B71" s="116">
        <v>539964.21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539964.21</v>
      </c>
      <c r="H71" s="116">
        <f t="shared" si="21"/>
        <v>0</v>
      </c>
      <c r="I71" s="116">
        <f t="shared" si="22"/>
        <v>539964.21</v>
      </c>
      <c r="J71" s="145" t="s">
        <v>219</v>
      </c>
    </row>
    <row r="72" spans="1:10" x14ac:dyDescent="0.3">
      <c r="A72" s="118" t="s">
        <v>220</v>
      </c>
      <c r="B72" s="116">
        <v>114560.91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114560.91</v>
      </c>
      <c r="H72" s="116">
        <f t="shared" si="21"/>
        <v>0</v>
      </c>
      <c r="I72" s="116">
        <f t="shared" si="22"/>
        <v>114560.91</v>
      </c>
      <c r="J72" s="145" t="s">
        <v>221</v>
      </c>
    </row>
    <row r="73" spans="1:10" x14ac:dyDescent="0.3">
      <c r="A73" s="118" t="s">
        <v>222</v>
      </c>
      <c r="B73" s="116">
        <v>887320.77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887320.77</v>
      </c>
      <c r="H73" s="116">
        <f t="shared" si="21"/>
        <v>0</v>
      </c>
      <c r="I73" s="116">
        <f t="shared" si="22"/>
        <v>887320.77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52398.52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52398.52</v>
      </c>
      <c r="H75" s="116">
        <f t="shared" si="21"/>
        <v>0</v>
      </c>
      <c r="I75" s="116">
        <f t="shared" si="22"/>
        <v>52398.52</v>
      </c>
      <c r="J75" s="145" t="s">
        <v>227</v>
      </c>
    </row>
    <row r="76" spans="1:10" x14ac:dyDescent="0.3">
      <c r="A76" s="118" t="s">
        <v>228</v>
      </c>
      <c r="B76" s="116">
        <v>117940.64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117940.64</v>
      </c>
      <c r="H76" s="116">
        <f t="shared" si="21"/>
        <v>0</v>
      </c>
      <c r="I76" s="116">
        <f t="shared" si="22"/>
        <v>117940.64</v>
      </c>
      <c r="J76" s="145" t="s">
        <v>229</v>
      </c>
    </row>
    <row r="77" spans="1:10" x14ac:dyDescent="0.3">
      <c r="A77" s="118" t="s">
        <v>230</v>
      </c>
      <c r="B77" s="116">
        <v>795668.1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795668.1</v>
      </c>
      <c r="H77" s="116">
        <f t="shared" si="21"/>
        <v>0</v>
      </c>
      <c r="I77" s="116">
        <f t="shared" si="22"/>
        <v>795668.1</v>
      </c>
      <c r="J77" s="145" t="s">
        <v>231</v>
      </c>
    </row>
    <row r="78" spans="1:10" x14ac:dyDescent="0.3">
      <c r="A78" s="118" t="s">
        <v>232</v>
      </c>
      <c r="B78" s="116">
        <v>590829.92000000004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590829.92000000004</v>
      </c>
      <c r="H78" s="116">
        <f t="shared" si="21"/>
        <v>0</v>
      </c>
      <c r="I78" s="116">
        <f t="shared" si="22"/>
        <v>590829.92000000004</v>
      </c>
      <c r="J78" s="145" t="s">
        <v>233</v>
      </c>
    </row>
    <row r="79" spans="1:10" x14ac:dyDescent="0.3">
      <c r="A79" s="118" t="s">
        <v>234</v>
      </c>
      <c r="B79" s="116">
        <v>112603.25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112603.25</v>
      </c>
      <c r="H79" s="116">
        <f t="shared" si="21"/>
        <v>0</v>
      </c>
      <c r="I79" s="116">
        <f t="shared" si="22"/>
        <v>112603.25</v>
      </c>
      <c r="J79" s="145" t="s">
        <v>235</v>
      </c>
    </row>
    <row r="80" spans="1:10" x14ac:dyDescent="0.3">
      <c r="A80" s="118" t="s">
        <v>236</v>
      </c>
      <c r="B80" s="116">
        <v>139167.29999999999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139167.29999999999</v>
      </c>
      <c r="H80" s="116">
        <f t="shared" si="21"/>
        <v>0</v>
      </c>
      <c r="I80" s="116">
        <f t="shared" si="22"/>
        <v>139167.29999999999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404350.8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404350.8</v>
      </c>
      <c r="H82" s="116">
        <f t="shared" si="21"/>
        <v>0</v>
      </c>
      <c r="I82" s="116">
        <f t="shared" si="22"/>
        <v>404350.8</v>
      </c>
      <c r="J82" s="145" t="s">
        <v>241</v>
      </c>
    </row>
    <row r="83" spans="1:10" x14ac:dyDescent="0.3">
      <c r="A83" s="118" t="s">
        <v>242</v>
      </c>
      <c r="B83" s="116">
        <v>25467.43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25467.43</v>
      </c>
      <c r="H83" s="116">
        <f t="shared" si="21"/>
        <v>0</v>
      </c>
      <c r="I83" s="116">
        <f t="shared" si="22"/>
        <v>25467.43</v>
      </c>
      <c r="J83" s="145" t="s">
        <v>243</v>
      </c>
    </row>
    <row r="84" spans="1:10" x14ac:dyDescent="0.3">
      <c r="A84" s="118" t="s">
        <v>244</v>
      </c>
      <c r="B84" s="116">
        <v>196817.72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196817.72</v>
      </c>
      <c r="H84" s="116">
        <f t="shared" si="21"/>
        <v>0</v>
      </c>
      <c r="I84" s="116">
        <f t="shared" si="22"/>
        <v>196817.72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6638.83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6638.83</v>
      </c>
      <c r="H86" s="116">
        <f t="shared" si="21"/>
        <v>0</v>
      </c>
      <c r="I86" s="116">
        <f t="shared" si="22"/>
        <v>6638.83</v>
      </c>
      <c r="J86" s="145" t="s">
        <v>249</v>
      </c>
    </row>
    <row r="87" spans="1:10" x14ac:dyDescent="0.3">
      <c r="A87" s="118" t="s">
        <v>250</v>
      </c>
      <c r="B87" s="116">
        <v>40485.64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40485.64</v>
      </c>
      <c r="H87" s="116">
        <f t="shared" si="21"/>
        <v>0</v>
      </c>
      <c r="I87" s="116">
        <f t="shared" si="22"/>
        <v>40485.64</v>
      </c>
      <c r="J87" s="145" t="s">
        <v>251</v>
      </c>
    </row>
    <row r="88" spans="1:10" x14ac:dyDescent="0.3">
      <c r="A88" s="118" t="s">
        <v>252</v>
      </c>
      <c r="B88" s="116">
        <v>48945.55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48945.55</v>
      </c>
      <c r="H88" s="116">
        <f t="shared" si="21"/>
        <v>0</v>
      </c>
      <c r="I88" s="116">
        <f t="shared" si="22"/>
        <v>48945.55</v>
      </c>
      <c r="J88" s="145" t="s">
        <v>253</v>
      </c>
    </row>
    <row r="89" spans="1:10" x14ac:dyDescent="0.3">
      <c r="A89" s="118" t="s">
        <v>254</v>
      </c>
      <c r="B89" s="116">
        <v>70999.839999999997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70999.839999999997</v>
      </c>
      <c r="H89" s="116">
        <f t="shared" si="21"/>
        <v>0</v>
      </c>
      <c r="I89" s="116">
        <f t="shared" si="22"/>
        <v>70999.839999999997</v>
      </c>
      <c r="J89" s="145" t="s">
        <v>255</v>
      </c>
    </row>
    <row r="90" spans="1:10" x14ac:dyDescent="0.3">
      <c r="A90" s="118" t="s">
        <v>256</v>
      </c>
      <c r="B90" s="116">
        <v>355071.6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355071.6</v>
      </c>
      <c r="H90" s="116">
        <f t="shared" si="21"/>
        <v>0</v>
      </c>
      <c r="I90" s="116">
        <f t="shared" si="22"/>
        <v>355071.6</v>
      </c>
      <c r="J90" s="145" t="s">
        <v>257</v>
      </c>
    </row>
    <row r="91" spans="1:10" x14ac:dyDescent="0.3">
      <c r="A91" s="118" t="s">
        <v>258</v>
      </c>
      <c r="B91" s="116">
        <v>336166.06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336166.06</v>
      </c>
      <c r="H91" s="116">
        <f t="shared" si="21"/>
        <v>0</v>
      </c>
      <c r="I91" s="116">
        <f t="shared" si="22"/>
        <v>336166.06</v>
      </c>
      <c r="J91" s="145" t="s">
        <v>259</v>
      </c>
    </row>
    <row r="92" spans="1:10" x14ac:dyDescent="0.3">
      <c r="A92" s="118" t="s">
        <v>260</v>
      </c>
      <c r="B92" s="116">
        <v>1030236.44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1030236.44</v>
      </c>
      <c r="H92" s="116">
        <f t="shared" si="21"/>
        <v>0</v>
      </c>
      <c r="I92" s="116">
        <f t="shared" si="22"/>
        <v>1030236.44</v>
      </c>
      <c r="J92" s="145" t="s">
        <v>261</v>
      </c>
    </row>
    <row r="93" spans="1:10" x14ac:dyDescent="0.3">
      <c r="A93" s="118" t="s">
        <v>262</v>
      </c>
      <c r="B93" s="116">
        <v>205582.47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205582.47</v>
      </c>
      <c r="H93" s="116">
        <f t="shared" si="21"/>
        <v>0</v>
      </c>
      <c r="I93" s="116">
        <f t="shared" si="22"/>
        <v>205582.47</v>
      </c>
      <c r="J93" s="145" t="s">
        <v>263</v>
      </c>
    </row>
    <row r="94" spans="1:10" x14ac:dyDescent="0.3">
      <c r="A94" s="118" t="s">
        <v>264</v>
      </c>
      <c r="B94" s="116">
        <v>442991.24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442991.24</v>
      </c>
      <c r="H94" s="116">
        <f t="shared" si="21"/>
        <v>0</v>
      </c>
      <c r="I94" s="116">
        <f t="shared" si="22"/>
        <v>442991.24</v>
      </c>
      <c r="J94" s="145" t="s">
        <v>265</v>
      </c>
    </row>
    <row r="95" spans="1:10" x14ac:dyDescent="0.3">
      <c r="A95" s="118" t="s">
        <v>266</v>
      </c>
      <c r="B95" s="116">
        <v>-20957.46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-20957.46</v>
      </c>
      <c r="H95" s="116">
        <f t="shared" si="21"/>
        <v>0</v>
      </c>
      <c r="I95" s="116">
        <f t="shared" si="22"/>
        <v>-20957.46</v>
      </c>
      <c r="J95" s="145" t="s">
        <v>267</v>
      </c>
    </row>
    <row r="96" spans="1:10" x14ac:dyDescent="0.3">
      <c r="A96" s="118" t="s">
        <v>268</v>
      </c>
      <c r="B96" s="116">
        <v>71111.350000000006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71111.350000000006</v>
      </c>
      <c r="H96" s="116">
        <f t="shared" si="21"/>
        <v>0</v>
      </c>
      <c r="I96" s="116">
        <f t="shared" si="22"/>
        <v>71111.350000000006</v>
      </c>
      <c r="J96" s="145" t="s">
        <v>269</v>
      </c>
    </row>
    <row r="97" spans="1:10" x14ac:dyDescent="0.3">
      <c r="A97" s="118" t="s">
        <v>270</v>
      </c>
      <c r="B97" s="116">
        <v>3262137.44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3262137.44</v>
      </c>
      <c r="H97" s="116">
        <f t="shared" si="21"/>
        <v>0</v>
      </c>
      <c r="I97" s="116">
        <f t="shared" si="22"/>
        <v>3262137.44</v>
      </c>
      <c r="J97" s="145" t="s">
        <v>271</v>
      </c>
    </row>
    <row r="98" spans="1:10" x14ac:dyDescent="0.3">
      <c r="A98" s="118" t="s">
        <v>272</v>
      </c>
      <c r="B98" s="116">
        <v>213217.7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213217.7</v>
      </c>
      <c r="H98" s="116">
        <f t="shared" si="21"/>
        <v>0</v>
      </c>
      <c r="I98" s="116">
        <f t="shared" si="22"/>
        <v>213217.7</v>
      </c>
      <c r="J98" s="145" t="s">
        <v>273</v>
      </c>
    </row>
    <row r="99" spans="1:10" x14ac:dyDescent="0.3">
      <c r="A99" s="118" t="s">
        <v>274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0</v>
      </c>
      <c r="H99" s="116">
        <f t="shared" si="21"/>
        <v>0</v>
      </c>
      <c r="I99" s="116">
        <f t="shared" si="22"/>
        <v>0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39245.68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39245.68</v>
      </c>
      <c r="I101" s="116">
        <f t="shared" si="22"/>
        <v>39245.68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29094.82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29094.82</v>
      </c>
      <c r="I105" s="116">
        <f t="shared" si="22"/>
        <v>29094.82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266672.99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266672.99</v>
      </c>
      <c r="I108" s="116">
        <f t="shared" si="22"/>
        <v>266672.99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-18134.57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-18134.57</v>
      </c>
      <c r="I109" s="116">
        <f t="shared" si="22"/>
        <v>-18134.57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45539.78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45539.78</v>
      </c>
      <c r="I110" s="116">
        <f t="shared" si="22"/>
        <v>45539.78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22867.919999999998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22867.919999999998</v>
      </c>
      <c r="I111" s="116">
        <f t="shared" si="22"/>
        <v>22867.919999999998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701.97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701.97</v>
      </c>
      <c r="I113" s="116">
        <f t="shared" si="22"/>
        <v>701.97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248.38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248.38</v>
      </c>
      <c r="I114" s="116">
        <f t="shared" si="22"/>
        <v>248.38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24709.1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24709.1</v>
      </c>
      <c r="I115" s="116">
        <f t="shared" si="22"/>
        <v>24709.1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4675.4399999999996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4675.4399999999996</v>
      </c>
      <c r="I116" s="116">
        <f t="shared" si="22"/>
        <v>4675.4399999999996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4822.87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4822.87</v>
      </c>
      <c r="I120" s="116">
        <f t="shared" si="22"/>
        <v>4822.87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21711.74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21711.74</v>
      </c>
      <c r="I123" s="116">
        <f t="shared" si="22"/>
        <v>21711.74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3192.17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3192.17</v>
      </c>
      <c r="I124" s="116">
        <f t="shared" si="22"/>
        <v>3192.17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155495.96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155495.96</v>
      </c>
      <c r="I125" s="116">
        <f t="shared" si="22"/>
        <v>155495.96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1302.5999999999999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1302.5999999999999</v>
      </c>
      <c r="I126" s="116">
        <f t="shared" si="22"/>
        <v>1302.5999999999999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4893.83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4893.83</v>
      </c>
      <c r="I127" s="116">
        <f t="shared" si="22"/>
        <v>4893.83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1004.06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1004.06</v>
      </c>
      <c r="I128" s="116">
        <f t="shared" si="22"/>
        <v>1004.06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0</v>
      </c>
      <c r="I129" s="116">
        <f t="shared" si="22"/>
        <v>0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878.55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878.55</v>
      </c>
      <c r="I130" s="116">
        <f t="shared" si="22"/>
        <v>878.55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0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0</v>
      </c>
      <c r="I131" s="116">
        <f t="shared" si="22"/>
        <v>0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87089.47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87089.47</v>
      </c>
      <c r="I132" s="116">
        <f t="shared" si="22"/>
        <v>87089.47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-2475.5300000000002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-2475.5300000000002</v>
      </c>
      <c r="I139" s="116">
        <f t="shared" si="24"/>
        <v>-2475.5300000000002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0</v>
      </c>
      <c r="I142" s="116">
        <f t="shared" si="24"/>
        <v>0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10146932.979999997</v>
      </c>
      <c r="C146" s="116">
        <f t="shared" si="25"/>
        <v>693537.22999999986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10146932.979999997</v>
      </c>
      <c r="H146" s="116">
        <f t="shared" si="25"/>
        <v>693537.22999999986</v>
      </c>
      <c r="I146" s="116">
        <f t="shared" si="25"/>
        <v>10840470.209999999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234387.6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234387.6</v>
      </c>
      <c r="H148" s="116">
        <f t="shared" si="26"/>
        <v>0</v>
      </c>
      <c r="I148" s="116">
        <f t="shared" ref="I148:I175" si="27">SUM(G148:H148)</f>
        <v>234387.6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3870.78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3870.78</v>
      </c>
      <c r="H150" s="116">
        <f t="shared" si="26"/>
        <v>0</v>
      </c>
      <c r="I150" s="116">
        <f t="shared" si="27"/>
        <v>3870.78</v>
      </c>
      <c r="J150" s="145" t="s">
        <v>375</v>
      </c>
    </row>
    <row r="151" spans="1:10" x14ac:dyDescent="0.3">
      <c r="A151" s="118" t="s">
        <v>376</v>
      </c>
      <c r="B151" s="116">
        <v>264762.51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264762.51</v>
      </c>
      <c r="H151" s="116">
        <f t="shared" si="26"/>
        <v>0</v>
      </c>
      <c r="I151" s="116">
        <f t="shared" si="27"/>
        <v>264762.51</v>
      </c>
      <c r="J151" s="145" t="s">
        <v>377</v>
      </c>
    </row>
    <row r="152" spans="1:10" x14ac:dyDescent="0.3">
      <c r="A152" s="118" t="s">
        <v>378</v>
      </c>
      <c r="B152" s="116">
        <v>72019.97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72019.97</v>
      </c>
      <c r="H152" s="116">
        <f t="shared" si="26"/>
        <v>0</v>
      </c>
      <c r="I152" s="116">
        <f t="shared" si="27"/>
        <v>72019.97</v>
      </c>
      <c r="J152" s="145" t="s">
        <v>379</v>
      </c>
    </row>
    <row r="153" spans="1:10" x14ac:dyDescent="0.3">
      <c r="A153" s="118" t="s">
        <v>380</v>
      </c>
      <c r="B153" s="116">
        <v>158726.07999999999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158726.07999999999</v>
      </c>
      <c r="H153" s="116">
        <f t="shared" si="26"/>
        <v>0</v>
      </c>
      <c r="I153" s="116">
        <f t="shared" si="27"/>
        <v>158726.07999999999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203420.81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203420.81</v>
      </c>
      <c r="H155" s="116">
        <f t="shared" si="26"/>
        <v>0</v>
      </c>
      <c r="I155" s="116">
        <f t="shared" si="27"/>
        <v>203420.81</v>
      </c>
      <c r="J155" s="145" t="s">
        <v>385</v>
      </c>
    </row>
    <row r="156" spans="1:10" x14ac:dyDescent="0.3">
      <c r="A156" s="118" t="s">
        <v>386</v>
      </c>
      <c r="B156" s="116">
        <v>-133543.38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-133543.38</v>
      </c>
      <c r="H156" s="116">
        <f t="shared" si="26"/>
        <v>0</v>
      </c>
      <c r="I156" s="116">
        <f t="shared" si="27"/>
        <v>-133543.38</v>
      </c>
      <c r="J156" s="145" t="s">
        <v>387</v>
      </c>
    </row>
    <row r="157" spans="1:10" x14ac:dyDescent="0.3">
      <c r="A157" s="118" t="s">
        <v>388</v>
      </c>
      <c r="B157" s="116">
        <v>126340.65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126340.65</v>
      </c>
      <c r="H157" s="116">
        <f t="shared" si="26"/>
        <v>0</v>
      </c>
      <c r="I157" s="116">
        <f t="shared" si="27"/>
        <v>126340.65</v>
      </c>
      <c r="J157" s="145" t="s">
        <v>389</v>
      </c>
    </row>
    <row r="158" spans="1:10" x14ac:dyDescent="0.3">
      <c r="A158" s="118" t="s">
        <v>390</v>
      </c>
      <c r="B158" s="116">
        <v>52274.42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52274.42</v>
      </c>
      <c r="H158" s="116">
        <f t="shared" si="26"/>
        <v>0</v>
      </c>
      <c r="I158" s="116">
        <f t="shared" si="27"/>
        <v>52274.42</v>
      </c>
      <c r="J158" s="145" t="s">
        <v>391</v>
      </c>
    </row>
    <row r="159" spans="1:10" x14ac:dyDescent="0.3">
      <c r="A159" s="118" t="s">
        <v>392</v>
      </c>
      <c r="B159" s="116">
        <v>278791.99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278791.99</v>
      </c>
      <c r="H159" s="116">
        <f t="shared" si="26"/>
        <v>0</v>
      </c>
      <c r="I159" s="116">
        <f t="shared" si="27"/>
        <v>278791.99</v>
      </c>
      <c r="J159" s="145" t="s">
        <v>393</v>
      </c>
    </row>
    <row r="160" spans="1:10" x14ac:dyDescent="0.3">
      <c r="A160" s="118" t="s">
        <v>394</v>
      </c>
      <c r="B160" s="116">
        <v>34081.25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34081.25</v>
      </c>
      <c r="H160" s="116">
        <f t="shared" si="26"/>
        <v>0</v>
      </c>
      <c r="I160" s="116">
        <f t="shared" si="27"/>
        <v>34081.25</v>
      </c>
      <c r="J160" s="145" t="s">
        <v>395</v>
      </c>
    </row>
    <row r="161" spans="1:10" x14ac:dyDescent="0.3">
      <c r="A161" s="118" t="s">
        <v>396</v>
      </c>
      <c r="B161" s="116">
        <v>1914.36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1914.36</v>
      </c>
      <c r="H161" s="116">
        <f t="shared" si="26"/>
        <v>0</v>
      </c>
      <c r="I161" s="116">
        <f t="shared" si="27"/>
        <v>1914.36</v>
      </c>
      <c r="J161" s="145" t="s">
        <v>397</v>
      </c>
    </row>
    <row r="162" spans="1:10" x14ac:dyDescent="0.3">
      <c r="A162" s="118" t="s">
        <v>398</v>
      </c>
      <c r="B162" s="116">
        <v>7.08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7.08</v>
      </c>
      <c r="H162" s="116">
        <f t="shared" si="26"/>
        <v>0</v>
      </c>
      <c r="I162" s="116">
        <f t="shared" si="27"/>
        <v>7.08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13524.85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13524.85</v>
      </c>
      <c r="H164" s="116">
        <f t="shared" si="26"/>
        <v>0</v>
      </c>
      <c r="I164" s="116">
        <f t="shared" si="27"/>
        <v>13524.85</v>
      </c>
      <c r="J164" s="145" t="s">
        <v>403</v>
      </c>
    </row>
    <row r="165" spans="1:10" x14ac:dyDescent="0.3">
      <c r="A165" s="118" t="s">
        <v>404</v>
      </c>
      <c r="B165" s="116">
        <v>256690.37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256690.37</v>
      </c>
      <c r="H165" s="116">
        <f t="shared" si="26"/>
        <v>0</v>
      </c>
      <c r="I165" s="116">
        <f t="shared" si="27"/>
        <v>256690.37</v>
      </c>
      <c r="J165" s="145" t="s">
        <v>405</v>
      </c>
    </row>
    <row r="166" spans="1:10" x14ac:dyDescent="0.3">
      <c r="A166" s="118" t="s">
        <v>406</v>
      </c>
      <c r="B166" s="116">
        <v>692434.38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692434.38</v>
      </c>
      <c r="H166" s="116">
        <f t="shared" si="26"/>
        <v>0</v>
      </c>
      <c r="I166" s="116">
        <f t="shared" si="27"/>
        <v>692434.38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7429.07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7429.07</v>
      </c>
      <c r="H168" s="116">
        <f t="shared" si="26"/>
        <v>0</v>
      </c>
      <c r="I168" s="116">
        <f t="shared" si="27"/>
        <v>7429.07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2267132.79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2267132.79</v>
      </c>
      <c r="H176" s="116">
        <f t="shared" si="28"/>
        <v>0</v>
      </c>
      <c r="I176" s="116">
        <f t="shared" si="28"/>
        <v>2267132.79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129652.78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129652.78</v>
      </c>
      <c r="H178" s="116">
        <f t="shared" si="29"/>
        <v>0</v>
      </c>
      <c r="I178" s="116">
        <f t="shared" ref="I178:I213" si="30">SUM(G178:H178)</f>
        <v>129652.78</v>
      </c>
      <c r="J178" s="145" t="s">
        <v>430</v>
      </c>
    </row>
    <row r="179" spans="1:10" x14ac:dyDescent="0.3">
      <c r="A179" s="118" t="s">
        <v>431</v>
      </c>
      <c r="B179" s="116">
        <v>132707.93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132707.93</v>
      </c>
      <c r="H179" s="116">
        <f t="shared" si="29"/>
        <v>0</v>
      </c>
      <c r="I179" s="116">
        <f t="shared" si="30"/>
        <v>132707.93</v>
      </c>
      <c r="J179" s="145" t="s">
        <v>432</v>
      </c>
    </row>
    <row r="180" spans="1:10" x14ac:dyDescent="0.3">
      <c r="A180" s="118" t="s">
        <v>433</v>
      </c>
      <c r="B180" s="116">
        <v>229328.16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229328.16</v>
      </c>
      <c r="H180" s="116">
        <f t="shared" si="29"/>
        <v>0</v>
      </c>
      <c r="I180" s="116">
        <f t="shared" si="30"/>
        <v>229328.16</v>
      </c>
      <c r="J180" s="145" t="s">
        <v>434</v>
      </c>
    </row>
    <row r="181" spans="1:10" x14ac:dyDescent="0.3">
      <c r="A181" s="118" t="s">
        <v>435</v>
      </c>
      <c r="B181" s="116">
        <v>634234.81000000006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634234.81000000006</v>
      </c>
      <c r="H181" s="116">
        <f t="shared" si="29"/>
        <v>0</v>
      </c>
      <c r="I181" s="116">
        <f t="shared" si="30"/>
        <v>634234.81000000006</v>
      </c>
      <c r="J181" s="145" t="s">
        <v>436</v>
      </c>
    </row>
    <row r="182" spans="1:10" x14ac:dyDescent="0.3">
      <c r="A182" s="118" t="s">
        <v>437</v>
      </c>
      <c r="B182" s="116">
        <v>588280.55000000005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588280.55000000005</v>
      </c>
      <c r="H182" s="116">
        <f t="shared" si="29"/>
        <v>0</v>
      </c>
      <c r="I182" s="116">
        <f t="shared" si="30"/>
        <v>588280.55000000005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268611.40999999997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268611.40999999997</v>
      </c>
      <c r="H184" s="116">
        <f t="shared" si="29"/>
        <v>0</v>
      </c>
      <c r="I184" s="116">
        <f t="shared" si="30"/>
        <v>268611.40999999997</v>
      </c>
      <c r="J184" s="145" t="s">
        <v>442</v>
      </c>
    </row>
    <row r="185" spans="1:10" x14ac:dyDescent="0.3">
      <c r="A185" s="118" t="s">
        <v>443</v>
      </c>
      <c r="B185" s="116">
        <v>534325.19999999995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534325.19999999995</v>
      </c>
      <c r="H185" s="116">
        <f t="shared" si="29"/>
        <v>0</v>
      </c>
      <c r="I185" s="116">
        <f t="shared" si="30"/>
        <v>534325.19999999995</v>
      </c>
      <c r="J185" s="145" t="s">
        <v>444</v>
      </c>
    </row>
    <row r="186" spans="1:10" x14ac:dyDescent="0.3">
      <c r="A186" s="118" t="s">
        <v>445</v>
      </c>
      <c r="B186" s="116">
        <v>1134804.51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1134804.51</v>
      </c>
      <c r="H186" s="116">
        <f t="shared" si="29"/>
        <v>0</v>
      </c>
      <c r="I186" s="116">
        <f t="shared" si="30"/>
        <v>1134804.51</v>
      </c>
      <c r="J186" s="145" t="s">
        <v>446</v>
      </c>
    </row>
    <row r="187" spans="1:10" x14ac:dyDescent="0.3">
      <c r="A187" s="118" t="s">
        <v>447</v>
      </c>
      <c r="B187" s="116">
        <v>75363.509999999995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75363.509999999995</v>
      </c>
      <c r="H187" s="116">
        <f t="shared" si="29"/>
        <v>0</v>
      </c>
      <c r="I187" s="116">
        <f t="shared" si="30"/>
        <v>75363.509999999995</v>
      </c>
      <c r="J187" s="145" t="s">
        <v>448</v>
      </c>
    </row>
    <row r="188" spans="1:10" x14ac:dyDescent="0.3">
      <c r="A188" s="118" t="s">
        <v>449</v>
      </c>
      <c r="B188" s="116">
        <v>8703.25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8703.25</v>
      </c>
      <c r="H188" s="116">
        <f t="shared" si="29"/>
        <v>0</v>
      </c>
      <c r="I188" s="116">
        <f t="shared" si="30"/>
        <v>8703.25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147421.71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147421.71</v>
      </c>
      <c r="H190" s="116">
        <f t="shared" si="29"/>
        <v>0</v>
      </c>
      <c r="I190" s="116">
        <f t="shared" si="30"/>
        <v>147421.71</v>
      </c>
      <c r="J190" s="145" t="s">
        <v>454</v>
      </c>
    </row>
    <row r="191" spans="1:10" x14ac:dyDescent="0.3">
      <c r="A191" s="118" t="s">
        <v>455</v>
      </c>
      <c r="B191" s="116">
        <v>2879436.44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2879436.44</v>
      </c>
      <c r="H191" s="116">
        <f t="shared" si="29"/>
        <v>0</v>
      </c>
      <c r="I191" s="116">
        <f t="shared" si="30"/>
        <v>2879436.44</v>
      </c>
      <c r="J191" s="145" t="s">
        <v>456</v>
      </c>
    </row>
    <row r="192" spans="1:10" x14ac:dyDescent="0.3">
      <c r="A192" s="118" t="s">
        <v>457</v>
      </c>
      <c r="B192" s="116">
        <v>1455636.94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1455636.94</v>
      </c>
      <c r="H192" s="116">
        <f t="shared" si="29"/>
        <v>0</v>
      </c>
      <c r="I192" s="116">
        <f t="shared" si="30"/>
        <v>1455636.94</v>
      </c>
      <c r="J192" s="145" t="s">
        <v>458</v>
      </c>
    </row>
    <row r="193" spans="1:10" x14ac:dyDescent="0.3">
      <c r="A193" s="118" t="s">
        <v>459</v>
      </c>
      <c r="B193" s="116">
        <v>40344.949999999997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40344.949999999997</v>
      </c>
      <c r="H193" s="116">
        <f t="shared" si="29"/>
        <v>0</v>
      </c>
      <c r="I193" s="116">
        <f t="shared" si="30"/>
        <v>40344.949999999997</v>
      </c>
      <c r="J193" s="145" t="s">
        <v>460</v>
      </c>
    </row>
    <row r="194" spans="1:10" x14ac:dyDescent="0.3">
      <c r="A194" s="118" t="s">
        <v>461</v>
      </c>
      <c r="B194" s="116">
        <v>18782.07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18782.07</v>
      </c>
      <c r="H194" s="116">
        <f t="shared" si="29"/>
        <v>0</v>
      </c>
      <c r="I194" s="116">
        <f t="shared" si="30"/>
        <v>18782.07</v>
      </c>
      <c r="J194" s="145" t="s">
        <v>462</v>
      </c>
    </row>
    <row r="195" spans="1:10" x14ac:dyDescent="0.3">
      <c r="A195" s="118" t="s">
        <v>463</v>
      </c>
      <c r="B195" s="116">
        <v>69714.22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69714.22</v>
      </c>
      <c r="H195" s="116">
        <f t="shared" si="29"/>
        <v>0</v>
      </c>
      <c r="I195" s="116">
        <f t="shared" si="30"/>
        <v>69714.22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103856.9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103856.9</v>
      </c>
      <c r="I197" s="116">
        <f t="shared" si="30"/>
        <v>103856.9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33635.71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33635.71</v>
      </c>
      <c r="I198" s="116">
        <f t="shared" si="30"/>
        <v>33635.71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2142204.1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2142204.1</v>
      </c>
      <c r="I199" s="116">
        <f t="shared" si="30"/>
        <v>2142204.1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148245.49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148245.49</v>
      </c>
      <c r="I200" s="116">
        <f t="shared" si="30"/>
        <v>148245.49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83806.05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83806.05</v>
      </c>
      <c r="I201" s="116">
        <f t="shared" si="30"/>
        <v>83806.05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212496.29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212496.29</v>
      </c>
      <c r="I202" s="116">
        <f t="shared" si="30"/>
        <v>212496.29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127898.02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127898.02</v>
      </c>
      <c r="I203" s="116">
        <f t="shared" si="30"/>
        <v>127898.02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1320426.58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1320426.58</v>
      </c>
      <c r="I204" s="116">
        <f t="shared" si="30"/>
        <v>1320426.58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31530.68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31530.68</v>
      </c>
      <c r="I205" s="116">
        <f t="shared" si="30"/>
        <v>31530.68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6985.57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6985.57</v>
      </c>
      <c r="I206" s="116">
        <f t="shared" si="30"/>
        <v>6985.57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30373.86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30373.86</v>
      </c>
      <c r="I207" s="116">
        <f t="shared" si="30"/>
        <v>30373.86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909762.78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909762.78</v>
      </c>
      <c r="I208" s="116">
        <f t="shared" si="30"/>
        <v>909762.78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160966.74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160966.74</v>
      </c>
      <c r="I209" s="116">
        <f t="shared" si="30"/>
        <v>160966.74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27476.07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27476.07</v>
      </c>
      <c r="I210" s="116">
        <f t="shared" si="30"/>
        <v>27476.07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682661.72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682661.72</v>
      </c>
      <c r="I211" s="116">
        <f t="shared" si="30"/>
        <v>682661.72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52709.02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52709.02</v>
      </c>
      <c r="I212" s="116">
        <f t="shared" si="30"/>
        <v>52709.02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29579.63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29579.63</v>
      </c>
      <c r="I213" s="122">
        <f t="shared" si="30"/>
        <v>29579.63</v>
      </c>
      <c r="J213" s="145" t="s">
        <v>500</v>
      </c>
    </row>
    <row r="214" spans="1:10" x14ac:dyDescent="0.3">
      <c r="A214" s="118" t="s">
        <v>501</v>
      </c>
      <c r="B214" s="116">
        <f>SUM(B178:B213)</f>
        <v>8347348.4399999995</v>
      </c>
      <c r="C214" s="116">
        <f t="shared" ref="C214:I214" si="31">SUM(C178:C213)</f>
        <v>6104615.2100000009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8347348.4399999995</v>
      </c>
      <c r="H214" s="116">
        <f t="shared" si="31"/>
        <v>6104615.2100000009</v>
      </c>
      <c r="I214" s="116">
        <f t="shared" si="31"/>
        <v>14451963.65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27136.77</v>
      </c>
      <c r="E216" s="116">
        <v>15790.9</v>
      </c>
      <c r="F216" s="116">
        <v>11345.87</v>
      </c>
      <c r="G216" s="116">
        <f>B216+E216</f>
        <v>15790.9</v>
      </c>
      <c r="H216" s="116">
        <f t="shared" ref="H216:H220" si="32">C216+F216</f>
        <v>11345.87</v>
      </c>
      <c r="I216" s="116">
        <f t="shared" ref="I216:I219" si="33">SUM(G216:H216)</f>
        <v>27136.77</v>
      </c>
      <c r="J216" s="145" t="s">
        <v>505</v>
      </c>
    </row>
    <row r="217" spans="1:10" x14ac:dyDescent="0.3">
      <c r="A217" s="118" t="s">
        <v>506</v>
      </c>
      <c r="B217" s="116">
        <v>953208.57000000007</v>
      </c>
      <c r="C217" s="116">
        <v>833532.8</v>
      </c>
      <c r="D217" s="116">
        <v>204069.59</v>
      </c>
      <c r="E217" s="116">
        <v>127951.64</v>
      </c>
      <c r="F217" s="116">
        <v>76117.95</v>
      </c>
      <c r="G217" s="116">
        <f t="shared" ref="G217:G220" si="34">B217+E217</f>
        <v>1081160.21</v>
      </c>
      <c r="H217" s="116">
        <f t="shared" si="32"/>
        <v>909650.75</v>
      </c>
      <c r="I217" s="116">
        <f t="shared" si="33"/>
        <v>1990810.96</v>
      </c>
      <c r="J217" s="145" t="s">
        <v>507</v>
      </c>
    </row>
    <row r="218" spans="1:10" x14ac:dyDescent="0.3">
      <c r="A218" s="118" t="s">
        <v>508</v>
      </c>
      <c r="B218" s="116">
        <v>875296.59000000008</v>
      </c>
      <c r="C218" s="116">
        <v>68953.84</v>
      </c>
      <c r="D218" s="116">
        <v>2408341.13</v>
      </c>
      <c r="E218" s="116">
        <v>1401413.68</v>
      </c>
      <c r="F218" s="116">
        <v>1006927.45</v>
      </c>
      <c r="G218" s="116">
        <f t="shared" si="34"/>
        <v>2276710.27</v>
      </c>
      <c r="H218" s="116">
        <f t="shared" si="32"/>
        <v>1075881.29</v>
      </c>
      <c r="I218" s="116">
        <f t="shared" si="33"/>
        <v>3352591.56</v>
      </c>
      <c r="J218" s="145" t="s">
        <v>509</v>
      </c>
    </row>
    <row r="219" spans="1:10" x14ac:dyDescent="0.3">
      <c r="A219" s="118" t="s">
        <v>510</v>
      </c>
      <c r="B219" s="116">
        <v>3540432.03</v>
      </c>
      <c r="C219" s="116">
        <v>346194.5</v>
      </c>
      <c r="D219" s="116">
        <v>42248.800000000003</v>
      </c>
      <c r="E219" s="116">
        <v>27740.560000000001</v>
      </c>
      <c r="F219" s="116">
        <v>14508.24</v>
      </c>
      <c r="G219" s="116">
        <f t="shared" si="34"/>
        <v>3568172.59</v>
      </c>
      <c r="H219" s="116">
        <f t="shared" si="32"/>
        <v>360702.74</v>
      </c>
      <c r="I219" s="116">
        <f t="shared" si="33"/>
        <v>3928875.33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5368937.1899999995</v>
      </c>
      <c r="C221" s="116">
        <f t="shared" ref="C221:I221" si="35">SUM(C216:C220)</f>
        <v>1248681.1400000001</v>
      </c>
      <c r="D221" s="116">
        <f t="shared" si="35"/>
        <v>2681796.2899999996</v>
      </c>
      <c r="E221" s="116">
        <f t="shared" si="35"/>
        <v>1572896.78</v>
      </c>
      <c r="F221" s="116">
        <f t="shared" si="35"/>
        <v>1108899.51</v>
      </c>
      <c r="G221" s="116">
        <f t="shared" si="35"/>
        <v>6941833.9699999997</v>
      </c>
      <c r="H221" s="116">
        <f t="shared" si="35"/>
        <v>2357580.6500000004</v>
      </c>
      <c r="I221" s="116">
        <f t="shared" si="35"/>
        <v>9299414.620000001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3489833.34</v>
      </c>
      <c r="C223" s="116">
        <v>95940.37</v>
      </c>
      <c r="D223" s="116">
        <v>69733.440000000002</v>
      </c>
      <c r="E223" s="116">
        <v>40577.910000000003</v>
      </c>
      <c r="F223" s="116">
        <v>29155.53</v>
      </c>
      <c r="G223" s="116">
        <f t="shared" ref="G223:H229" si="36">B223+E223</f>
        <v>3530411.25</v>
      </c>
      <c r="H223" s="116">
        <f t="shared" si="36"/>
        <v>125095.9</v>
      </c>
      <c r="I223" s="116">
        <f t="shared" ref="I223:I229" si="37">SUM(G223:H223)</f>
        <v>3655507.15</v>
      </c>
      <c r="J223" s="145" t="s">
        <v>518</v>
      </c>
    </row>
    <row r="224" spans="1:10" x14ac:dyDescent="0.3">
      <c r="A224" s="118" t="s">
        <v>519</v>
      </c>
      <c r="B224" s="116">
        <v>72954.080000000002</v>
      </c>
      <c r="C224" s="116">
        <v>41363.629999999997</v>
      </c>
      <c r="D224" s="116">
        <v>232720.44</v>
      </c>
      <c r="E224" s="116">
        <v>135420.03</v>
      </c>
      <c r="F224" s="116">
        <v>97300.41</v>
      </c>
      <c r="G224" s="116">
        <f t="shared" si="36"/>
        <v>208374.11</v>
      </c>
      <c r="H224" s="116">
        <f t="shared" si="36"/>
        <v>138664.04</v>
      </c>
      <c r="I224" s="116">
        <f t="shared" si="37"/>
        <v>347038.15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90.33</v>
      </c>
      <c r="E225" s="116">
        <v>52.56</v>
      </c>
      <c r="F225" s="116">
        <v>37.770000000000003</v>
      </c>
      <c r="G225" s="116">
        <f t="shared" si="36"/>
        <v>52.56</v>
      </c>
      <c r="H225" s="116">
        <f t="shared" si="36"/>
        <v>37.770000000000003</v>
      </c>
      <c r="I225" s="116">
        <f t="shared" si="37"/>
        <v>90.330000000000013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111217.96</v>
      </c>
      <c r="C227" s="116">
        <v>0</v>
      </c>
      <c r="D227" s="116">
        <v>-20145.88</v>
      </c>
      <c r="E227" s="116">
        <v>-11722.89</v>
      </c>
      <c r="F227" s="116">
        <v>-8422.99</v>
      </c>
      <c r="G227" s="116">
        <f t="shared" si="36"/>
        <v>99495.07</v>
      </c>
      <c r="H227" s="116">
        <f t="shared" si="36"/>
        <v>-8422.99</v>
      </c>
      <c r="I227" s="116">
        <f t="shared" si="37"/>
        <v>91072.08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3674005.38</v>
      </c>
      <c r="C230" s="116">
        <f t="shared" ref="C230:I230" si="38">SUM(C223:C229)</f>
        <v>137304</v>
      </c>
      <c r="D230" s="116">
        <f t="shared" si="38"/>
        <v>282398.33</v>
      </c>
      <c r="E230" s="116">
        <f t="shared" si="38"/>
        <v>164327.60999999999</v>
      </c>
      <c r="F230" s="116">
        <f t="shared" si="38"/>
        <v>118070.72</v>
      </c>
      <c r="G230" s="116">
        <f t="shared" si="38"/>
        <v>3838332.9899999998</v>
      </c>
      <c r="H230" s="116">
        <f t="shared" si="38"/>
        <v>255374.72000000003</v>
      </c>
      <c r="I230" s="116">
        <f t="shared" si="38"/>
        <v>4093707.71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6476403.9500000002</v>
      </c>
      <c r="C232" s="122">
        <v>930292.54</v>
      </c>
      <c r="D232" s="122">
        <v>0</v>
      </c>
      <c r="E232" s="122">
        <v>0</v>
      </c>
      <c r="F232" s="122">
        <v>0</v>
      </c>
      <c r="G232" s="122">
        <f t="shared" ref="G232:H232" si="39">B232+E232</f>
        <v>6476403.9500000002</v>
      </c>
      <c r="H232" s="122">
        <f t="shared" si="39"/>
        <v>930292.54</v>
      </c>
      <c r="I232" s="122">
        <f t="shared" ref="I232" si="40">SUM(G232:H232)</f>
        <v>7406696.4900000002</v>
      </c>
      <c r="J232" s="145" t="s">
        <v>535</v>
      </c>
    </row>
    <row r="233" spans="1:10" x14ac:dyDescent="0.3">
      <c r="A233" s="118" t="s">
        <v>536</v>
      </c>
      <c r="B233" s="116">
        <f>SUM(B232)</f>
        <v>6476403.9500000002</v>
      </c>
      <c r="C233" s="116">
        <f t="shared" ref="C233:I233" si="41">SUM(C232)</f>
        <v>930292.54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6476403.9500000002</v>
      </c>
      <c r="H233" s="116">
        <f t="shared" si="41"/>
        <v>930292.54</v>
      </c>
      <c r="I233" s="116">
        <f t="shared" si="41"/>
        <v>7406696.4900000002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1078805.06</v>
      </c>
      <c r="C235" s="116">
        <v>90241.15</v>
      </c>
      <c r="D235" s="116">
        <v>8073083.0899999999</v>
      </c>
      <c r="E235" s="116">
        <v>5300786.38</v>
      </c>
      <c r="F235" s="116">
        <v>2772296.71</v>
      </c>
      <c r="G235" s="116">
        <f t="shared" ref="G235:H247" si="42">B235+E235</f>
        <v>6379591.4399999995</v>
      </c>
      <c r="H235" s="116">
        <f t="shared" si="42"/>
        <v>2862537.86</v>
      </c>
      <c r="I235" s="116">
        <f t="shared" ref="I235" si="43">SUM(G235:H235)</f>
        <v>9242129.2999999989</v>
      </c>
      <c r="J235" s="145" t="s">
        <v>540</v>
      </c>
    </row>
    <row r="236" spans="1:10" x14ac:dyDescent="0.3">
      <c r="A236" s="118" t="s">
        <v>541</v>
      </c>
      <c r="B236" s="116">
        <v>25360.32</v>
      </c>
      <c r="C236" s="116">
        <v>88752.93</v>
      </c>
      <c r="D236" s="116">
        <v>591959.82999999996</v>
      </c>
      <c r="E236" s="116">
        <v>388680.64</v>
      </c>
      <c r="F236" s="116">
        <v>203279.19</v>
      </c>
      <c r="G236" s="116">
        <f t="shared" si="42"/>
        <v>414040.96</v>
      </c>
      <c r="H236" s="116">
        <f t="shared" si="42"/>
        <v>292032.12</v>
      </c>
      <c r="I236" s="116">
        <f t="shared" ref="I236:I247" si="44">SUM(G236:H236)</f>
        <v>706073.08000000007</v>
      </c>
      <c r="J236" s="145" t="s">
        <v>542</v>
      </c>
    </row>
    <row r="237" spans="1:10" x14ac:dyDescent="0.3">
      <c r="A237" s="118" t="s">
        <v>543</v>
      </c>
      <c r="B237" s="116">
        <v>-18408.59</v>
      </c>
      <c r="C237" s="116">
        <v>-9627.6299999999992</v>
      </c>
      <c r="D237" s="116">
        <v>-4151664.98</v>
      </c>
      <c r="E237" s="116">
        <v>-2725983.23</v>
      </c>
      <c r="F237" s="116">
        <v>-1425681.75</v>
      </c>
      <c r="G237" s="116">
        <f t="shared" si="42"/>
        <v>-2744391.82</v>
      </c>
      <c r="H237" s="116">
        <f t="shared" si="42"/>
        <v>-1435309.38</v>
      </c>
      <c r="I237" s="116">
        <f t="shared" si="44"/>
        <v>-4179701.1999999997</v>
      </c>
      <c r="J237" s="145" t="s">
        <v>544</v>
      </c>
    </row>
    <row r="238" spans="1:10" x14ac:dyDescent="0.3">
      <c r="A238" s="118" t="s">
        <v>545</v>
      </c>
      <c r="B238" s="116">
        <v>349929.88</v>
      </c>
      <c r="C238" s="116">
        <v>96551.62</v>
      </c>
      <c r="D238" s="116">
        <v>2109306.2000000002</v>
      </c>
      <c r="E238" s="116">
        <v>1384970.45</v>
      </c>
      <c r="F238" s="116">
        <v>724335.75</v>
      </c>
      <c r="G238" s="116">
        <f t="shared" si="42"/>
        <v>1734900.33</v>
      </c>
      <c r="H238" s="116">
        <f t="shared" si="42"/>
        <v>820887.37</v>
      </c>
      <c r="I238" s="116">
        <f t="shared" si="44"/>
        <v>2555787.7000000002</v>
      </c>
      <c r="J238" s="145" t="s">
        <v>546</v>
      </c>
    </row>
    <row r="239" spans="1:10" x14ac:dyDescent="0.3">
      <c r="A239" s="118" t="s">
        <v>547</v>
      </c>
      <c r="B239" s="116">
        <v>581784.72</v>
      </c>
      <c r="C239" s="116">
        <v>18761.97</v>
      </c>
      <c r="D239" s="116">
        <v>-19397.2</v>
      </c>
      <c r="E239" s="116">
        <v>-11461.8</v>
      </c>
      <c r="F239" s="116">
        <v>-7935.4</v>
      </c>
      <c r="G239" s="116">
        <f t="shared" si="42"/>
        <v>570322.91999999993</v>
      </c>
      <c r="H239" s="116">
        <f t="shared" si="42"/>
        <v>10826.570000000002</v>
      </c>
      <c r="I239" s="116">
        <f t="shared" si="44"/>
        <v>581149.48999999987</v>
      </c>
      <c r="J239" s="145" t="s">
        <v>548</v>
      </c>
    </row>
    <row r="240" spans="1:10" x14ac:dyDescent="0.3">
      <c r="A240" s="118" t="s">
        <v>549</v>
      </c>
      <c r="B240" s="116">
        <v>127815.67999999999</v>
      </c>
      <c r="C240" s="116">
        <v>40835.18</v>
      </c>
      <c r="D240" s="116">
        <v>870556.5</v>
      </c>
      <c r="E240" s="116">
        <v>506576.8</v>
      </c>
      <c r="F240" s="116">
        <v>363979.7</v>
      </c>
      <c r="G240" s="116">
        <f t="shared" si="42"/>
        <v>634392.48</v>
      </c>
      <c r="H240" s="116">
        <f t="shared" si="42"/>
        <v>404814.88</v>
      </c>
      <c r="I240" s="116">
        <f t="shared" si="44"/>
        <v>1039207.36</v>
      </c>
      <c r="J240" s="145" t="s">
        <v>550</v>
      </c>
    </row>
    <row r="241" spans="1:10" x14ac:dyDescent="0.3">
      <c r="A241" s="118" t="s">
        <v>551</v>
      </c>
      <c r="B241" s="116">
        <v>318608.78999999998</v>
      </c>
      <c r="C241" s="116">
        <v>27034.49</v>
      </c>
      <c r="D241" s="116">
        <v>-490074.24</v>
      </c>
      <c r="E241" s="116">
        <v>-354037.55</v>
      </c>
      <c r="F241" s="116">
        <v>-136036.69</v>
      </c>
      <c r="G241" s="116">
        <f t="shared" si="42"/>
        <v>-35428.760000000009</v>
      </c>
      <c r="H241" s="116">
        <f t="shared" si="42"/>
        <v>-109002.2</v>
      </c>
      <c r="I241" s="116">
        <f t="shared" si="44"/>
        <v>-144430.96000000002</v>
      </c>
      <c r="J241" s="145" t="s">
        <v>552</v>
      </c>
    </row>
    <row r="242" spans="1:10" x14ac:dyDescent="0.3">
      <c r="A242" s="118" t="s">
        <v>553</v>
      </c>
      <c r="B242" s="116">
        <v>1089893.03</v>
      </c>
      <c r="C242" s="116">
        <v>358859</v>
      </c>
      <c r="D242" s="116">
        <v>63344.49</v>
      </c>
      <c r="E242" s="116">
        <v>41591.99</v>
      </c>
      <c r="F242" s="116">
        <v>21752.5</v>
      </c>
      <c r="G242" s="116">
        <f t="shared" si="42"/>
        <v>1131485.02</v>
      </c>
      <c r="H242" s="116">
        <f t="shared" si="42"/>
        <v>380611.5</v>
      </c>
      <c r="I242" s="116">
        <f t="shared" si="44"/>
        <v>1512096.52</v>
      </c>
      <c r="J242" s="145" t="s">
        <v>554</v>
      </c>
    </row>
    <row r="243" spans="1:10" x14ac:dyDescent="0.3">
      <c r="A243" s="118" t="s">
        <v>555</v>
      </c>
      <c r="B243" s="116">
        <v>2660.95</v>
      </c>
      <c r="C243" s="116">
        <v>0</v>
      </c>
      <c r="D243" s="116">
        <v>0</v>
      </c>
      <c r="E243" s="116">
        <v>0</v>
      </c>
      <c r="F243" s="116">
        <v>0</v>
      </c>
      <c r="G243" s="116">
        <f t="shared" si="42"/>
        <v>2660.95</v>
      </c>
      <c r="H243" s="116">
        <f t="shared" si="42"/>
        <v>0</v>
      </c>
      <c r="I243" s="116">
        <f t="shared" si="44"/>
        <v>2660.95</v>
      </c>
      <c r="J243" s="145" t="s">
        <v>556</v>
      </c>
    </row>
    <row r="244" spans="1:10" x14ac:dyDescent="0.3">
      <c r="A244" s="118" t="s">
        <v>557</v>
      </c>
      <c r="B244" s="116">
        <v>69977</v>
      </c>
      <c r="C244" s="116">
        <v>39022.370000000003</v>
      </c>
      <c r="D244" s="116">
        <v>929306.42</v>
      </c>
      <c r="E244" s="116">
        <v>610182.56999999995</v>
      </c>
      <c r="F244" s="116">
        <v>319123.84999999998</v>
      </c>
      <c r="G244" s="116">
        <f t="shared" si="42"/>
        <v>680159.57</v>
      </c>
      <c r="H244" s="116">
        <f t="shared" si="42"/>
        <v>358146.22</v>
      </c>
      <c r="I244" s="116">
        <f t="shared" si="44"/>
        <v>1038305.7899999999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6870.91</v>
      </c>
      <c r="D245" s="116">
        <v>977581.91</v>
      </c>
      <c r="E245" s="116">
        <v>641880.26</v>
      </c>
      <c r="F245" s="116">
        <v>335701.65</v>
      </c>
      <c r="G245" s="116">
        <f t="shared" si="42"/>
        <v>843296.69</v>
      </c>
      <c r="H245" s="116">
        <f t="shared" si="42"/>
        <v>342572.56</v>
      </c>
      <c r="I245" s="116">
        <f t="shared" ref="I245" si="45">SUM(G245:H245)</f>
        <v>1185869.25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175544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175544</v>
      </c>
      <c r="I246" s="116">
        <f t="shared" si="44"/>
        <v>175544</v>
      </c>
      <c r="J246" s="145" t="s">
        <v>562</v>
      </c>
    </row>
    <row r="247" spans="1:10" x14ac:dyDescent="0.3">
      <c r="A247" s="118" t="s">
        <v>563</v>
      </c>
      <c r="B247" s="122">
        <v>134768.04999999999</v>
      </c>
      <c r="C247" s="122">
        <v>0</v>
      </c>
      <c r="D247" s="122">
        <v>2230559.71</v>
      </c>
      <c r="E247" s="122">
        <v>1464585.63</v>
      </c>
      <c r="F247" s="122">
        <v>765974.08</v>
      </c>
      <c r="G247" s="122">
        <f t="shared" si="42"/>
        <v>1599353.68</v>
      </c>
      <c r="H247" s="122">
        <f t="shared" si="42"/>
        <v>765974.08</v>
      </c>
      <c r="I247" s="122">
        <f t="shared" si="44"/>
        <v>2365327.7599999998</v>
      </c>
      <c r="J247" s="145" t="s">
        <v>564</v>
      </c>
    </row>
    <row r="248" spans="1:10" x14ac:dyDescent="0.3">
      <c r="A248" s="118" t="s">
        <v>565</v>
      </c>
      <c r="B248" s="116">
        <f>SUM(B235:B247)</f>
        <v>3962611.32</v>
      </c>
      <c r="C248" s="116">
        <f t="shared" ref="C248:I248" si="46">SUM(C235:C247)</f>
        <v>932845.99</v>
      </c>
      <c r="D248" s="116">
        <f t="shared" si="46"/>
        <v>11184561.73</v>
      </c>
      <c r="E248" s="116">
        <f t="shared" si="46"/>
        <v>7247772.1399999997</v>
      </c>
      <c r="F248" s="116">
        <f t="shared" si="46"/>
        <v>3936789.5900000003</v>
      </c>
      <c r="G248" s="116">
        <f t="shared" si="46"/>
        <v>11210383.459999999</v>
      </c>
      <c r="H248" s="116">
        <f t="shared" si="46"/>
        <v>4869635.5799999991</v>
      </c>
      <c r="I248" s="116">
        <f t="shared" si="46"/>
        <v>16080019.039999995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40243372.04999999</v>
      </c>
      <c r="C249" s="150">
        <f t="shared" ref="C249:I249" si="47">C146+C176+C214+C221+C230+C233+C248</f>
        <v>10047276.110000001</v>
      </c>
      <c r="D249" s="150">
        <f t="shared" si="47"/>
        <v>14148756.35</v>
      </c>
      <c r="E249" s="150">
        <f t="shared" si="47"/>
        <v>8984996.5299999993</v>
      </c>
      <c r="F249" s="150">
        <f t="shared" si="47"/>
        <v>5163759.82</v>
      </c>
      <c r="G249" s="150">
        <f t="shared" si="47"/>
        <v>49228368.579999991</v>
      </c>
      <c r="H249" s="150">
        <f t="shared" si="47"/>
        <v>15211035.93</v>
      </c>
      <c r="I249" s="150">
        <f t="shared" si="47"/>
        <v>64439404.50999999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30988539.73</v>
      </c>
      <c r="C253" s="116">
        <v>14056900.199999999</v>
      </c>
      <c r="D253" s="116">
        <v>2333886.34</v>
      </c>
      <c r="E253" s="116">
        <v>1532429.77</v>
      </c>
      <c r="F253" s="116">
        <v>801456.57</v>
      </c>
      <c r="G253" s="116">
        <f t="shared" ref="G253:H254" si="48">B253+E253</f>
        <v>32520969.5</v>
      </c>
      <c r="H253" s="116">
        <f t="shared" si="48"/>
        <v>14858356.77</v>
      </c>
      <c r="I253" s="116">
        <f t="shared" ref="I253" si="49">SUM(G253:H253)</f>
        <v>47379326.269999996</v>
      </c>
      <c r="J253" s="145" t="s">
        <v>572</v>
      </c>
    </row>
    <row r="254" spans="1:10" x14ac:dyDescent="0.3">
      <c r="A254" s="118" t="s">
        <v>573</v>
      </c>
      <c r="B254" s="122">
        <v>293577.11</v>
      </c>
      <c r="C254" s="122">
        <v>23612.48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302341.84999999998</v>
      </c>
      <c r="H254" s="122">
        <f t="shared" si="48"/>
        <v>28196.42</v>
      </c>
      <c r="I254" s="122">
        <f>SUM(G254:H254)</f>
        <v>330538.26999999996</v>
      </c>
      <c r="J254" s="145" t="s">
        <v>574</v>
      </c>
    </row>
    <row r="255" spans="1:10" x14ac:dyDescent="0.3">
      <c r="A255" s="118" t="s">
        <v>575</v>
      </c>
      <c r="B255" s="116">
        <f>SUM(B253:B254)</f>
        <v>31282116.84</v>
      </c>
      <c r="C255" s="116">
        <f t="shared" ref="C255:I255" si="50">SUM(C253:C254)</f>
        <v>14080512.68</v>
      </c>
      <c r="D255" s="116">
        <f t="shared" si="50"/>
        <v>2347235.02</v>
      </c>
      <c r="E255" s="116">
        <f t="shared" si="50"/>
        <v>1541194.51</v>
      </c>
      <c r="F255" s="116">
        <f t="shared" si="50"/>
        <v>806040.50999999989</v>
      </c>
      <c r="G255" s="116">
        <f t="shared" si="50"/>
        <v>32823311.350000001</v>
      </c>
      <c r="H255" s="116">
        <f t="shared" si="50"/>
        <v>14886553.189999999</v>
      </c>
      <c r="I255" s="116">
        <f t="shared" si="50"/>
        <v>47709864.539999999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1033666.63</v>
      </c>
      <c r="C257" s="116">
        <v>311853.98</v>
      </c>
      <c r="D257" s="116">
        <v>5219949.1900000004</v>
      </c>
      <c r="E257" s="116">
        <v>3427418.64</v>
      </c>
      <c r="F257" s="116">
        <v>1792530.55</v>
      </c>
      <c r="G257" s="116">
        <f t="shared" ref="G257:H259" si="51">B257+E257</f>
        <v>4461085.2700000005</v>
      </c>
      <c r="H257" s="116">
        <f t="shared" si="51"/>
        <v>2104384.5300000003</v>
      </c>
      <c r="I257" s="116">
        <f t="shared" ref="I257" si="52">SUM(G257:H257)</f>
        <v>6565469.8000000007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243567.25</v>
      </c>
      <c r="C259" s="122">
        <v>18759.95</v>
      </c>
      <c r="D259" s="122">
        <v>2484.4299999999998</v>
      </c>
      <c r="E259" s="122">
        <v>1631.28</v>
      </c>
      <c r="F259" s="122">
        <v>853.15</v>
      </c>
      <c r="G259" s="122">
        <f t="shared" si="51"/>
        <v>245198.53</v>
      </c>
      <c r="H259" s="122">
        <f t="shared" si="51"/>
        <v>19613.100000000002</v>
      </c>
      <c r="I259" s="122">
        <f t="shared" si="53"/>
        <v>264811.63</v>
      </c>
      <c r="J259" s="145" t="s">
        <v>583</v>
      </c>
    </row>
    <row r="260" spans="1:10" x14ac:dyDescent="0.3">
      <c r="A260" s="118" t="s">
        <v>584</v>
      </c>
      <c r="B260" s="116">
        <f>SUM(B257:B259)</f>
        <v>2073252.69</v>
      </c>
      <c r="C260" s="116">
        <f t="shared" ref="C260:I260" si="54">SUM(C257:C259)</f>
        <v>330613.93</v>
      </c>
      <c r="D260" s="116">
        <f t="shared" si="54"/>
        <v>5222433.62</v>
      </c>
      <c r="E260" s="116">
        <f t="shared" si="54"/>
        <v>3429049.92</v>
      </c>
      <c r="F260" s="116">
        <f t="shared" si="54"/>
        <v>1793383.7</v>
      </c>
      <c r="G260" s="116">
        <f t="shared" si="54"/>
        <v>5502302.6100000003</v>
      </c>
      <c r="H260" s="116">
        <f t="shared" si="54"/>
        <v>2123997.6300000004</v>
      </c>
      <c r="I260" s="116">
        <f t="shared" si="54"/>
        <v>7626300.2400000012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5016783.53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5016783.53</v>
      </c>
      <c r="H265" s="116">
        <f t="shared" si="58"/>
        <v>1300182.8700000001</v>
      </c>
      <c r="I265" s="116">
        <f t="shared" ref="I265:I266" si="59">SUM(G265:H265)</f>
        <v>6316966.4000000004</v>
      </c>
      <c r="J265" s="145" t="s">
        <v>593</v>
      </c>
    </row>
    <row r="266" spans="1:10" x14ac:dyDescent="0.3">
      <c r="A266" s="118" t="s">
        <v>594</v>
      </c>
      <c r="B266" s="116">
        <v>-82095610</v>
      </c>
      <c r="C266" s="116">
        <v>-46171442.229999997</v>
      </c>
      <c r="D266" s="116">
        <v>0</v>
      </c>
      <c r="E266" s="116">
        <v>0</v>
      </c>
      <c r="F266" s="116">
        <v>0</v>
      </c>
      <c r="G266" s="116">
        <f t="shared" si="58"/>
        <v>-82095610</v>
      </c>
      <c r="H266" s="116">
        <f t="shared" si="58"/>
        <v>-46171442.229999997</v>
      </c>
      <c r="I266" s="116">
        <f t="shared" si="59"/>
        <v>-128267052.22999999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-77130736.719999999</v>
      </c>
      <c r="C271" s="116">
        <f t="shared" ref="C271:I271" si="61">SUM(C265:C270)</f>
        <v>-44712244.280000001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-77130736.719999999</v>
      </c>
      <c r="H271" s="116">
        <f t="shared" si="61"/>
        <v>-44712244.280000001</v>
      </c>
      <c r="I271" s="116">
        <f t="shared" si="61"/>
        <v>-121842980.99999999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-40921609.189999998</v>
      </c>
      <c r="C272" s="150">
        <f t="shared" ref="C272:I272" si="62">C255+C260+C263+C271</f>
        <v>-30301117.670000002</v>
      </c>
      <c r="D272" s="150">
        <f t="shared" si="62"/>
        <v>7569668.6400000006</v>
      </c>
      <c r="E272" s="150">
        <f t="shared" si="62"/>
        <v>4970244.43</v>
      </c>
      <c r="F272" s="150">
        <f t="shared" si="62"/>
        <v>2599424.21</v>
      </c>
      <c r="G272" s="150">
        <f t="shared" si="62"/>
        <v>-35951364.759999998</v>
      </c>
      <c r="H272" s="150">
        <f t="shared" si="62"/>
        <v>-27701693.460000001</v>
      </c>
      <c r="I272" s="150">
        <f t="shared" si="62"/>
        <v>-63653058.219999984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18281626.43</v>
      </c>
      <c r="C275" s="122">
        <v>6023874.3499999996</v>
      </c>
      <c r="D275" s="122">
        <v>790453.19</v>
      </c>
      <c r="E275" s="122">
        <v>509473.53</v>
      </c>
      <c r="F275" s="122">
        <v>280979.65999999997</v>
      </c>
      <c r="G275" s="122">
        <f t="shared" ref="G275:H275" si="63">B275+E275</f>
        <v>18791099.960000001</v>
      </c>
      <c r="H275" s="122">
        <f t="shared" si="63"/>
        <v>6304854.0099999998</v>
      </c>
      <c r="I275" s="122">
        <f t="shared" ref="I275" si="64">SUM(G275:H275)</f>
        <v>25095953.969999999</v>
      </c>
      <c r="J275" s="141" t="s">
        <v>610</v>
      </c>
    </row>
    <row r="276" spans="1:10" x14ac:dyDescent="0.3">
      <c r="A276" s="118" t="s">
        <v>611</v>
      </c>
      <c r="B276" s="116">
        <f>SUM(B275)</f>
        <v>18281626.43</v>
      </c>
      <c r="C276" s="116">
        <f t="shared" ref="C276:I276" si="65">SUM(C275)</f>
        <v>6023874.3499999996</v>
      </c>
      <c r="D276" s="116">
        <f t="shared" si="65"/>
        <v>790453.19</v>
      </c>
      <c r="E276" s="116">
        <f t="shared" si="65"/>
        <v>509473.53</v>
      </c>
      <c r="F276" s="116">
        <f t="shared" si="65"/>
        <v>280979.65999999997</v>
      </c>
      <c r="G276" s="116">
        <f>SUM(G275)</f>
        <v>18791099.960000001</v>
      </c>
      <c r="H276" s="116">
        <f t="shared" si="65"/>
        <v>6304854.0099999998</v>
      </c>
      <c r="I276" s="116">
        <f t="shared" si="65"/>
        <v>25095953.969999999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-38331.019999999997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-38331.019999999997</v>
      </c>
      <c r="H279" s="116">
        <f t="shared" si="66"/>
        <v>0</v>
      </c>
      <c r="I279" s="116">
        <f t="shared" ref="I279" si="67">SUM(G279:H279)</f>
        <v>-38331.019999999997</v>
      </c>
      <c r="J279" s="141" t="s">
        <v>615</v>
      </c>
    </row>
    <row r="280" spans="1:10" x14ac:dyDescent="0.3">
      <c r="A280" s="118" t="s">
        <v>614</v>
      </c>
      <c r="B280" s="116">
        <v>7203976.6900000004</v>
      </c>
      <c r="C280" s="116">
        <v>-1550471.88</v>
      </c>
      <c r="D280" s="116">
        <v>0</v>
      </c>
      <c r="E280" s="116">
        <v>0</v>
      </c>
      <c r="F280" s="116">
        <v>0</v>
      </c>
      <c r="G280" s="116">
        <f t="shared" si="66"/>
        <v>7203976.6900000004</v>
      </c>
      <c r="H280" s="116">
        <f t="shared" si="66"/>
        <v>-1550471.88</v>
      </c>
      <c r="I280" s="116">
        <f t="shared" ref="I280" si="68">SUM(G280:H280)</f>
        <v>5653504.8100000005</v>
      </c>
      <c r="J280" s="141" t="s">
        <v>616</v>
      </c>
    </row>
    <row r="281" spans="1:10" x14ac:dyDescent="0.3">
      <c r="A281" s="118" t="s">
        <v>617</v>
      </c>
      <c r="B281" s="116">
        <f>SUM(B278:B280)</f>
        <v>7165645.6700000009</v>
      </c>
      <c r="C281" s="116">
        <f t="shared" ref="C281:H281" si="69">SUM(C278:C280)</f>
        <v>-1550471.88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7165645.6700000009</v>
      </c>
      <c r="H281" s="116">
        <f t="shared" si="69"/>
        <v>-1550471.88</v>
      </c>
      <c r="I281" s="116">
        <f>SUM(I278:I280)</f>
        <v>5615173.790000001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4568506.75</v>
      </c>
      <c r="C283" s="116">
        <v>8369628.7199999997</v>
      </c>
      <c r="D283" s="116">
        <v>0</v>
      </c>
      <c r="E283" s="116">
        <v>0</v>
      </c>
      <c r="F283" s="116">
        <v>0</v>
      </c>
      <c r="G283" s="116">
        <f t="shared" ref="G283:H285" si="70">B283+E283</f>
        <v>4568506.75</v>
      </c>
      <c r="H283" s="116">
        <f t="shared" si="70"/>
        <v>8369628.7199999997</v>
      </c>
      <c r="I283" s="116">
        <f t="shared" ref="I283:I285" si="71">SUM(G283:H283)</f>
        <v>12938135.469999999</v>
      </c>
      <c r="J283" s="141" t="s">
        <v>621</v>
      </c>
    </row>
    <row r="284" spans="1:10" x14ac:dyDescent="0.3">
      <c r="A284" s="118" t="s">
        <v>622</v>
      </c>
      <c r="B284" s="116">
        <v>-10476806.9</v>
      </c>
      <c r="C284" s="116">
        <v>-9138139.9100000001</v>
      </c>
      <c r="D284" s="116">
        <v>0</v>
      </c>
      <c r="E284" s="116">
        <v>0</v>
      </c>
      <c r="F284" s="116">
        <v>0</v>
      </c>
      <c r="G284" s="116">
        <f t="shared" si="70"/>
        <v>-10476806.9</v>
      </c>
      <c r="H284" s="116">
        <f t="shared" si="70"/>
        <v>-9138139.9100000001</v>
      </c>
      <c r="I284" s="116">
        <f t="shared" ref="I284" si="72">SUM(G284:H284)</f>
        <v>-19614946.810000002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-5908300.1500000004</v>
      </c>
      <c r="C286" s="116">
        <f t="shared" ref="C286:I286" si="73">SUM(C283:C285)</f>
        <v>-768511.19000000041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-5908300.1500000004</v>
      </c>
      <c r="H286" s="116">
        <f t="shared" si="73"/>
        <v>-768511.19000000041</v>
      </c>
      <c r="I286" s="116">
        <f t="shared" si="73"/>
        <v>-6676811.3400000036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18471326.830000021</v>
      </c>
      <c r="C288" s="148">
        <f t="shared" si="74"/>
        <v>8745705.0200000051</v>
      </c>
      <c r="D288" s="148">
        <f t="shared" si="74"/>
        <v>-22508878.180000003</v>
      </c>
      <c r="E288" s="148">
        <f t="shared" si="74"/>
        <v>-14464714.489999998</v>
      </c>
      <c r="F288" s="148">
        <f t="shared" si="74"/>
        <v>-8044163.6900000004</v>
      </c>
      <c r="G288" s="148">
        <f t="shared" si="74"/>
        <v>4006612.3400000213</v>
      </c>
      <c r="H288" s="148">
        <f t="shared" si="74"/>
        <v>701541.3300000038</v>
      </c>
      <c r="I288" s="148">
        <f t="shared" si="74"/>
        <v>4708153.6700000223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-15170678.15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-15170678.15</v>
      </c>
      <c r="H292" s="116">
        <f t="shared" si="75"/>
        <v>0</v>
      </c>
      <c r="I292" s="116">
        <f t="shared" ref="I292:I293" si="76">SUM(G292:H292)</f>
        <v>-15170678.15</v>
      </c>
      <c r="J292" s="145" t="s">
        <v>631</v>
      </c>
    </row>
    <row r="293" spans="1:10" x14ac:dyDescent="0.3">
      <c r="A293" s="118" t="s">
        <v>632</v>
      </c>
      <c r="B293" s="122">
        <v>-30872192.550000001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-30872192.550000001</v>
      </c>
      <c r="H293" s="122">
        <f t="shared" si="75"/>
        <v>0</v>
      </c>
      <c r="I293" s="122">
        <f t="shared" si="76"/>
        <v>-30872192.550000001</v>
      </c>
      <c r="J293" s="145" t="s">
        <v>633</v>
      </c>
    </row>
    <row r="294" spans="1:10" x14ac:dyDescent="0.3">
      <c r="A294" s="118" t="s">
        <v>634</v>
      </c>
      <c r="B294" s="116">
        <f>SUM(B292:B293)</f>
        <v>-46042870.700000003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-46042870.700000003</v>
      </c>
      <c r="H294" s="116">
        <f t="shared" si="77"/>
        <v>0</v>
      </c>
      <c r="I294" s="116">
        <f t="shared" si="77"/>
        <v>-46042870.700000003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26146.12</v>
      </c>
      <c r="C296" s="116">
        <v>0</v>
      </c>
      <c r="D296" s="116">
        <v>195.58</v>
      </c>
      <c r="E296" s="116">
        <v>128.41999999999999</v>
      </c>
      <c r="F296" s="116">
        <v>67.16</v>
      </c>
      <c r="G296" s="116">
        <f t="shared" ref="G296:H319" si="78">B296+E296</f>
        <v>26274.539999999997</v>
      </c>
      <c r="H296" s="116">
        <f t="shared" si="78"/>
        <v>67.16</v>
      </c>
      <c r="I296" s="116">
        <f t="shared" ref="I296:I319" si="79">SUM(G296:H296)</f>
        <v>26341.699999999997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-11816430.449999999</v>
      </c>
      <c r="E297" s="116">
        <v>-7758668.2300000004</v>
      </c>
      <c r="F297" s="116">
        <v>-4057762.22</v>
      </c>
      <c r="G297" s="116">
        <f t="shared" si="78"/>
        <v>-7758668.2300000004</v>
      </c>
      <c r="H297" s="116">
        <f t="shared" si="78"/>
        <v>-4057762.22</v>
      </c>
      <c r="I297" s="116">
        <f t="shared" si="79"/>
        <v>-11816430.450000001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12881814.130000001</v>
      </c>
      <c r="E298" s="116">
        <v>8458199.1600000001</v>
      </c>
      <c r="F298" s="116">
        <v>4423614.97</v>
      </c>
      <c r="G298" s="116">
        <f t="shared" si="78"/>
        <v>8458199.1600000001</v>
      </c>
      <c r="H298" s="116">
        <f t="shared" si="78"/>
        <v>4423614.97</v>
      </c>
      <c r="I298" s="116">
        <f t="shared" si="79"/>
        <v>12881814.129999999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49941.7</v>
      </c>
      <c r="E300" s="116">
        <v>32791.72</v>
      </c>
      <c r="F300" s="116">
        <v>17149.98</v>
      </c>
      <c r="G300" s="116">
        <f t="shared" si="78"/>
        <v>32791.72</v>
      </c>
      <c r="H300" s="116">
        <f t="shared" si="78"/>
        <v>17149.98</v>
      </c>
      <c r="I300" s="116">
        <f t="shared" si="79"/>
        <v>49941.7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9946.6299999999992</v>
      </c>
      <c r="D301" s="116">
        <v>18278.53</v>
      </c>
      <c r="E301" s="116">
        <v>12001.68</v>
      </c>
      <c r="F301" s="116">
        <v>6276.85</v>
      </c>
      <c r="G301" s="116">
        <f t="shared" si="78"/>
        <v>12001.68</v>
      </c>
      <c r="H301" s="116">
        <f t="shared" si="78"/>
        <v>16223.48</v>
      </c>
      <c r="I301" s="116">
        <f t="shared" ref="I301" si="80">SUM(G301:H301)</f>
        <v>28225.16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-3606.7</v>
      </c>
      <c r="D302" s="116">
        <v>-2046118.31</v>
      </c>
      <c r="E302" s="116">
        <v>-1343481.28</v>
      </c>
      <c r="F302" s="116">
        <v>-702637.03</v>
      </c>
      <c r="G302" s="116">
        <f t="shared" si="78"/>
        <v>-1343481.28</v>
      </c>
      <c r="H302" s="116">
        <f t="shared" si="78"/>
        <v>-706243.73</v>
      </c>
      <c r="I302" s="116">
        <f t="shared" si="79"/>
        <v>-2049725.01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4757242.1399999997</v>
      </c>
      <c r="E304" s="116">
        <v>3123605.19</v>
      </c>
      <c r="F304" s="116">
        <v>1633636.95</v>
      </c>
      <c r="G304" s="116">
        <f t="shared" si="78"/>
        <v>3123605.19</v>
      </c>
      <c r="H304" s="116">
        <f t="shared" si="78"/>
        <v>1633636.95</v>
      </c>
      <c r="I304" s="116">
        <f t="shared" si="79"/>
        <v>4757242.1399999997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122896.17</v>
      </c>
      <c r="E306" s="116">
        <v>80693.63</v>
      </c>
      <c r="F306" s="116">
        <v>42202.54</v>
      </c>
      <c r="G306" s="116">
        <f t="shared" si="78"/>
        <v>80693.63</v>
      </c>
      <c r="H306" s="116">
        <f t="shared" si="78"/>
        <v>42202.54</v>
      </c>
      <c r="I306" s="116">
        <f t="shared" si="79"/>
        <v>122896.17000000001</v>
      </c>
      <c r="J306" s="121" t="s">
        <v>657</v>
      </c>
    </row>
    <row r="307" spans="1:10" x14ac:dyDescent="0.3">
      <c r="A307" s="118" t="s">
        <v>658</v>
      </c>
      <c r="B307" s="116">
        <v>727072.73</v>
      </c>
      <c r="C307" s="116">
        <v>707598.44</v>
      </c>
      <c r="D307" s="116">
        <v>-1798907.06</v>
      </c>
      <c r="E307" s="116">
        <v>-1181162.3600000001</v>
      </c>
      <c r="F307" s="116">
        <v>-617744.69999999995</v>
      </c>
      <c r="G307" s="116">
        <f t="shared" si="78"/>
        <v>-454089.63000000012</v>
      </c>
      <c r="H307" s="116">
        <f t="shared" si="78"/>
        <v>89853.739999999991</v>
      </c>
      <c r="I307" s="116">
        <f t="shared" ref="I307" si="81">SUM(G307:H307)</f>
        <v>-364235.89000000013</v>
      </c>
      <c r="J307" s="121" t="s">
        <v>659</v>
      </c>
    </row>
    <row r="308" spans="1:10" x14ac:dyDescent="0.3">
      <c r="A308" s="118" t="s">
        <v>660</v>
      </c>
      <c r="B308" s="116">
        <v>-3010513.85</v>
      </c>
      <c r="C308" s="116">
        <v>-324903.44</v>
      </c>
      <c r="D308" s="116">
        <v>-149870.04999999999</v>
      </c>
      <c r="E308" s="116">
        <v>-98404.67</v>
      </c>
      <c r="F308" s="116">
        <v>-51465.38</v>
      </c>
      <c r="G308" s="116">
        <f t="shared" si="78"/>
        <v>-3108918.52</v>
      </c>
      <c r="H308" s="116">
        <f t="shared" si="78"/>
        <v>-376368.82</v>
      </c>
      <c r="I308" s="116">
        <f t="shared" si="79"/>
        <v>-3485287.34</v>
      </c>
      <c r="J308" s="121" t="s">
        <v>661</v>
      </c>
    </row>
    <row r="309" spans="1:10" x14ac:dyDescent="0.3">
      <c r="A309" s="118" t="s">
        <v>662</v>
      </c>
      <c r="B309" s="116">
        <v>-7971.4</v>
      </c>
      <c r="C309" s="116">
        <v>-150</v>
      </c>
      <c r="D309" s="116">
        <v>-2109.44</v>
      </c>
      <c r="E309" s="116">
        <v>-1385.06</v>
      </c>
      <c r="F309" s="116">
        <v>-724.38</v>
      </c>
      <c r="G309" s="116">
        <f t="shared" si="78"/>
        <v>-9356.4599999999991</v>
      </c>
      <c r="H309" s="116">
        <f t="shared" si="78"/>
        <v>-874.38</v>
      </c>
      <c r="I309" s="116">
        <f t="shared" si="79"/>
        <v>-10230.839999999998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26052.57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26052.57</v>
      </c>
      <c r="H312" s="116">
        <f t="shared" si="78"/>
        <v>0</v>
      </c>
      <c r="I312" s="116">
        <f t="shared" si="79"/>
        <v>26052.57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0</v>
      </c>
      <c r="C315" s="116">
        <v>0</v>
      </c>
      <c r="D315" s="116">
        <v>1250</v>
      </c>
      <c r="E315" s="116">
        <v>820.75</v>
      </c>
      <c r="F315" s="116">
        <v>429.25</v>
      </c>
      <c r="G315" s="116">
        <f t="shared" si="78"/>
        <v>820.75</v>
      </c>
      <c r="H315" s="116">
        <f t="shared" si="78"/>
        <v>429.25</v>
      </c>
      <c r="I315" s="116">
        <f t="shared" si="79"/>
        <v>1250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-1317386.07</v>
      </c>
      <c r="E316" s="116">
        <v>-864995.69</v>
      </c>
      <c r="F316" s="116">
        <v>-452390.38</v>
      </c>
      <c r="G316" s="116">
        <f t="shared" si="78"/>
        <v>-864995.69</v>
      </c>
      <c r="H316" s="116">
        <f t="shared" si="78"/>
        <v>-452390.38</v>
      </c>
      <c r="I316" s="116">
        <f t="shared" si="79"/>
        <v>-1317386.0699999998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-139805.57</v>
      </c>
      <c r="E317" s="116">
        <v>-91796.34</v>
      </c>
      <c r="F317" s="116">
        <v>-48009.23</v>
      </c>
      <c r="G317" s="116">
        <f t="shared" si="78"/>
        <v>-91796.34</v>
      </c>
      <c r="H317" s="116">
        <f t="shared" si="78"/>
        <v>-48009.23</v>
      </c>
      <c r="I317" s="116">
        <f t="shared" si="79"/>
        <v>-139805.57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647500.9</v>
      </c>
      <c r="E318" s="116">
        <v>425149.04</v>
      </c>
      <c r="F318" s="116">
        <v>222351.86</v>
      </c>
      <c r="G318" s="116">
        <f t="shared" si="78"/>
        <v>425149.04</v>
      </c>
      <c r="H318" s="116">
        <f t="shared" si="78"/>
        <v>222351.86</v>
      </c>
      <c r="I318" s="116">
        <f t="shared" si="79"/>
        <v>647500.89999999991</v>
      </c>
      <c r="J318" s="121" t="s">
        <v>680</v>
      </c>
    </row>
    <row r="319" spans="1:10" x14ac:dyDescent="0.3">
      <c r="A319" s="118" t="s">
        <v>681</v>
      </c>
      <c r="B319" s="122">
        <v>0</v>
      </c>
      <c r="C319" s="122">
        <v>0</v>
      </c>
      <c r="D319" s="122">
        <v>1218701.49</v>
      </c>
      <c r="E319" s="122">
        <v>800199.4</v>
      </c>
      <c r="F319" s="122">
        <v>418502.09</v>
      </c>
      <c r="G319" s="122">
        <f t="shared" si="78"/>
        <v>800199.4</v>
      </c>
      <c r="H319" s="122">
        <f t="shared" si="78"/>
        <v>418502.09</v>
      </c>
      <c r="I319" s="122">
        <f t="shared" si="79"/>
        <v>1218701.49</v>
      </c>
      <c r="J319" s="121" t="s">
        <v>682</v>
      </c>
    </row>
    <row r="320" spans="1:10" x14ac:dyDescent="0.3">
      <c r="A320" s="118" t="s">
        <v>683</v>
      </c>
      <c r="B320" s="116">
        <f>SUM(B296:B319)</f>
        <v>-2239213.83</v>
      </c>
      <c r="C320" s="116">
        <f t="shared" ref="C320:I320" si="82">SUM(C296:C319)</f>
        <v>388884.93</v>
      </c>
      <c r="D320" s="116">
        <f t="shared" si="82"/>
        <v>2427193.6900000013</v>
      </c>
      <c r="E320" s="116">
        <f t="shared" si="82"/>
        <v>1593695.3599999994</v>
      </c>
      <c r="F320" s="116">
        <f t="shared" si="82"/>
        <v>833498.32999999984</v>
      </c>
      <c r="G320" s="116">
        <f t="shared" si="82"/>
        <v>-645518.47000000079</v>
      </c>
      <c r="H320" s="116">
        <f t="shared" si="82"/>
        <v>1222383.2599999998</v>
      </c>
      <c r="I320" s="116">
        <f t="shared" si="82"/>
        <v>576864.78999999631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21832944.5</v>
      </c>
      <c r="E322" s="116">
        <v>14335511.359999999</v>
      </c>
      <c r="F322" s="116">
        <v>7497433.1399999997</v>
      </c>
      <c r="G322" s="116">
        <f t="shared" ref="G322:H330" si="83">B322+E322</f>
        <v>14335511.359999999</v>
      </c>
      <c r="H322" s="116">
        <f t="shared" si="83"/>
        <v>7497433.1399999997</v>
      </c>
      <c r="I322" s="116">
        <f t="shared" ref="I322:I330" si="84">SUM(G322:H322)</f>
        <v>21832944.5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225516.75</v>
      </c>
      <c r="E324" s="116">
        <v>148074.29999999999</v>
      </c>
      <c r="F324" s="116">
        <v>77442.45</v>
      </c>
      <c r="G324" s="116">
        <f t="shared" si="83"/>
        <v>148074.29999999999</v>
      </c>
      <c r="H324" s="116">
        <f t="shared" si="83"/>
        <v>77442.45</v>
      </c>
      <c r="I324" s="116">
        <f t="shared" si="84"/>
        <v>225516.75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584169.01</v>
      </c>
      <c r="C329" s="116">
        <v>940689.58</v>
      </c>
      <c r="D329" s="116">
        <v>1129050.43</v>
      </c>
      <c r="E329" s="116">
        <v>741334.52</v>
      </c>
      <c r="F329" s="116">
        <v>387715.91</v>
      </c>
      <c r="G329" s="116">
        <f t="shared" si="83"/>
        <v>1325503.53</v>
      </c>
      <c r="H329" s="116">
        <f t="shared" si="83"/>
        <v>1328405.49</v>
      </c>
      <c r="I329" s="116">
        <f t="shared" si="84"/>
        <v>2653909.02</v>
      </c>
      <c r="J329" s="121" t="s">
        <v>700</v>
      </c>
    </row>
    <row r="330" spans="1:10" x14ac:dyDescent="0.3">
      <c r="A330" s="118" t="s">
        <v>701</v>
      </c>
      <c r="B330" s="122">
        <v>-1675061.91</v>
      </c>
      <c r="C330" s="122">
        <v>-179064.66</v>
      </c>
      <c r="D330" s="122">
        <v>-83347.649999999994</v>
      </c>
      <c r="E330" s="122">
        <v>-54726.07</v>
      </c>
      <c r="F330" s="122">
        <v>-28621.58</v>
      </c>
      <c r="G330" s="122">
        <f t="shared" si="83"/>
        <v>-1729787.98</v>
      </c>
      <c r="H330" s="122">
        <f t="shared" si="83"/>
        <v>-207686.24</v>
      </c>
      <c r="I330" s="122">
        <f t="shared" si="84"/>
        <v>-1937474.22</v>
      </c>
      <c r="J330" s="121" t="s">
        <v>702</v>
      </c>
    </row>
    <row r="331" spans="1:10" x14ac:dyDescent="0.3">
      <c r="A331" s="118" t="s">
        <v>703</v>
      </c>
      <c r="B331" s="116">
        <f>SUM(B322:B330)</f>
        <v>-1090892.8999999999</v>
      </c>
      <c r="C331" s="116">
        <f t="shared" ref="C331:I331" si="85">SUM(C322:C330)</f>
        <v>761624.91999999993</v>
      </c>
      <c r="D331" s="116">
        <f t="shared" si="85"/>
        <v>23280046</v>
      </c>
      <c r="E331" s="116">
        <f t="shared" si="85"/>
        <v>15285678.219999999</v>
      </c>
      <c r="F331" s="116">
        <f t="shared" si="85"/>
        <v>7994367.7800000003</v>
      </c>
      <c r="G331" s="116">
        <f t="shared" si="85"/>
        <v>14194785.319999998</v>
      </c>
      <c r="H331" s="116">
        <f t="shared" si="85"/>
        <v>8755992.6999999993</v>
      </c>
      <c r="I331" s="116">
        <f t="shared" si="85"/>
        <v>22950778.02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-49372977.43</v>
      </c>
      <c r="C337" s="116">
        <f t="shared" ref="C337:I337" si="89">C294+C320+C331+C335</f>
        <v>1150509.8499999999</v>
      </c>
      <c r="D337" s="116">
        <f t="shared" si="89"/>
        <v>25707239.690000001</v>
      </c>
      <c r="E337" s="116">
        <f t="shared" si="89"/>
        <v>16879373.579999998</v>
      </c>
      <c r="F337" s="116">
        <f t="shared" si="89"/>
        <v>8827866.1099999994</v>
      </c>
      <c r="G337" s="116">
        <f t="shared" si="89"/>
        <v>-32493603.850000001</v>
      </c>
      <c r="H337" s="116">
        <f t="shared" si="89"/>
        <v>9978375.959999999</v>
      </c>
      <c r="I337" s="116">
        <f t="shared" si="89"/>
        <v>-22515227.890000004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67844304.26000002</v>
      </c>
      <c r="C339" s="154">
        <f t="shared" ref="C339:I339" si="90">C288-C337</f>
        <v>7595195.1700000055</v>
      </c>
      <c r="D339" s="154">
        <f t="shared" si="90"/>
        <v>-48216117.870000005</v>
      </c>
      <c r="E339" s="154">
        <f t="shared" si="90"/>
        <v>-31344088.069999997</v>
      </c>
      <c r="F339" s="154">
        <f t="shared" si="90"/>
        <v>-16872029.800000001</v>
      </c>
      <c r="G339" s="154">
        <f t="shared" si="90"/>
        <v>36500216.19000002</v>
      </c>
      <c r="H339" s="154">
        <f t="shared" si="90"/>
        <v>-9276834.6299999952</v>
      </c>
      <c r="I339" s="154">
        <f t="shared" si="90"/>
        <v>27223381.560000025</v>
      </c>
      <c r="J339" s="155" t="s">
        <v>711</v>
      </c>
    </row>
    <row r="340" spans="1:10" ht="15" thickTop="1" x14ac:dyDescent="0.3">
      <c r="I340" s="156">
        <v>-3.3527612686157227E-8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6C0192-B313-40B1-B4F5-EC28E6FE0031}"/>
</file>

<file path=customXml/itemProps2.xml><?xml version="1.0" encoding="utf-8"?>
<ds:datastoreItem xmlns:ds="http://schemas.openxmlformats.org/officeDocument/2006/customXml" ds:itemID="{A9004EF7-7B22-44BF-A898-BE6C41385461}"/>
</file>

<file path=customXml/itemProps3.xml><?xml version="1.0" encoding="utf-8"?>
<ds:datastoreItem xmlns:ds="http://schemas.openxmlformats.org/officeDocument/2006/customXml" ds:itemID="{A6B255F5-66B9-45DD-9D5D-AC2DC3ABC307}"/>
</file>

<file path=customXml/itemProps4.xml><?xml version="1.0" encoding="utf-8"?>
<ds:datastoreItem xmlns:ds="http://schemas.openxmlformats.org/officeDocument/2006/customXml" ds:itemID="{94EB96E8-7B6A-4BA8-9039-0E99BFEED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2023-08-09T20:49:21Z</dcterms:created>
  <dcterms:modified xsi:type="dcterms:W3CDTF">2023-08-09T20:55:36Z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