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externalLinks/externalLink1.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mc:AlternateContent xmlns:mc="http://schemas.openxmlformats.org/markup-compatibility/2006">
    <mc:Choice Requires="x15">
      <x15ac:absPath xmlns:x15ac="http://schemas.microsoft.com/office/spreadsheetml/2010/11/ac" url="R:\Regulatory_Affairs\PGA - WASHINGTON\2022\1_September Filing\22-06_Low Income\"/>
    </mc:Choice>
  </mc:AlternateContent>
  <xr:revisionPtr revIDLastSave="0" documentId="13_ncr:1_{C1AFD33D-298B-4F17-9CCC-FC53C56CB437}" xr6:coauthVersionLast="47" xr6:coauthVersionMax="47" xr10:uidLastSave="{00000000-0000-0000-0000-000000000000}"/>
  <bookViews>
    <workbookView xWindow="-120" yWindow="-120" windowWidth="29040" windowHeight="15840" xr2:uid="{00000000-000D-0000-FFFF-FFFF00000000}"/>
  </bookViews>
  <sheets>
    <sheet name="Calc of Increments" sheetId="1" r:id="rId1"/>
    <sheet name="Effct of Avg. Bill" sheetId="2" r:id="rId2"/>
    <sheet name="Summary of Def. Accts." sheetId="3" r:id="rId3"/>
    <sheet name="186314" sheetId="4" r:id="rId4"/>
    <sheet name="186315" sheetId="5" r:id="rId5"/>
    <sheet name="186234" sheetId="6" r:id="rId6"/>
    <sheet name="186235" sheetId="8" r:id="rId7"/>
    <sheet name="Effects on Revenue" sheetId="7" r:id="rId8"/>
  </sheets>
  <externalReferences>
    <externalReference r:id="rId9"/>
  </externalReferences>
  <definedNames>
    <definedName name="revsens">[1]Inputs!$B$30</definedName>
  </definedNames>
  <calcPr calcId="19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H94" i="2" l="1"/>
  <c r="I94" i="2" s="1"/>
  <c r="F94" i="2"/>
  <c r="D94" i="2"/>
  <c r="H93" i="2"/>
  <c r="I93" i="2" s="1"/>
  <c r="F93" i="2"/>
  <c r="D93" i="2"/>
  <c r="H91" i="2"/>
  <c r="D91" i="2"/>
  <c r="H90" i="2"/>
  <c r="D90" i="2"/>
  <c r="H89" i="2"/>
  <c r="D89" i="2"/>
  <c r="H88" i="2"/>
  <c r="D88" i="2"/>
  <c r="H87" i="2"/>
  <c r="D87" i="2"/>
  <c r="H86" i="2"/>
  <c r="G86" i="2"/>
  <c r="F86" i="2"/>
  <c r="D86" i="2"/>
  <c r="H84" i="2"/>
  <c r="D84" i="2"/>
  <c r="H83" i="2"/>
  <c r="D83" i="2"/>
  <c r="H82" i="2"/>
  <c r="D82" i="2"/>
  <c r="H81" i="2"/>
  <c r="D81" i="2"/>
  <c r="H80" i="2"/>
  <c r="D80" i="2"/>
  <c r="H79" i="2"/>
  <c r="G79" i="2"/>
  <c r="F79" i="2"/>
  <c r="D79" i="2"/>
  <c r="H77" i="2"/>
  <c r="D77" i="2"/>
  <c r="H76" i="2"/>
  <c r="D76" i="2"/>
  <c r="H75" i="2"/>
  <c r="D75" i="2"/>
  <c r="H74" i="2"/>
  <c r="D74" i="2"/>
  <c r="H73" i="2"/>
  <c r="D73" i="2"/>
  <c r="H72" i="2"/>
  <c r="F72" i="2"/>
  <c r="I78" i="2" s="1"/>
  <c r="D72" i="2"/>
  <c r="H70" i="2"/>
  <c r="D70" i="2"/>
  <c r="H69" i="2"/>
  <c r="D69" i="2"/>
  <c r="H68" i="2"/>
  <c r="D68" i="2"/>
  <c r="H67" i="2"/>
  <c r="D67" i="2"/>
  <c r="H66" i="2"/>
  <c r="D66" i="2"/>
  <c r="H65" i="2"/>
  <c r="F65" i="2"/>
  <c r="I71" i="2" s="1"/>
  <c r="D65" i="2"/>
  <c r="H63" i="2"/>
  <c r="D63" i="2"/>
  <c r="H62" i="2"/>
  <c r="D62" i="2"/>
  <c r="H61" i="2"/>
  <c r="D61" i="2"/>
  <c r="H60" i="2"/>
  <c r="D60" i="2"/>
  <c r="H59" i="2"/>
  <c r="D59" i="2"/>
  <c r="H58" i="2"/>
  <c r="G58" i="2"/>
  <c r="F58" i="2"/>
  <c r="D58" i="2"/>
  <c r="H56" i="2"/>
  <c r="D56" i="2"/>
  <c r="H55" i="2"/>
  <c r="D55" i="2"/>
  <c r="H54" i="2"/>
  <c r="D54" i="2"/>
  <c r="H53" i="2"/>
  <c r="D53" i="2"/>
  <c r="H52" i="2"/>
  <c r="D52" i="2"/>
  <c r="H51" i="2"/>
  <c r="G51" i="2"/>
  <c r="I57" i="2" s="1"/>
  <c r="F51" i="2"/>
  <c r="D51" i="2"/>
  <c r="H49" i="2"/>
  <c r="D49" i="2"/>
  <c r="H48" i="2"/>
  <c r="D48" i="2"/>
  <c r="H47" i="2"/>
  <c r="D47" i="2"/>
  <c r="H46" i="2"/>
  <c r="D46" i="2"/>
  <c r="H45" i="2"/>
  <c r="D45" i="2"/>
  <c r="H44" i="2"/>
  <c r="F44" i="2"/>
  <c r="D44" i="2"/>
  <c r="H42" i="2"/>
  <c r="D42" i="2"/>
  <c r="H41" i="2"/>
  <c r="D41" i="2"/>
  <c r="H40" i="2"/>
  <c r="D40" i="2"/>
  <c r="H39" i="2"/>
  <c r="D39" i="2"/>
  <c r="H38" i="2"/>
  <c r="D38" i="2"/>
  <c r="H37" i="2"/>
  <c r="F37" i="2"/>
  <c r="I43" i="2" s="1"/>
  <c r="D37" i="2"/>
  <c r="H35" i="2"/>
  <c r="D35" i="2"/>
  <c r="H34" i="2"/>
  <c r="F34" i="2"/>
  <c r="I36" i="2" s="1"/>
  <c r="D34" i="2"/>
  <c r="H32" i="2"/>
  <c r="D32" i="2"/>
  <c r="H31" i="2"/>
  <c r="F31" i="2"/>
  <c r="D31" i="2"/>
  <c r="H29" i="2"/>
  <c r="D29" i="2"/>
  <c r="H28" i="2"/>
  <c r="G28" i="2"/>
  <c r="F28" i="2"/>
  <c r="D28" i="2"/>
  <c r="H26" i="2"/>
  <c r="D26" i="2"/>
  <c r="H25" i="2"/>
  <c r="G25" i="2"/>
  <c r="I27" i="2" s="1"/>
  <c r="F25" i="2"/>
  <c r="D25" i="2"/>
  <c r="H23" i="2"/>
  <c r="D23" i="2"/>
  <c r="H22" i="2"/>
  <c r="F22" i="2"/>
  <c r="D22" i="2"/>
  <c r="H20" i="2"/>
  <c r="D20" i="2"/>
  <c r="H19" i="2"/>
  <c r="F19" i="2"/>
  <c r="I21" i="2" s="1"/>
  <c r="D19" i="2"/>
  <c r="H18" i="2"/>
  <c r="I18" i="2" s="1"/>
  <c r="F18" i="2"/>
  <c r="D18" i="2"/>
  <c r="H17" i="2"/>
  <c r="I17" i="2" s="1"/>
  <c r="F17" i="2"/>
  <c r="D17" i="2"/>
  <c r="H16" i="2"/>
  <c r="I16" i="2" s="1"/>
  <c r="F16" i="2"/>
  <c r="D16" i="2"/>
  <c r="H15" i="2"/>
  <c r="I15" i="2" s="1"/>
  <c r="F15" i="2"/>
  <c r="D15" i="2"/>
  <c r="H14" i="2"/>
  <c r="I14" i="2" s="1"/>
  <c r="F14" i="2"/>
  <c r="D14" i="2"/>
  <c r="H13" i="2"/>
  <c r="I13" i="2" s="1"/>
  <c r="F13" i="2"/>
  <c r="D13" i="2"/>
  <c r="I8" i="2"/>
  <c r="A8" i="2"/>
  <c r="A9" i="2" s="1"/>
  <c r="A10" i="2" s="1"/>
  <c r="A11" i="2" s="1"/>
  <c r="A12" i="2" s="1"/>
  <c r="A13" i="2" s="1"/>
  <c r="A14" i="2" s="1"/>
  <c r="A15" i="2" s="1"/>
  <c r="A16" i="2" s="1"/>
  <c r="A17" i="2" s="1"/>
  <c r="A18" i="2" s="1"/>
  <c r="A19" i="2" s="1"/>
  <c r="A20" i="2" s="1"/>
  <c r="A21" i="2" s="1"/>
  <c r="A22" i="2" s="1"/>
  <c r="A3" i="2"/>
  <c r="A2" i="2"/>
  <c r="A1" i="2"/>
  <c r="A24" i="2" l="1"/>
  <c r="A25" i="2" s="1"/>
  <c r="A26" i="2" s="1"/>
  <c r="A27" i="2" s="1"/>
  <c r="A23" i="2"/>
  <c r="I50" i="2"/>
  <c r="I33" i="2"/>
  <c r="I92" i="2"/>
  <c r="I24" i="2"/>
  <c r="I30" i="2"/>
  <c r="I64" i="2"/>
  <c r="I85" i="2"/>
  <c r="A28" i="2" l="1"/>
  <c r="A29" i="2" s="1"/>
  <c r="A30" i="2" s="1"/>
  <c r="A31" i="2"/>
  <c r="A32" i="2" s="1"/>
  <c r="A33" i="2" s="1"/>
  <c r="A34" i="2" s="1"/>
  <c r="A35" i="2" s="1"/>
  <c r="A36" i="2" s="1"/>
  <c r="A37" i="2" s="1"/>
  <c r="A38" i="2" s="1"/>
  <c r="A39" i="2" s="1"/>
  <c r="A40" i="2" s="1"/>
  <c r="A41" i="2" s="1"/>
  <c r="A42" i="2" s="1"/>
  <c r="A43" i="2" s="1"/>
  <c r="A44" i="2" s="1"/>
  <c r="A45" i="2" s="1"/>
  <c r="A46" i="2" s="1"/>
  <c r="A47" i="2" s="1"/>
  <c r="A48" i="2" s="1"/>
  <c r="A49" i="2" s="1"/>
  <c r="A50" i="2" s="1"/>
  <c r="A51" i="2" s="1"/>
  <c r="A52" i="2" s="1"/>
  <c r="A53" i="2" s="1"/>
  <c r="A54" i="2" s="1"/>
  <c r="A55" i="2" s="1"/>
  <c r="A56" i="2" s="1"/>
  <c r="A57" i="2" s="1"/>
  <c r="A58" i="2" s="1"/>
  <c r="A59" i="2" s="1"/>
  <c r="A60" i="2" s="1"/>
  <c r="A61" i="2" s="1"/>
  <c r="A62" i="2" s="1"/>
  <c r="A63" i="2" s="1"/>
  <c r="A64" i="2" s="1"/>
  <c r="A65" i="2" s="1"/>
  <c r="A66" i="2" s="1"/>
  <c r="A67" i="2" s="1"/>
  <c r="A68" i="2" s="1"/>
  <c r="A69" i="2" s="1"/>
  <c r="A70" i="2" s="1"/>
  <c r="A71" i="2" s="1"/>
  <c r="A72" i="2" s="1"/>
  <c r="A73" i="2" s="1"/>
  <c r="A74" i="2" s="1"/>
  <c r="A75" i="2" s="1"/>
  <c r="A76" i="2" s="1"/>
  <c r="A77" i="2" s="1"/>
  <c r="A78" i="2" s="1"/>
  <c r="A79" i="2" s="1"/>
  <c r="A80" i="2" s="1"/>
  <c r="A81" i="2" s="1"/>
  <c r="A82" i="2" s="1"/>
  <c r="A83" i="2" s="1"/>
  <c r="A84" i="2" s="1"/>
  <c r="A85" i="2" s="1"/>
  <c r="A93" i="2" l="1"/>
  <c r="A94" i="2" s="1"/>
  <c r="A95" i="2" s="1"/>
  <c r="A96" i="2" s="1"/>
  <c r="A97" i="2" s="1"/>
  <c r="A98" i="2" s="1"/>
  <c r="A99" i="2" s="1"/>
  <c r="A100" i="2" s="1"/>
  <c r="A101" i="2" s="1"/>
  <c r="A102" i="2" s="1"/>
  <c r="A103" i="2" s="1"/>
  <c r="A104" i="2" s="1"/>
  <c r="A86" i="2"/>
  <c r="A87" i="2" s="1"/>
  <c r="A88" i="2" s="1"/>
  <c r="A89" i="2" s="1"/>
  <c r="A90" i="2" s="1"/>
  <c r="A91" i="2" s="1"/>
  <c r="A92" i="2" s="1"/>
</calcChain>
</file>

<file path=xl/sharedStrings.xml><?xml version="1.0" encoding="utf-8"?>
<sst xmlns="http://schemas.openxmlformats.org/spreadsheetml/2006/main" count="633" uniqueCount="219">
  <si>
    <t>Calculation of Increments Allocated on the EQUAL PERCENTAGE OF MARGIN BASIS</t>
  </si>
  <si>
    <t>Billing</t>
  </si>
  <si>
    <t>WACOG &amp;</t>
  </si>
  <si>
    <t>Temps from</t>
  </si>
  <si>
    <t>PGA</t>
  </si>
  <si>
    <t>Rate from</t>
  </si>
  <si>
    <t>Demand from</t>
  </si>
  <si>
    <t>Temporary</t>
  </si>
  <si>
    <t>Proposed Amount:</t>
  </si>
  <si>
    <t>Volumes page,</t>
  </si>
  <si>
    <t>Rates page,</t>
  </si>
  <si>
    <t>Increment  page,</t>
  </si>
  <si>
    <t>MARGIN</t>
  </si>
  <si>
    <t>Volumetric</t>
  </si>
  <si>
    <t>Customer</t>
  </si>
  <si>
    <t>Total</t>
  </si>
  <si>
    <t>Revenue Sensitive Multiplier:</t>
  </si>
  <si>
    <t>add revenue sensitive factor</t>
  </si>
  <si>
    <t>Column D</t>
  </si>
  <si>
    <t>Column A</t>
  </si>
  <si>
    <t>Column B+C+D</t>
  </si>
  <si>
    <t>Rate</t>
  </si>
  <si>
    <t>Margin</t>
  </si>
  <si>
    <t>Charge</t>
  </si>
  <si>
    <t>Customers</t>
  </si>
  <si>
    <t>Amount to Amortize:</t>
  </si>
  <si>
    <t>E=B-C-D</t>
  </si>
  <si>
    <t>I = (G*H*12)+F</t>
  </si>
  <si>
    <t>Multiplier</t>
  </si>
  <si>
    <t>Allocation to RS</t>
  </si>
  <si>
    <t>Increment</t>
  </si>
  <si>
    <t>Schedule</t>
  </si>
  <si>
    <t>Block</t>
  </si>
  <si>
    <t>A</t>
  </si>
  <si>
    <t>B</t>
  </si>
  <si>
    <t>C</t>
  </si>
  <si>
    <t>D</t>
  </si>
  <si>
    <t>E</t>
  </si>
  <si>
    <t>F = E * A</t>
  </si>
  <si>
    <t>G</t>
  </si>
  <si>
    <t>H</t>
  </si>
  <si>
    <t>J</t>
  </si>
  <si>
    <t>K</t>
  </si>
  <si>
    <t>L</t>
  </si>
  <si>
    <t>M</t>
  </si>
  <si>
    <t>N</t>
  </si>
  <si>
    <t>O</t>
  </si>
  <si>
    <t>P</t>
  </si>
  <si>
    <t>Q</t>
  </si>
  <si>
    <t>R</t>
  </si>
  <si>
    <t>1R</t>
  </si>
  <si>
    <t>1C</t>
  </si>
  <si>
    <t>2R</t>
  </si>
  <si>
    <t>3 CFS</t>
  </si>
  <si>
    <t>3 IFS</t>
  </si>
  <si>
    <t>41C Firm Sales</t>
  </si>
  <si>
    <t>Block 1</t>
  </si>
  <si>
    <t>Block 2</t>
  </si>
  <si>
    <t>41C Interr Sales</t>
  </si>
  <si>
    <t>41C Firm Trans</t>
  </si>
  <si>
    <t>41I Firm Trans</t>
  </si>
  <si>
    <t>41I Firm Sales</t>
  </si>
  <si>
    <t>41I Interr Sales</t>
  </si>
  <si>
    <t>42C Firm Sales</t>
  </si>
  <si>
    <t>Block 3</t>
  </si>
  <si>
    <t>Block 4</t>
  </si>
  <si>
    <t>Block 5</t>
  </si>
  <si>
    <t>Block 6</t>
  </si>
  <si>
    <t>42I Firm Sales</t>
  </si>
  <si>
    <t>42C Firm Trans</t>
  </si>
  <si>
    <t>42I Firm Trans</t>
  </si>
  <si>
    <t>42C Interr Sales</t>
  </si>
  <si>
    <t>42I Interr Sales</t>
  </si>
  <si>
    <t>42C Inter Trans</t>
  </si>
  <si>
    <t>42I Inter Trans</t>
  </si>
  <si>
    <t>43 Firm Trans</t>
  </si>
  <si>
    <t>43 Interr Trans</t>
  </si>
  <si>
    <t>Intentionally blank</t>
  </si>
  <si>
    <t>Totals</t>
  </si>
  <si>
    <t>Sources for line 2 above:</t>
  </si>
  <si>
    <t>Inputs page</t>
  </si>
  <si>
    <t>Column G</t>
  </si>
  <si>
    <t>Line 41</t>
  </si>
  <si>
    <t>Line 39</t>
  </si>
  <si>
    <t>Tariff Schedules:</t>
  </si>
  <si>
    <t>Schedule #</t>
  </si>
  <si>
    <t>Sched 230, Prg J</t>
  </si>
  <si>
    <t>Sched 230, Prg I</t>
  </si>
  <si>
    <t>Note: Allocation to rate schedules or blocks with zero volumes is calculated on an overall margin percentage change basis.</t>
  </si>
  <si>
    <t>NW Natural</t>
  </si>
  <si>
    <t>Rates &amp; Regulatory Affairs</t>
  </si>
  <si>
    <t>2022-2023 PGA Filing - Washington: September Filing</t>
  </si>
  <si>
    <t>Low Income Bill Pay Assistance (GREAT)</t>
  </si>
  <si>
    <t>WA-LIEE</t>
  </si>
  <si>
    <t>Temporary Increments</t>
  </si>
  <si>
    <t>All sales</t>
  </si>
  <si>
    <t>PGA Effects on Average Bill by Rate Schedule</t>
  </si>
  <si>
    <t>Calculation of Effect on Customer Average Bill by Rate Schedule [1]</t>
  </si>
  <si>
    <t>Washington</t>
  </si>
  <si>
    <t>Normal</t>
  </si>
  <si>
    <t>Current</t>
  </si>
  <si>
    <t>Proposed</t>
  </si>
  <si>
    <t>PGA Normalized</t>
  </si>
  <si>
    <t>Therms</t>
  </si>
  <si>
    <t>Minimum</t>
  </si>
  <si>
    <t>Therms in</t>
  </si>
  <si>
    <t>Monthly</t>
  </si>
  <si>
    <t>GREAT &amp; LIEE</t>
  </si>
  <si>
    <t>Average use</t>
  </si>
  <si>
    <t>Rates</t>
  </si>
  <si>
    <t>Average Bill</t>
  </si>
  <si>
    <t>% Bill Change</t>
  </si>
  <si>
    <t>F=D+(C * E)</t>
  </si>
  <si>
    <t>K= D+(C*J)</t>
  </si>
  <si>
    <t>F</t>
  </si>
  <si>
    <t>I</t>
  </si>
  <si>
    <t>N/A</t>
  </si>
  <si>
    <t>all additional</t>
  </si>
  <si>
    <t>TOTAL</t>
  </si>
  <si>
    <t>[1] Rate Schedule 41 and 42 customers may choose demand charges at a volumetric rate or based on MDDV.  For convenience of presentation, demand charges are not included in the calculations for those schedules.</t>
  </si>
  <si>
    <t xml:space="preserve">[2] Proposed rates include the effect of removing the current Schedule 215 adjustment and applying the proposed Schedule 215 adjustment.  The rate shown is for illustrative purposes only and assumes no other changes to rates occur November 1.   </t>
  </si>
  <si>
    <t>Sources:</t>
  </si>
  <si>
    <t>Direct Inputs</t>
  </si>
  <si>
    <t>per Tariff</t>
  </si>
  <si>
    <t>Rates in summary</t>
  </si>
  <si>
    <t>Summary of Deferred Accounts</t>
  </si>
  <si>
    <t>Estimated</t>
  </si>
  <si>
    <t>Sep-Oct</t>
  </si>
  <si>
    <t>Interest</t>
  </si>
  <si>
    <t>Amount for</t>
  </si>
  <si>
    <t>Amounts</t>
  </si>
  <si>
    <t>Balance</t>
  </si>
  <si>
    <t>During</t>
  </si>
  <si>
    <t>(Refund) or</t>
  </si>
  <si>
    <t>Excluded from</t>
  </si>
  <si>
    <t>Included in</t>
  </si>
  <si>
    <t>Account</t>
  </si>
  <si>
    <t>Activity</t>
  </si>
  <si>
    <t>Amortization</t>
  </si>
  <si>
    <t>Collection</t>
  </si>
  <si>
    <t>PGA Filing</t>
  </si>
  <si>
    <t>E = sum B thru D</t>
  </si>
  <si>
    <t>G = E + F</t>
  </si>
  <si>
    <t>Excl. Rev Sens</t>
  </si>
  <si>
    <t>DSM &amp; LOW INCOME PROGRAMS</t>
  </si>
  <si>
    <t>186234  WA LOW INCOME BILL PAY ASSIST (GREAT)</t>
  </si>
  <si>
    <t>186235 WA GREAT AMORTIZATION</t>
  </si>
  <si>
    <t>186314 WA WA-LIEE PROGRAM (2021 program year only)</t>
  </si>
  <si>
    <t>186315 AMORT WA-LIEE PROGRAM</t>
  </si>
  <si>
    <t>Company:</t>
  </si>
  <si>
    <t>Northwest Natural Gas Company</t>
  </si>
  <si>
    <t>State:</t>
  </si>
  <si>
    <t>Description:</t>
  </si>
  <si>
    <t>Washington WA-LIEE</t>
  </si>
  <si>
    <t>Account Number:</t>
  </si>
  <si>
    <t>Program under Schedule I</t>
  </si>
  <si>
    <t>Temp Increment under Schedule 230</t>
  </si>
  <si>
    <t>Debit    (Credit)</t>
  </si>
  <si>
    <t>Calendar</t>
  </si>
  <si>
    <t xml:space="preserve">Month/Year </t>
  </si>
  <si>
    <t>Note</t>
  </si>
  <si>
    <t>Accumulation</t>
  </si>
  <si>
    <t>Transfers</t>
  </si>
  <si>
    <t>(a)</t>
  </si>
  <si>
    <t>(b)</t>
  </si>
  <si>
    <t>(c)</t>
  </si>
  <si>
    <t>(d)</t>
  </si>
  <si>
    <t>(e1)</t>
  </si>
  <si>
    <t>(e2)</t>
  </si>
  <si>
    <t>(e3)</t>
  </si>
  <si>
    <t>(e4)</t>
  </si>
  <si>
    <t>(e5)</t>
  </si>
  <si>
    <t>(e6)</t>
  </si>
  <si>
    <t>(e7)</t>
  </si>
  <si>
    <t>(e8)</t>
  </si>
  <si>
    <t>(e9)</t>
  </si>
  <si>
    <t>(f)</t>
  </si>
  <si>
    <t>(g1)</t>
  </si>
  <si>
    <t>(g2)</t>
  </si>
  <si>
    <t>(g3)</t>
  </si>
  <si>
    <t>(g4)</t>
  </si>
  <si>
    <t>(g5)</t>
  </si>
  <si>
    <t>(g6)</t>
  </si>
  <si>
    <t>(g7)</t>
  </si>
  <si>
    <t>(g8)</t>
  </si>
  <si>
    <t>Beginning Balance</t>
  </si>
  <si>
    <t>\a</t>
  </si>
  <si>
    <t>1</t>
  </si>
  <si>
    <t>2</t>
  </si>
  <si>
    <t>History truncated for ease of viewing</t>
  </si>
  <si>
    <t>Notes</t>
  </si>
  <si>
    <t>1 - Transferred Dec 2017 deferral balance plus 2018 interest on the balance to account 186315 for amortization.</t>
  </si>
  <si>
    <t>Washington WA-LIEE Amortization</t>
  </si>
  <si>
    <t>(g)</t>
  </si>
  <si>
    <t>old</t>
  </si>
  <si>
    <t>OLD</t>
  </si>
  <si>
    <t>NEW</t>
  </si>
  <si>
    <t>forecast</t>
  </si>
  <si>
    <t>new (1)</t>
  </si>
  <si>
    <t>1 - Transfer in amounts from account 186314 approved for amortization.</t>
  </si>
  <si>
    <t>2 - Transfer amount is for true-up to GL.</t>
  </si>
  <si>
    <t>Washington Low Income Bill Pay Assistance (GREAT)</t>
  </si>
  <si>
    <t>Program under Schedule J</t>
  </si>
  <si>
    <t>Deferral</t>
  </si>
  <si>
    <t>1 - Transferred authorized balance to account 186235 for amortization.</t>
  </si>
  <si>
    <t>Amortize Washington Low Income Bill Pay Assistance (GREAT)</t>
  </si>
  <si>
    <t>Interest Rate</t>
  </si>
  <si>
    <t>hook up to amort tab</t>
  </si>
  <si>
    <t>new</t>
  </si>
  <si>
    <t>1 - Transfer in amounts from account 186234 approved for amortization.</t>
  </si>
  <si>
    <t>Tariff Advice 22-06: Schedule 230 Effects on Revenue</t>
  </si>
  <si>
    <t>Amount</t>
  </si>
  <si>
    <t>Removal of Current Temporary Increments</t>
  </si>
  <si>
    <t>Amortization of WA Low Income Programs</t>
  </si>
  <si>
    <t>Addition of Proposed Temporary Increments</t>
  </si>
  <si>
    <t>TOTAL OF ALL COMPONENTS OF RATE CHANGES</t>
  </si>
  <si>
    <t xml:space="preserve">Effect of this filing, as a percentage change </t>
  </si>
  <si>
    <t xml:space="preserve">2022-23 Washington: September Filing </t>
  </si>
  <si>
    <t>2021 Washington CBR Normalized Total Revenues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</si>
</sst>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5" formatCode="&quot;$&quot;#,##0_);\(&quot;$&quot;#,##0\)"/>
    <numFmt numFmtId="7" formatCode="&quot;$&quot;#,##0.00_);\(&quot;$&quot;#,##0.00\)"/>
    <numFmt numFmtId="44" formatCode="_(&quot;$&quot;* #,##0.00_);_(&quot;$&quot;* \(#,##0.00\);_(&quot;$&quot;* &quot;-&quot;??_);_(@_)"/>
    <numFmt numFmtId="43" formatCode="_(* #,##0.00_);_(* \(#,##0.00\);_(* &quot;-&quot;??_);_(@_)"/>
    <numFmt numFmtId="164" formatCode="&quot;$&quot;#,##0.00"/>
    <numFmt numFmtId="165" formatCode="#,##0.00000_);\(#,##0.00000\)"/>
    <numFmt numFmtId="166" formatCode="0.000%"/>
    <numFmt numFmtId="167" formatCode="&quot;$&quot;#,##0.00000"/>
    <numFmt numFmtId="168" formatCode="&quot;$&quot;#,##0"/>
    <numFmt numFmtId="169" formatCode="#,##0.0_);\(#,##0.0\)"/>
    <numFmt numFmtId="170" formatCode="&quot;$&quot;#,##0.00000_);\(&quot;$&quot;#,##0.00000\)"/>
    <numFmt numFmtId="171" formatCode="0.00_);\(0.00\)"/>
    <numFmt numFmtId="172" formatCode="0.0%"/>
    <numFmt numFmtId="173" formatCode="[$-409]mmm\-yy;@"/>
    <numFmt numFmtId="174" formatCode="0_);\(0\)"/>
    <numFmt numFmtId="175" formatCode="_(* #,##0_);_(* \(#,##0\);_(* &quot;-&quot;??_);_(@_)"/>
  </numFmts>
  <fonts count="25" x14ac:knownFonts="1">
    <font>
      <sz val="11"/>
      <color theme="1"/>
      <name val="Calibri"/>
      <family val="2"/>
      <scheme val="minor"/>
    </font>
    <font>
      <sz val="11"/>
      <color theme="1"/>
      <name val="Calibri"/>
      <family val="2"/>
      <scheme val="minor"/>
    </font>
    <font>
      <sz val="10"/>
      <name val="Times New Roman"/>
      <family val="1"/>
    </font>
    <font>
      <sz val="10"/>
      <name val="Arial"/>
      <family val="2"/>
    </font>
    <font>
      <b/>
      <sz val="11"/>
      <color rgb="FF0000FF"/>
      <name val="Tahoma"/>
      <family val="2"/>
    </font>
    <font>
      <b/>
      <sz val="10"/>
      <name val="Tahoma"/>
      <family val="2"/>
    </font>
    <font>
      <sz val="10"/>
      <name val="Tahoma"/>
      <family val="2"/>
    </font>
    <font>
      <sz val="8"/>
      <name val="Tahoma"/>
      <family val="2"/>
    </font>
    <font>
      <b/>
      <sz val="8"/>
      <color rgb="FF0000FF"/>
      <name val="Tahoma"/>
      <family val="2"/>
    </font>
    <font>
      <sz val="10"/>
      <color rgb="FF0000FF"/>
      <name val="Tahoma"/>
      <family val="2"/>
    </font>
    <font>
      <sz val="10"/>
      <name val="MS Sans Serif"/>
      <family val="2"/>
    </font>
    <font>
      <sz val="10"/>
      <color rgb="FFFF0000"/>
      <name val="Tahoma"/>
      <family val="2"/>
    </font>
    <font>
      <i/>
      <sz val="10"/>
      <name val="Tahoma"/>
      <family val="2"/>
    </font>
    <font>
      <b/>
      <u/>
      <sz val="10"/>
      <name val="Tahoma"/>
      <family val="2"/>
    </font>
    <font>
      <sz val="10"/>
      <color rgb="FF3333FF"/>
      <name val="Tahoma"/>
      <family val="2"/>
    </font>
    <font>
      <i/>
      <sz val="10"/>
      <color rgb="FF0000FF"/>
      <name val="Tahoma"/>
      <family val="2"/>
    </font>
    <font>
      <u/>
      <sz val="10"/>
      <name val="Tahoma"/>
      <family val="2"/>
    </font>
    <font>
      <b/>
      <sz val="11"/>
      <name val="Tahoma"/>
      <family val="2"/>
    </font>
    <font>
      <b/>
      <sz val="11"/>
      <name val="Calibri"/>
      <family val="2"/>
      <scheme val="minor"/>
    </font>
    <font>
      <sz val="11"/>
      <name val="Calibri"/>
      <family val="2"/>
      <scheme val="minor"/>
    </font>
    <font>
      <sz val="11"/>
      <color indexed="12"/>
      <name val="Calibri"/>
      <family val="2"/>
      <scheme val="minor"/>
    </font>
    <font>
      <b/>
      <sz val="11"/>
      <color indexed="48"/>
      <name val="Calibri"/>
      <family val="2"/>
      <scheme val="minor"/>
    </font>
    <font>
      <b/>
      <u/>
      <sz val="11"/>
      <name val="Calibri"/>
      <family val="2"/>
      <scheme val="minor"/>
    </font>
    <font>
      <sz val="11"/>
      <color rgb="FF0000FF"/>
      <name val="Calibri"/>
      <family val="2"/>
      <scheme val="minor"/>
    </font>
    <font>
      <b/>
      <sz val="11"/>
      <color indexed="12"/>
      <name val="Calibri"/>
      <family val="2"/>
      <scheme val="minor"/>
    </font>
  </fonts>
  <fills count="5">
    <fill>
      <patternFill patternType="none"/>
    </fill>
    <fill>
      <patternFill patternType="gray125"/>
    </fill>
    <fill>
      <patternFill patternType="solid">
        <fgColor rgb="FFE4DFEC"/>
        <bgColor rgb="FF000000"/>
      </patternFill>
    </fill>
    <fill>
      <patternFill patternType="solid">
        <fgColor rgb="FFFFFF99"/>
        <bgColor rgb="FF000000"/>
      </patternFill>
    </fill>
    <fill>
      <patternFill patternType="solid">
        <fgColor indexed="22"/>
        <bgColor indexed="64"/>
      </patternFill>
    </fill>
  </fills>
  <borders count="36">
    <border>
      <left/>
      <right/>
      <top/>
      <bottom/>
      <diagonal/>
    </border>
    <border>
      <left/>
      <right/>
      <top style="thin">
        <color indexed="64"/>
      </top>
      <bottom style="thin">
        <color indexed="64"/>
      </bottom>
      <diagonal/>
    </border>
    <border>
      <left/>
      <right/>
      <top/>
      <bottom style="medium">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bottom style="double">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s>
  <cellStyleXfs count="1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173" fontId="3" fillId="0" borderId="0"/>
    <xf numFmtId="173" fontId="3" fillId="0" borderId="0">
      <alignment vertical="top"/>
    </xf>
    <xf numFmtId="173" fontId="10" fillId="0" borderId="0"/>
    <xf numFmtId="0" fontId="10" fillId="0" borderId="0"/>
    <xf numFmtId="0" fontId="10" fillId="0" borderId="0"/>
    <xf numFmtId="43" fontId="3" fillId="0" borderId="0" applyFont="0" applyFill="0" applyBorder="0" applyAlignment="0" applyProtection="0"/>
    <xf numFmtId="9" fontId="2" fillId="0" borderId="0" applyFont="0" applyFill="0" applyBorder="0" applyAlignment="0" applyProtection="0"/>
    <xf numFmtId="173" fontId="3" fillId="0" borderId="0"/>
    <xf numFmtId="0" fontId="3" fillId="0" borderId="0"/>
    <xf numFmtId="0" fontId="2" fillId="0" borderId="0"/>
  </cellStyleXfs>
  <cellXfs count="287">
    <xf numFmtId="0" fontId="0" fillId="0" borderId="0" xfId="0"/>
    <xf numFmtId="173" fontId="4" fillId="0" borderId="0" xfId="4" applyFont="1"/>
    <xf numFmtId="173" fontId="5" fillId="0" borderId="0" xfId="4" applyFont="1"/>
    <xf numFmtId="173" fontId="6" fillId="0" borderId="0" xfId="4" applyFont="1"/>
    <xf numFmtId="15" fontId="5" fillId="0" borderId="0" xfId="4" applyNumberFormat="1" applyFont="1"/>
    <xf numFmtId="10" fontId="6" fillId="0" borderId="0" xfId="4" applyNumberFormat="1" applyFont="1" applyAlignment="1">
      <alignment horizontal="center"/>
    </xf>
    <xf numFmtId="173" fontId="5" fillId="0" borderId="0" xfId="4" applyFont="1" applyAlignment="1">
      <alignment horizontal="center"/>
    </xf>
    <xf numFmtId="15" fontId="5" fillId="0" borderId="0" xfId="4" quotePrefix="1" applyNumberFormat="1" applyFont="1"/>
    <xf numFmtId="173" fontId="5" fillId="0" borderId="0" xfId="4" quotePrefix="1" applyFont="1" applyAlignment="1">
      <alignment horizontal="center"/>
    </xf>
    <xf numFmtId="173" fontId="5" fillId="0" borderId="3" xfId="4" applyFont="1" applyBorder="1" applyAlignment="1">
      <alignment horizontal="center"/>
    </xf>
    <xf numFmtId="14" fontId="5" fillId="0" borderId="3" xfId="4" quotePrefix="1" applyNumberFormat="1" applyFont="1" applyBorder="1" applyAlignment="1">
      <alignment horizontal="center"/>
    </xf>
    <xf numFmtId="14" fontId="5" fillId="0" borderId="3" xfId="4" applyNumberFormat="1" applyFont="1" applyBorder="1" applyAlignment="1">
      <alignment horizontal="center"/>
    </xf>
    <xf numFmtId="37" fontId="6" fillId="0" borderId="0" xfId="4" applyNumberFormat="1" applyFont="1"/>
    <xf numFmtId="14" fontId="5" fillId="0" borderId="0" xfId="4" applyNumberFormat="1" applyFont="1" applyAlignment="1">
      <alignment horizontal="center"/>
    </xf>
    <xf numFmtId="173" fontId="7" fillId="0" borderId="0" xfId="4" applyFont="1" applyAlignment="1">
      <alignment horizontal="center"/>
    </xf>
    <xf numFmtId="37" fontId="7" fillId="0" borderId="0" xfId="4" applyNumberFormat="1" applyFont="1" applyAlignment="1">
      <alignment horizontal="center"/>
    </xf>
    <xf numFmtId="173" fontId="5" fillId="3" borderId="1" xfId="4" applyFont="1" applyFill="1" applyBorder="1" applyAlignment="1">
      <alignment horizontal="left" indent="1"/>
    </xf>
    <xf numFmtId="37" fontId="9" fillId="2" borderId="0" xfId="4" quotePrefix="1" applyNumberFormat="1" applyFont="1" applyFill="1"/>
    <xf numFmtId="37" fontId="6" fillId="2" borderId="0" xfId="4" applyNumberFormat="1" applyFont="1" applyFill="1"/>
    <xf numFmtId="37" fontId="6" fillId="0" borderId="0" xfId="5" applyNumberFormat="1" applyFont="1">
      <alignment vertical="top"/>
    </xf>
    <xf numFmtId="37" fontId="6" fillId="0" borderId="3" xfId="4" applyNumberFormat="1" applyFont="1" applyBorder="1"/>
    <xf numFmtId="37" fontId="6" fillId="2" borderId="3" xfId="4" applyNumberFormat="1" applyFont="1" applyFill="1" applyBorder="1"/>
    <xf numFmtId="37" fontId="6" fillId="0" borderId="0" xfId="4" quotePrefix="1" applyNumberFormat="1" applyFont="1"/>
    <xf numFmtId="37" fontId="6" fillId="0" borderId="3" xfId="5" applyNumberFormat="1" applyFont="1" applyBorder="1">
      <alignment vertical="top"/>
    </xf>
    <xf numFmtId="37" fontId="7" fillId="0" borderId="0" xfId="6" applyNumberFormat="1" applyFont="1"/>
    <xf numFmtId="173" fontId="6" fillId="0" borderId="0" xfId="6" applyFont="1"/>
    <xf numFmtId="173" fontId="6" fillId="0" borderId="0" xfId="6" applyFont="1" applyAlignment="1">
      <alignment horizontal="left"/>
    </xf>
    <xf numFmtId="43" fontId="6" fillId="0" borderId="0" xfId="1" applyFont="1" applyFill="1" applyBorder="1"/>
    <xf numFmtId="0" fontId="6" fillId="0" borderId="0" xfId="6" applyNumberFormat="1" applyFont="1" applyAlignment="1">
      <alignment horizontal="left"/>
    </xf>
    <xf numFmtId="37" fontId="7" fillId="0" borderId="0" xfId="6" applyNumberFormat="1" applyFont="1" applyAlignment="1">
      <alignment horizontal="center"/>
    </xf>
    <xf numFmtId="173" fontId="6" fillId="0" borderId="0" xfId="6" applyFont="1" applyAlignment="1">
      <alignment horizontal="center"/>
    </xf>
    <xf numFmtId="174" fontId="6" fillId="0" borderId="0" xfId="6" applyNumberFormat="1" applyFont="1" applyAlignment="1">
      <alignment horizontal="center"/>
    </xf>
    <xf numFmtId="39" fontId="6" fillId="0" borderId="0" xfId="6" applyNumberFormat="1" applyFont="1"/>
    <xf numFmtId="39" fontId="6" fillId="0" borderId="0" xfId="6" applyNumberFormat="1" applyFont="1" applyAlignment="1">
      <alignment horizontal="center"/>
    </xf>
    <xf numFmtId="173" fontId="6" fillId="0" borderId="3" xfId="6" applyFont="1" applyBorder="1" applyAlignment="1">
      <alignment horizontal="center"/>
    </xf>
    <xf numFmtId="39" fontId="6" fillId="0" borderId="3" xfId="6" applyNumberFormat="1" applyFont="1" applyBorder="1" applyAlignment="1">
      <alignment horizontal="center"/>
    </xf>
    <xf numFmtId="39" fontId="9" fillId="0" borderId="0" xfId="6" applyNumberFormat="1" applyFont="1"/>
    <xf numFmtId="39" fontId="6" fillId="0" borderId="0" xfId="1" applyNumberFormat="1" applyFont="1" applyFill="1" applyBorder="1"/>
    <xf numFmtId="39" fontId="9" fillId="0" borderId="0" xfId="1" applyNumberFormat="1" applyFont="1" applyFill="1" applyBorder="1"/>
    <xf numFmtId="173" fontId="9" fillId="0" borderId="0" xfId="6" applyFont="1"/>
    <xf numFmtId="10" fontId="9" fillId="0" borderId="0" xfId="3" applyNumberFormat="1" applyFont="1" applyFill="1" applyBorder="1"/>
    <xf numFmtId="39" fontId="9" fillId="0" borderId="0" xfId="3" applyNumberFormat="1" applyFont="1" applyFill="1" applyBorder="1"/>
    <xf numFmtId="173" fontId="6" fillId="0" borderId="2" xfId="6" applyFont="1" applyBorder="1"/>
    <xf numFmtId="39" fontId="9" fillId="0" borderId="2" xfId="6" applyNumberFormat="1" applyFont="1" applyBorder="1"/>
    <xf numFmtId="39" fontId="6" fillId="0" borderId="2" xfId="6" applyNumberFormat="1" applyFont="1" applyBorder="1"/>
    <xf numFmtId="10" fontId="9" fillId="0" borderId="2" xfId="3" applyNumberFormat="1" applyFont="1" applyFill="1" applyBorder="1"/>
    <xf numFmtId="39" fontId="6" fillId="0" borderId="2" xfId="1" applyNumberFormat="1" applyFont="1" applyFill="1" applyBorder="1"/>
    <xf numFmtId="39" fontId="9" fillId="0" borderId="2" xfId="3" applyNumberFormat="1" applyFont="1" applyFill="1" applyBorder="1"/>
    <xf numFmtId="3" fontId="5" fillId="0" borderId="0" xfId="6" applyNumberFormat="1" applyFont="1" applyAlignment="1">
      <alignment horizontal="center"/>
    </xf>
    <xf numFmtId="3" fontId="5" fillId="0" borderId="2" xfId="6" applyNumberFormat="1" applyFont="1" applyBorder="1" applyAlignment="1">
      <alignment horizontal="center"/>
    </xf>
    <xf numFmtId="39" fontId="11" fillId="0" borderId="0" xfId="6" applyNumberFormat="1" applyFont="1"/>
    <xf numFmtId="39" fontId="9" fillId="0" borderId="0" xfId="7" applyNumberFormat="1" applyFont="1"/>
    <xf numFmtId="37" fontId="7" fillId="0" borderId="2" xfId="6" applyNumberFormat="1" applyFont="1" applyBorder="1" applyAlignment="1">
      <alignment horizontal="center"/>
    </xf>
    <xf numFmtId="43" fontId="6" fillId="0" borderId="2" xfId="1" applyFont="1" applyFill="1" applyBorder="1"/>
    <xf numFmtId="39" fontId="9" fillId="0" borderId="2" xfId="8" applyNumberFormat="1" applyFont="1" applyBorder="1"/>
    <xf numFmtId="39" fontId="9" fillId="0" borderId="0" xfId="8" applyNumberFormat="1" applyFont="1"/>
    <xf numFmtId="10" fontId="6" fillId="0" borderId="0" xfId="3" applyNumberFormat="1" applyFont="1" applyFill="1" applyBorder="1"/>
    <xf numFmtId="175" fontId="6" fillId="0" borderId="0" xfId="1" applyNumberFormat="1" applyFont="1" applyFill="1" applyBorder="1"/>
    <xf numFmtId="0" fontId="12" fillId="0" borderId="0" xfId="8" applyFont="1"/>
    <xf numFmtId="173" fontId="5" fillId="0" borderId="0" xfId="6" quotePrefix="1" applyFont="1" applyAlignment="1">
      <alignment horizontal="center"/>
    </xf>
    <xf numFmtId="10" fontId="6" fillId="0" borderId="2" xfId="3" applyNumberFormat="1" applyFont="1" applyFill="1" applyBorder="1"/>
    <xf numFmtId="43" fontId="6" fillId="0" borderId="0" xfId="9" applyFont="1" applyFill="1" applyBorder="1"/>
    <xf numFmtId="173" fontId="6" fillId="0" borderId="3" xfId="6" applyFont="1" applyBorder="1"/>
    <xf numFmtId="39" fontId="9" fillId="0" borderId="3" xfId="6" applyNumberFormat="1" applyFont="1" applyBorder="1"/>
    <xf numFmtId="10" fontId="6" fillId="0" borderId="3" xfId="3" applyNumberFormat="1" applyFont="1" applyFill="1" applyBorder="1"/>
    <xf numFmtId="39" fontId="6" fillId="0" borderId="3" xfId="1" applyNumberFormat="1" applyFont="1" applyFill="1" applyBorder="1"/>
    <xf numFmtId="43" fontId="6" fillId="0" borderId="3" xfId="1" applyFont="1" applyFill="1" applyBorder="1"/>
    <xf numFmtId="173" fontId="6" fillId="0" borderId="0" xfId="8" applyNumberFormat="1" applyFont="1"/>
    <xf numFmtId="10" fontId="6" fillId="0" borderId="0" xfId="1" applyNumberFormat="1" applyFont="1" applyFill="1" applyBorder="1"/>
    <xf numFmtId="173" fontId="6" fillId="0" borderId="3" xfId="8" applyNumberFormat="1" applyFont="1" applyBorder="1"/>
    <xf numFmtId="10" fontId="6" fillId="0" borderId="3" xfId="1" applyNumberFormat="1" applyFont="1" applyFill="1" applyBorder="1"/>
    <xf numFmtId="39" fontId="6" fillId="0" borderId="3" xfId="6" applyNumberFormat="1" applyFont="1" applyBorder="1"/>
    <xf numFmtId="10" fontId="6" fillId="0" borderId="0" xfId="10" applyNumberFormat="1" applyFont="1" applyFill="1" applyBorder="1"/>
    <xf numFmtId="43" fontId="9" fillId="0" borderId="0" xfId="9" applyFont="1" applyFill="1" applyBorder="1"/>
    <xf numFmtId="0" fontId="6" fillId="0" borderId="3" xfId="8" applyFont="1" applyBorder="1"/>
    <xf numFmtId="43" fontId="9" fillId="0" borderId="3" xfId="9" applyFont="1" applyFill="1" applyBorder="1"/>
    <xf numFmtId="43" fontId="6" fillId="0" borderId="3" xfId="9" applyFont="1" applyFill="1" applyBorder="1"/>
    <xf numFmtId="10" fontId="6" fillId="0" borderId="3" xfId="10" applyNumberFormat="1" applyFont="1" applyFill="1" applyBorder="1"/>
    <xf numFmtId="0" fontId="6" fillId="0" borderId="0" xfId="8" applyFont="1"/>
    <xf numFmtId="39" fontId="6" fillId="0" borderId="0" xfId="8" applyNumberFormat="1" applyFont="1"/>
    <xf numFmtId="173" fontId="5" fillId="0" borderId="3" xfId="6" quotePrefix="1" applyFont="1" applyBorder="1" applyAlignment="1">
      <alignment horizontal="center"/>
    </xf>
    <xf numFmtId="39" fontId="6" fillId="0" borderId="3" xfId="8" applyNumberFormat="1" applyFont="1" applyBorder="1"/>
    <xf numFmtId="173" fontId="5" fillId="0" borderId="0" xfId="6" applyFont="1"/>
    <xf numFmtId="4" fontId="6" fillId="0" borderId="0" xfId="6" applyNumberFormat="1" applyFont="1"/>
    <xf numFmtId="173" fontId="13" fillId="0" borderId="0" xfId="6" applyFont="1"/>
    <xf numFmtId="173" fontId="6" fillId="0" borderId="0" xfId="6" quotePrefix="1" applyFont="1"/>
    <xf numFmtId="39" fontId="6" fillId="0" borderId="0" xfId="0" applyNumberFormat="1" applyFont="1"/>
    <xf numFmtId="39" fontId="11" fillId="0" borderId="0" xfId="0" applyNumberFormat="1" applyFont="1"/>
    <xf numFmtId="37" fontId="6" fillId="0" borderId="0" xfId="6" applyNumberFormat="1" applyFont="1"/>
    <xf numFmtId="10" fontId="9" fillId="0" borderId="0" xfId="10" applyNumberFormat="1" applyFont="1" applyFill="1" applyBorder="1"/>
    <xf numFmtId="39" fontId="14" fillId="0" borderId="0" xfId="1" applyNumberFormat="1" applyFont="1" applyFill="1" applyBorder="1"/>
    <xf numFmtId="43" fontId="9" fillId="0" borderId="0" xfId="1" applyFont="1" applyFill="1" applyBorder="1"/>
    <xf numFmtId="43" fontId="6" fillId="0" borderId="0" xfId="8" applyNumberFormat="1" applyFont="1"/>
    <xf numFmtId="39" fontId="6" fillId="0" borderId="0" xfId="9" applyNumberFormat="1" applyFont="1" applyFill="1" applyBorder="1"/>
    <xf numFmtId="1" fontId="5" fillId="0" borderId="0" xfId="6" quotePrefix="1" applyNumberFormat="1" applyFont="1" applyAlignment="1">
      <alignment horizontal="center"/>
    </xf>
    <xf numFmtId="10" fontId="6" fillId="0" borderId="0" xfId="8" applyNumberFormat="1" applyFont="1"/>
    <xf numFmtId="39" fontId="15" fillId="0" borderId="0" xfId="7" applyNumberFormat="1" applyFont="1"/>
    <xf numFmtId="173" fontId="16" fillId="0" borderId="0" xfId="6" applyFont="1"/>
    <xf numFmtId="10" fontId="6" fillId="0" borderId="0" xfId="6" applyNumberFormat="1" applyFont="1"/>
    <xf numFmtId="39" fontId="6" fillId="0" borderId="0" xfId="6" applyNumberFormat="1" applyFont="1" applyAlignment="1">
      <alignment horizontal="left"/>
    </xf>
    <xf numFmtId="10" fontId="6" fillId="0" borderId="0" xfId="6" applyNumberFormat="1" applyFont="1" applyAlignment="1">
      <alignment horizontal="center"/>
    </xf>
    <xf numFmtId="10" fontId="6" fillId="0" borderId="3" xfId="6" applyNumberFormat="1" applyFont="1" applyBorder="1" applyAlignment="1">
      <alignment horizontal="center"/>
    </xf>
    <xf numFmtId="39" fontId="9" fillId="0" borderId="0" xfId="0" applyNumberFormat="1" applyFont="1"/>
    <xf numFmtId="39" fontId="9" fillId="0" borderId="0" xfId="11" applyNumberFormat="1" applyFont="1"/>
    <xf numFmtId="10" fontId="6" fillId="0" borderId="0" xfId="0" applyNumberFormat="1" applyFont="1"/>
    <xf numFmtId="37" fontId="6" fillId="0" borderId="0" xfId="6" applyNumberFormat="1" applyFont="1" applyAlignment="1">
      <alignment horizontal="center"/>
    </xf>
    <xf numFmtId="10" fontId="9" fillId="0" borderId="0" xfId="6" applyNumberFormat="1" applyFont="1"/>
    <xf numFmtId="39" fontId="9" fillId="0" borderId="0" xfId="11" applyNumberFormat="1" applyFont="1" applyAlignment="1">
      <alignment horizontal="right"/>
    </xf>
    <xf numFmtId="37" fontId="6" fillId="0" borderId="0" xfId="0" applyNumberFormat="1" applyFont="1"/>
    <xf numFmtId="173" fontId="6" fillId="0" borderId="0" xfId="0" applyNumberFormat="1" applyFont="1"/>
    <xf numFmtId="39" fontId="9" fillId="0" borderId="0" xfId="12" applyNumberFormat="1" applyFont="1"/>
    <xf numFmtId="0" fontId="5" fillId="0" borderId="0" xfId="8" quotePrefix="1" applyFont="1" applyAlignment="1">
      <alignment horizontal="center"/>
    </xf>
    <xf numFmtId="2" fontId="6" fillId="0" borderId="0" xfId="6" applyNumberFormat="1" applyFont="1"/>
    <xf numFmtId="39" fontId="15" fillId="0" borderId="0" xfId="0" applyNumberFormat="1" applyFont="1"/>
    <xf numFmtId="0" fontId="17" fillId="0" borderId="0" xfId="0" applyFont="1"/>
    <xf numFmtId="0" fontId="6" fillId="0" borderId="0" xfId="0" applyFont="1"/>
    <xf numFmtId="0" fontId="4" fillId="0" borderId="0" xfId="0" applyFont="1"/>
    <xf numFmtId="0" fontId="5" fillId="0" borderId="0" xfId="0" applyFont="1"/>
    <xf numFmtId="0" fontId="6" fillId="0" borderId="0" xfId="0" applyFont="1" applyAlignment="1">
      <alignment horizontal="center"/>
    </xf>
    <xf numFmtId="0" fontId="13" fillId="0" borderId="0" xfId="0" applyFont="1" applyAlignment="1">
      <alignment horizontal="center"/>
    </xf>
    <xf numFmtId="0" fontId="13" fillId="0" borderId="0" xfId="0" applyFont="1"/>
    <xf numFmtId="0" fontId="16" fillId="0" borderId="0" xfId="0" applyFont="1"/>
    <xf numFmtId="37" fontId="9" fillId="0" borderId="0" xfId="0" applyNumberFormat="1" applyFont="1"/>
    <xf numFmtId="37" fontId="6" fillId="0" borderId="3" xfId="0" applyNumberFormat="1" applyFont="1" applyBorder="1"/>
    <xf numFmtId="5" fontId="5" fillId="0" borderId="5" xfId="0" applyNumberFormat="1" applyFont="1" applyBorder="1"/>
    <xf numFmtId="0" fontId="5" fillId="0" borderId="0" xfId="0" quotePrefix="1" applyFont="1"/>
    <xf numFmtId="0" fontId="6" fillId="0" borderId="0" xfId="0" quotePrefix="1" applyFont="1"/>
    <xf numFmtId="5" fontId="5" fillId="0" borderId="0" xfId="2" applyNumberFormat="1" applyFont="1" applyFill="1" applyBorder="1"/>
    <xf numFmtId="37" fontId="5" fillId="0" borderId="0" xfId="0" applyNumberFormat="1" applyFont="1"/>
    <xf numFmtId="10" fontId="5" fillId="0" borderId="0" xfId="10" applyNumberFormat="1" applyFont="1" applyFill="1" applyBorder="1"/>
    <xf numFmtId="10" fontId="8" fillId="2" borderId="4" xfId="10" applyNumberFormat="1" applyFont="1" applyFill="1" applyBorder="1" applyAlignment="1">
      <alignment horizontal="center"/>
    </xf>
    <xf numFmtId="0" fontId="18" fillId="0" borderId="0" xfId="0" applyFont="1"/>
    <xf numFmtId="0" fontId="19" fillId="0" borderId="0" xfId="0" applyFont="1"/>
    <xf numFmtId="0" fontId="20" fillId="0" borderId="0" xfId="0" applyFont="1"/>
    <xf numFmtId="164" fontId="20" fillId="0" borderId="0" xfId="0" applyNumberFormat="1" applyFont="1"/>
    <xf numFmtId="0" fontId="21" fillId="0" borderId="0" xfId="0" applyFont="1"/>
    <xf numFmtId="0" fontId="18" fillId="0" borderId="0" xfId="0" quotePrefix="1" applyFont="1" applyAlignment="1">
      <alignment horizontal="center"/>
    </xf>
    <xf numFmtId="0" fontId="19" fillId="0" borderId="0" xfId="0" applyFont="1" applyAlignment="1">
      <alignment horizontal="center"/>
    </xf>
    <xf numFmtId="0" fontId="18" fillId="0" borderId="0" xfId="0" applyFont="1" applyAlignment="1">
      <alignment horizontal="center"/>
    </xf>
    <xf numFmtId="0" fontId="19" fillId="0" borderId="6" xfId="0" applyFont="1" applyBorder="1"/>
    <xf numFmtId="0" fontId="19" fillId="0" borderId="2" xfId="0" applyFont="1" applyBorder="1" applyAlignment="1">
      <alignment horizontal="center"/>
    </xf>
    <xf numFmtId="0" fontId="18" fillId="0" borderId="2" xfId="0" applyFont="1" applyBorder="1" applyAlignment="1">
      <alignment horizontal="center"/>
    </xf>
    <xf numFmtId="0" fontId="19" fillId="0" borderId="7" xfId="0" applyFont="1" applyBorder="1"/>
    <xf numFmtId="0" fontId="18" fillId="0" borderId="0" xfId="0" applyFont="1" applyAlignment="1">
      <alignment horizontal="right"/>
    </xf>
    <xf numFmtId="0" fontId="18" fillId="4" borderId="9" xfId="0" applyFont="1" applyFill="1" applyBorder="1" applyAlignment="1">
      <alignment horizontal="right"/>
    </xf>
    <xf numFmtId="0" fontId="19" fillId="0" borderId="10" xfId="0" applyFont="1" applyBorder="1" applyAlignment="1">
      <alignment horizontal="center"/>
    </xf>
    <xf numFmtId="0" fontId="18" fillId="0" borderId="3" xfId="0" applyFont="1" applyBorder="1" applyAlignment="1">
      <alignment horizontal="center"/>
    </xf>
    <xf numFmtId="0" fontId="18" fillId="4" borderId="12" xfId="0" applyFont="1" applyFill="1" applyBorder="1" applyAlignment="1">
      <alignment horizontal="center"/>
    </xf>
    <xf numFmtId="0" fontId="19" fillId="0" borderId="1" xfId="0" applyFont="1" applyBorder="1" applyAlignment="1">
      <alignment horizontal="center"/>
    </xf>
    <xf numFmtId="37" fontId="19" fillId="0" borderId="3" xfId="0" applyNumberFormat="1" applyFont="1" applyBorder="1"/>
    <xf numFmtId="167" fontId="19" fillId="0" borderId="3" xfId="0" applyNumberFormat="1" applyFont="1" applyBorder="1"/>
    <xf numFmtId="5" fontId="19" fillId="0" borderId="3" xfId="0" applyNumberFormat="1" applyFont="1" applyBorder="1"/>
    <xf numFmtId="7" fontId="19" fillId="0" borderId="3" xfId="0" applyNumberFormat="1" applyFont="1" applyBorder="1"/>
    <xf numFmtId="168" fontId="19" fillId="0" borderId="3" xfId="0" applyNumberFormat="1" applyFont="1" applyBorder="1"/>
    <xf numFmtId="165" fontId="19" fillId="4" borderId="12" xfId="0" applyNumberFormat="1" applyFont="1" applyFill="1" applyBorder="1"/>
    <xf numFmtId="0" fontId="19" fillId="0" borderId="3" xfId="0" applyFont="1" applyBorder="1" applyAlignment="1">
      <alignment horizontal="center"/>
    </xf>
    <xf numFmtId="171" fontId="19" fillId="0" borderId="0" xfId="0" applyNumberFormat="1" applyFont="1" applyAlignment="1">
      <alignment horizontal="center"/>
    </xf>
    <xf numFmtId="37" fontId="19" fillId="0" borderId="0" xfId="0" applyNumberFormat="1" applyFont="1"/>
    <xf numFmtId="167" fontId="19" fillId="0" borderId="0" xfId="0" applyNumberFormat="1" applyFont="1"/>
    <xf numFmtId="5" fontId="19" fillId="0" borderId="0" xfId="0" applyNumberFormat="1" applyFont="1"/>
    <xf numFmtId="7" fontId="19" fillId="0" borderId="0" xfId="0" applyNumberFormat="1" applyFont="1"/>
    <xf numFmtId="168" fontId="19" fillId="0" borderId="0" xfId="13" quotePrefix="1" applyNumberFormat="1" applyFont="1"/>
    <xf numFmtId="165" fontId="19" fillId="4" borderId="13" xfId="0" applyNumberFormat="1" applyFont="1" applyFill="1" applyBorder="1"/>
    <xf numFmtId="171" fontId="19" fillId="0" borderId="3" xfId="0" applyNumberFormat="1" applyFont="1" applyBorder="1" applyAlignment="1">
      <alignment horizontal="center"/>
    </xf>
    <xf numFmtId="165" fontId="19" fillId="4" borderId="9" xfId="0" applyNumberFormat="1" applyFont="1" applyFill="1" applyBorder="1"/>
    <xf numFmtId="37" fontId="19" fillId="0" borderId="10" xfId="0" applyNumberFormat="1" applyFont="1" applyBorder="1"/>
    <xf numFmtId="168" fontId="19" fillId="0" borderId="0" xfId="0" applyNumberFormat="1" applyFont="1"/>
    <xf numFmtId="167" fontId="19" fillId="0" borderId="1" xfId="0" applyNumberFormat="1" applyFont="1" applyBorder="1"/>
    <xf numFmtId="5" fontId="19" fillId="0" borderId="1" xfId="0" applyNumberFormat="1" applyFont="1" applyBorder="1"/>
    <xf numFmtId="7" fontId="19" fillId="0" borderId="1" xfId="0" applyNumberFormat="1" applyFont="1" applyBorder="1"/>
    <xf numFmtId="165" fontId="19" fillId="4" borderId="4" xfId="0" applyNumberFormat="1" applyFont="1" applyFill="1" applyBorder="1"/>
    <xf numFmtId="164" fontId="19" fillId="0" borderId="3" xfId="0" applyNumberFormat="1" applyFont="1" applyBorder="1"/>
    <xf numFmtId="167" fontId="20" fillId="0" borderId="0" xfId="0" applyNumberFormat="1" applyFont="1"/>
    <xf numFmtId="37" fontId="20" fillId="0" borderId="0" xfId="0" applyNumberFormat="1" applyFont="1"/>
    <xf numFmtId="0" fontId="22" fillId="0" borderId="0" xfId="0" applyFont="1"/>
    <xf numFmtId="0" fontId="19" fillId="4" borderId="15" xfId="0" applyFont="1" applyFill="1" applyBorder="1"/>
    <xf numFmtId="0" fontId="19" fillId="0" borderId="15" xfId="0" applyFont="1" applyBorder="1" applyAlignment="1">
      <alignment horizontal="center"/>
    </xf>
    <xf numFmtId="165" fontId="19" fillId="0" borderId="0" xfId="0" applyNumberFormat="1" applyFont="1"/>
    <xf numFmtId="0" fontId="20" fillId="0" borderId="0" xfId="0" applyFont="1" applyAlignment="1">
      <alignment horizontal="center"/>
    </xf>
    <xf numFmtId="37" fontId="18" fillId="0" borderId="16" xfId="0" applyNumberFormat="1" applyFont="1" applyBorder="1" applyAlignment="1">
      <alignment horizontal="centerContinuous"/>
    </xf>
    <xf numFmtId="0" fontId="18" fillId="0" borderId="17" xfId="0" applyFont="1" applyBorder="1" applyAlignment="1">
      <alignment horizontal="centerContinuous"/>
    </xf>
    <xf numFmtId="165" fontId="18" fillId="0" borderId="17" xfId="0" applyNumberFormat="1" applyFont="1" applyBorder="1" applyAlignment="1">
      <alignment horizontal="centerContinuous"/>
    </xf>
    <xf numFmtId="37" fontId="19" fillId="0" borderId="19" xfId="0" applyNumberFormat="1" applyFont="1" applyBorder="1"/>
    <xf numFmtId="0" fontId="19" fillId="0" borderId="15" xfId="0" applyFont="1" applyBorder="1"/>
    <xf numFmtId="165" fontId="19" fillId="0" borderId="15" xfId="0" applyNumberFormat="1" applyFont="1" applyBorder="1"/>
    <xf numFmtId="165" fontId="19" fillId="0" borderId="20" xfId="0" applyNumberFormat="1" applyFont="1" applyBorder="1"/>
    <xf numFmtId="166" fontId="19" fillId="0" borderId="19" xfId="10" applyNumberFormat="1" applyFont="1" applyBorder="1" applyAlignment="1">
      <alignment horizontal="right"/>
    </xf>
    <xf numFmtId="0" fontId="19" fillId="0" borderId="15" xfId="0" applyFont="1" applyBorder="1" applyAlignment="1">
      <alignment horizontal="left"/>
    </xf>
    <xf numFmtId="165" fontId="19" fillId="0" borderId="15" xfId="0" applyNumberFormat="1" applyFont="1" applyBorder="1" applyAlignment="1">
      <alignment horizontal="left"/>
    </xf>
    <xf numFmtId="165" fontId="19" fillId="0" borderId="20" xfId="0" applyNumberFormat="1" applyFont="1" applyBorder="1" applyAlignment="1">
      <alignment horizontal="left"/>
    </xf>
    <xf numFmtId="37" fontId="18" fillId="0" borderId="21" xfId="0" applyNumberFormat="1" applyFont="1" applyBorder="1"/>
    <xf numFmtId="37" fontId="19" fillId="0" borderId="22" xfId="0" applyNumberFormat="1" applyFont="1" applyBorder="1"/>
    <xf numFmtId="165" fontId="19" fillId="0" borderId="22" xfId="0" applyNumberFormat="1" applyFont="1" applyBorder="1"/>
    <xf numFmtId="165" fontId="19" fillId="0" borderId="23" xfId="0" applyNumberFormat="1" applyFont="1" applyBorder="1"/>
    <xf numFmtId="0" fontId="18" fillId="0" borderId="24" xfId="0" applyFont="1" applyBorder="1" applyAlignment="1">
      <alignment horizontal="center"/>
    </xf>
    <xf numFmtId="165" fontId="19" fillId="0" borderId="0" xfId="0" applyNumberFormat="1" applyFont="1" applyAlignment="1">
      <alignment horizontal="center"/>
    </xf>
    <xf numFmtId="0" fontId="18" fillId="0" borderId="25" xfId="0" applyFont="1" applyBorder="1" applyAlignment="1">
      <alignment horizontal="center"/>
    </xf>
    <xf numFmtId="165" fontId="19" fillId="0" borderId="26" xfId="0" applyNumberFormat="1" applyFont="1" applyBorder="1" applyAlignment="1">
      <alignment horizontal="center"/>
    </xf>
    <xf numFmtId="0" fontId="18" fillId="0" borderId="27" xfId="0" applyFont="1" applyBorder="1" applyAlignment="1">
      <alignment horizontal="center"/>
    </xf>
    <xf numFmtId="165" fontId="18" fillId="0" borderId="3" xfId="0" applyNumberFormat="1" applyFont="1" applyBorder="1" applyAlignment="1">
      <alignment horizontal="center"/>
    </xf>
    <xf numFmtId="165" fontId="18" fillId="0" borderId="11" xfId="0" applyNumberFormat="1" applyFont="1" applyBorder="1" applyAlignment="1">
      <alignment horizontal="center"/>
    </xf>
    <xf numFmtId="169" fontId="20" fillId="0" borderId="27" xfId="0" applyNumberFormat="1" applyFont="1" applyBorder="1" applyAlignment="1">
      <alignment horizontal="center"/>
    </xf>
    <xf numFmtId="170" fontId="19" fillId="0" borderId="3" xfId="0" applyNumberFormat="1" applyFont="1" applyBorder="1"/>
    <xf numFmtId="170" fontId="19" fillId="0" borderId="11" xfId="0" applyNumberFormat="1" applyFont="1" applyBorder="1"/>
    <xf numFmtId="169" fontId="20" fillId="0" borderId="24" xfId="0" applyNumberFormat="1" applyFont="1" applyBorder="1" applyAlignment="1">
      <alignment horizontal="center"/>
    </xf>
    <xf numFmtId="5" fontId="19" fillId="0" borderId="0" xfId="13" applyNumberFormat="1" applyFont="1"/>
    <xf numFmtId="170" fontId="19" fillId="0" borderId="0" xfId="13" applyNumberFormat="1" applyFont="1"/>
    <xf numFmtId="170" fontId="19" fillId="0" borderId="28" xfId="13" applyNumberFormat="1" applyFont="1" applyBorder="1"/>
    <xf numFmtId="5" fontId="19" fillId="0" borderId="0" xfId="13" quotePrefix="1" applyNumberFormat="1" applyFont="1"/>
    <xf numFmtId="170" fontId="19" fillId="0" borderId="0" xfId="13" quotePrefix="1" applyNumberFormat="1" applyFont="1"/>
    <xf numFmtId="170" fontId="19" fillId="0" borderId="28" xfId="13" quotePrefix="1" applyNumberFormat="1" applyFont="1" applyBorder="1"/>
    <xf numFmtId="170" fontId="19" fillId="0" borderId="0" xfId="0" applyNumberFormat="1" applyFont="1"/>
    <xf numFmtId="170" fontId="19" fillId="0" borderId="28" xfId="0" applyNumberFormat="1" applyFont="1" applyBorder="1"/>
    <xf numFmtId="169" fontId="20" fillId="0" borderId="29" xfId="0" applyNumberFormat="1" applyFont="1" applyBorder="1" applyAlignment="1">
      <alignment horizontal="center"/>
    </xf>
    <xf numFmtId="170" fontId="19" fillId="0" borderId="30" xfId="0" applyNumberFormat="1" applyFont="1" applyBorder="1"/>
    <xf numFmtId="169" fontId="20" fillId="0" borderId="0" xfId="0" applyNumberFormat="1" applyFont="1" applyAlignment="1">
      <alignment horizontal="center"/>
    </xf>
    <xf numFmtId="5" fontId="19" fillId="0" borderId="0" xfId="0" applyNumberFormat="1" applyFont="1" applyAlignment="1">
      <alignment horizontal="center"/>
    </xf>
    <xf numFmtId="10" fontId="20" fillId="0" borderId="0" xfId="10" applyNumberFormat="1" applyFont="1" applyAlignment="1">
      <alignment horizontal="center"/>
    </xf>
    <xf numFmtId="165" fontId="19" fillId="4" borderId="15" xfId="0" applyNumberFormat="1" applyFont="1" applyFill="1" applyBorder="1"/>
    <xf numFmtId="0" fontId="19" fillId="0" borderId="0" xfId="0" applyFont="1" applyFill="1"/>
    <xf numFmtId="0" fontId="21" fillId="0" borderId="0" xfId="0" applyFont="1" applyFill="1"/>
    <xf numFmtId="0" fontId="19" fillId="0" borderId="10" xfId="0" applyFont="1" applyFill="1" applyBorder="1" applyAlignment="1">
      <alignment horizontal="center"/>
    </xf>
    <xf numFmtId="0" fontId="19" fillId="0" borderId="1" xfId="0" applyFont="1" applyFill="1" applyBorder="1" applyAlignment="1">
      <alignment horizontal="center"/>
    </xf>
    <xf numFmtId="0" fontId="19" fillId="0" borderId="3" xfId="0" applyFont="1" applyFill="1" applyBorder="1" applyAlignment="1">
      <alignment horizontal="center"/>
    </xf>
    <xf numFmtId="0" fontId="19" fillId="0" borderId="0" xfId="0" applyFont="1" applyFill="1" applyAlignment="1">
      <alignment horizontal="center"/>
    </xf>
    <xf numFmtId="0" fontId="22" fillId="0" borderId="0" xfId="0" applyFont="1" applyFill="1"/>
    <xf numFmtId="0" fontId="18" fillId="0" borderId="14" xfId="0" applyFont="1" applyFill="1" applyBorder="1"/>
    <xf numFmtId="0" fontId="0" fillId="0" borderId="0" xfId="0" applyFill="1"/>
    <xf numFmtId="39" fontId="19" fillId="0" borderId="0" xfId="0" applyNumberFormat="1" applyFont="1"/>
    <xf numFmtId="172" fontId="19" fillId="0" borderId="0" xfId="0" applyNumberFormat="1" applyFont="1"/>
    <xf numFmtId="0" fontId="18" fillId="0" borderId="0" xfId="0" applyFont="1" applyAlignment="1">
      <alignment horizontal="left"/>
    </xf>
    <xf numFmtId="0" fontId="18" fillId="0" borderId="0" xfId="0" applyFont="1" applyAlignment="1">
      <alignment horizontal="centerContinuous"/>
    </xf>
    <xf numFmtId="7" fontId="18" fillId="0" borderId="0" xfId="0" applyNumberFormat="1" applyFont="1" applyAlignment="1">
      <alignment horizontal="centerContinuous"/>
    </xf>
    <xf numFmtId="7" fontId="18" fillId="0" borderId="0" xfId="0" applyNumberFormat="1" applyFont="1" applyAlignment="1">
      <alignment horizontal="center"/>
    </xf>
    <xf numFmtId="14" fontId="19" fillId="0" borderId="0" xfId="0" applyNumberFormat="1" applyFont="1" applyAlignment="1">
      <alignment horizontal="center"/>
    </xf>
    <xf numFmtId="14" fontId="19" fillId="0" borderId="31" xfId="0" applyNumberFormat="1" applyFont="1" applyBorder="1" applyAlignment="1">
      <alignment horizontal="center"/>
    </xf>
    <xf numFmtId="14" fontId="23" fillId="0" borderId="0" xfId="0" applyNumberFormat="1" applyFont="1" applyAlignment="1">
      <alignment horizontal="center"/>
    </xf>
    <xf numFmtId="14" fontId="19" fillId="0" borderId="32" xfId="0" applyNumberFormat="1" applyFont="1" applyBorder="1" applyAlignment="1">
      <alignment horizontal="center"/>
    </xf>
    <xf numFmtId="0" fontId="18" fillId="0" borderId="32" xfId="0" applyFont="1" applyBorder="1" applyAlignment="1">
      <alignment horizontal="center"/>
    </xf>
    <xf numFmtId="0" fontId="18" fillId="0" borderId="33" xfId="0" applyFont="1" applyBorder="1" applyAlignment="1">
      <alignment horizontal="center"/>
    </xf>
    <xf numFmtId="0" fontId="18" fillId="0" borderId="34" xfId="0" applyFont="1" applyBorder="1" applyAlignment="1">
      <alignment horizontal="center"/>
    </xf>
    <xf numFmtId="165" fontId="19" fillId="0" borderId="3" xfId="0" applyNumberFormat="1" applyFont="1" applyBorder="1" applyAlignment="1">
      <alignment horizontal="center"/>
    </xf>
    <xf numFmtId="169" fontId="19" fillId="0" borderId="3" xfId="0" applyNumberFormat="1" applyFont="1" applyBorder="1"/>
    <xf numFmtId="7" fontId="20" fillId="0" borderId="3" xfId="0" applyNumberFormat="1" applyFont="1" applyBorder="1"/>
    <xf numFmtId="172" fontId="19" fillId="0" borderId="34" xfId="10" applyNumberFormat="1" applyFont="1" applyBorder="1"/>
    <xf numFmtId="172" fontId="19" fillId="0" borderId="34" xfId="10" applyNumberFormat="1" applyFont="1" applyFill="1" applyBorder="1"/>
    <xf numFmtId="37" fontId="19" fillId="0" borderId="0" xfId="0" applyNumberFormat="1" applyFont="1" applyAlignment="1">
      <alignment horizontal="center"/>
    </xf>
    <xf numFmtId="169" fontId="19" fillId="0" borderId="0" xfId="0" applyNumberFormat="1" applyFont="1"/>
    <xf numFmtId="7" fontId="20" fillId="0" borderId="0" xfId="0" applyNumberFormat="1" applyFont="1"/>
    <xf numFmtId="172" fontId="19" fillId="0" borderId="32" xfId="10" applyNumberFormat="1" applyFont="1" applyBorder="1"/>
    <xf numFmtId="171" fontId="18" fillId="0" borderId="3" xfId="0" applyNumberFormat="1" applyFont="1" applyBorder="1" applyAlignment="1">
      <alignment horizontal="center"/>
    </xf>
    <xf numFmtId="37" fontId="18" fillId="0" borderId="3" xfId="0" applyNumberFormat="1" applyFont="1" applyBorder="1"/>
    <xf numFmtId="37" fontId="18" fillId="0" borderId="3" xfId="0" applyNumberFormat="1" applyFont="1" applyBorder="1" applyAlignment="1">
      <alignment horizontal="center"/>
    </xf>
    <xf numFmtId="169" fontId="18" fillId="0" borderId="3" xfId="0" applyNumberFormat="1" applyFont="1" applyBorder="1"/>
    <xf numFmtId="7" fontId="24" fillId="0" borderId="3" xfId="0" applyNumberFormat="1" applyFont="1" applyBorder="1"/>
    <xf numFmtId="170" fontId="18" fillId="0" borderId="3" xfId="0" applyNumberFormat="1" applyFont="1" applyBorder="1"/>
    <xf numFmtId="7" fontId="18" fillId="0" borderId="3" xfId="0" applyNumberFormat="1" applyFont="1" applyBorder="1"/>
    <xf numFmtId="172" fontId="18" fillId="0" borderId="34" xfId="10" applyNumberFormat="1" applyFont="1" applyFill="1" applyBorder="1"/>
    <xf numFmtId="169" fontId="18" fillId="0" borderId="0" xfId="0" applyNumberFormat="1" applyFont="1"/>
    <xf numFmtId="7" fontId="24" fillId="0" borderId="0" xfId="0" applyNumberFormat="1" applyFont="1"/>
    <xf numFmtId="172" fontId="18" fillId="0" borderId="34" xfId="10" applyNumberFormat="1" applyFont="1" applyBorder="1"/>
    <xf numFmtId="172" fontId="19" fillId="0" borderId="32" xfId="10" applyNumberFormat="1" applyFont="1" applyFill="1" applyBorder="1"/>
    <xf numFmtId="172" fontId="18" fillId="0" borderId="3" xfId="10" applyNumberFormat="1" applyFont="1" applyBorder="1"/>
    <xf numFmtId="170" fontId="18" fillId="0" borderId="0" xfId="0" applyNumberFormat="1" applyFont="1"/>
    <xf numFmtId="172" fontId="18" fillId="0" borderId="32" xfId="10" applyNumberFormat="1" applyFont="1" applyBorder="1"/>
    <xf numFmtId="37" fontId="19" fillId="0" borderId="1" xfId="0" applyNumberFormat="1" applyFont="1" applyBorder="1"/>
    <xf numFmtId="165" fontId="19" fillId="0" borderId="1" xfId="0" applyNumberFormat="1" applyFont="1" applyBorder="1" applyAlignment="1">
      <alignment horizontal="center"/>
    </xf>
    <xf numFmtId="169" fontId="19" fillId="0" borderId="1" xfId="0" applyNumberFormat="1" applyFont="1" applyBorder="1"/>
    <xf numFmtId="7" fontId="20" fillId="0" borderId="1" xfId="0" applyNumberFormat="1" applyFont="1" applyBorder="1"/>
    <xf numFmtId="170" fontId="19" fillId="0" borderId="1" xfId="0" applyNumberFormat="1" applyFont="1" applyBorder="1"/>
    <xf numFmtId="172" fontId="19" fillId="0" borderId="35" xfId="10" applyNumberFormat="1" applyFont="1" applyBorder="1"/>
    <xf numFmtId="39" fontId="20" fillId="0" borderId="3" xfId="0" applyNumberFormat="1" applyFont="1" applyBorder="1"/>
    <xf numFmtId="165" fontId="19" fillId="0" borderId="3" xfId="0" applyNumberFormat="1" applyFont="1" applyBorder="1"/>
    <xf numFmtId="39" fontId="19" fillId="0" borderId="3" xfId="0" applyNumberFormat="1" applyFont="1" applyBorder="1"/>
    <xf numFmtId="39" fontId="19" fillId="0" borderId="33" xfId="0" applyNumberFormat="1" applyFont="1" applyBorder="1"/>
    <xf numFmtId="0" fontId="19" fillId="0" borderId="14" xfId="0" applyFont="1" applyBorder="1"/>
    <xf numFmtId="0" fontId="20" fillId="4" borderId="15" xfId="0" applyFont="1" applyFill="1" applyBorder="1" applyAlignment="1">
      <alignment horizontal="center"/>
    </xf>
    <xf numFmtId="0" fontId="19" fillId="4" borderId="15" xfId="0" applyFont="1" applyFill="1" applyBorder="1" applyAlignment="1">
      <alignment horizontal="center"/>
    </xf>
    <xf numFmtId="0" fontId="18" fillId="0" borderId="31" xfId="0" applyFont="1" applyBorder="1" applyAlignment="1">
      <alignment horizontal="center"/>
    </xf>
    <xf numFmtId="0" fontId="18" fillId="0" borderId="8" xfId="0" applyFont="1" applyBorder="1" applyAlignment="1">
      <alignment horizontal="center" wrapText="1"/>
    </xf>
    <xf numFmtId="0" fontId="19" fillId="0" borderId="11" xfId="0" applyFont="1" applyBorder="1" applyAlignment="1">
      <alignment horizontal="center" wrapText="1"/>
    </xf>
    <xf numFmtId="37" fontId="18" fillId="0" borderId="16" xfId="0" applyNumberFormat="1" applyFont="1" applyBorder="1" applyAlignment="1">
      <alignment horizontal="center"/>
    </xf>
    <xf numFmtId="37" fontId="18" fillId="0" borderId="17" xfId="0" applyNumberFormat="1" applyFont="1" applyBorder="1" applyAlignment="1">
      <alignment horizontal="center"/>
    </xf>
    <xf numFmtId="37" fontId="18" fillId="0" borderId="18" xfId="0" applyNumberFormat="1" applyFont="1" applyBorder="1" applyAlignment="1">
      <alignment horizontal="center"/>
    </xf>
    <xf numFmtId="37" fontId="18" fillId="0" borderId="0" xfId="0" applyNumberFormat="1" applyFont="1" applyAlignment="1">
      <alignment horizontal="left" wrapText="1"/>
    </xf>
    <xf numFmtId="0" fontId="19" fillId="0" borderId="0" xfId="0" applyFont="1" applyAlignment="1">
      <alignment wrapText="1"/>
    </xf>
    <xf numFmtId="0" fontId="18" fillId="0" borderId="0" xfId="0" applyFont="1" applyAlignment="1">
      <alignment wrapText="1"/>
    </xf>
  </cellXfs>
  <cellStyles count="14">
    <cellStyle name="Comma" xfId="1" builtinId="3"/>
    <cellStyle name="Comma 10 2" xfId="9" xr:uid="{2E6DA6F9-275A-437E-A7CD-4E13977C93EC}"/>
    <cellStyle name="Currency" xfId="2" builtinId="4"/>
    <cellStyle name="Normal" xfId="0" builtinId="0"/>
    <cellStyle name="Normal 48" xfId="12" xr:uid="{75615A40-B33B-4B74-8567-4CA5EE58386B}"/>
    <cellStyle name="Normal_191432" xfId="11" xr:uid="{8C722083-1F77-4ACB-921B-83B28B69CF7A}"/>
    <cellStyle name="Normal_4th quarter corrections with staff expanded" xfId="6" xr:uid="{0D891C5C-E115-44F0-ADCB-9A20A3B589CB}"/>
    <cellStyle name="Normal_4th quarter corrections with staff expanded 2 3" xfId="8" xr:uid="{7F3F742B-57C9-451D-8235-E80DA4881169}"/>
    <cellStyle name="Normal_4th quarter corrections with staff expanded 3" xfId="7" xr:uid="{72A23514-9F63-470D-81A3-889AE2ECD739}"/>
    <cellStyle name="Normal_Book3" xfId="13" xr:uid="{469062F4-E48B-4708-96B0-3FD7E0364665}"/>
    <cellStyle name="Normal_Deferred Accounts Summary 02qtr06" xfId="4" xr:uid="{EB7AC395-FFD8-4351-AB80-EFAE2ED4C859}"/>
    <cellStyle name="Normal_oregon technical incr for August 2002 filing" xfId="5" xr:uid="{635E3813-02FD-4046-89DF-1096BC068D9B}"/>
    <cellStyle name="Percent" xfId="3" builtinId="5"/>
    <cellStyle name="Percent 3" xfId="10" xr:uid="{5BC35FB7-F6FD-4634-A873-0F05CE42C2A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Regulatory_Affairs/PGA%20-%20WASHINGTON/2022/3_Rate%20Development/NWN%202022-23%20PGA%20WA%20Rate%20Development_September%20Filing.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amp; Documentation"/>
      <sheetName val="Inputs"/>
      <sheetName val="Washington volumes"/>
      <sheetName val="Allocation equal ¢ per therm"/>
      <sheetName val="Allocation = % of margin"/>
      <sheetName val="Temporaries"/>
      <sheetName val="Permanents"/>
      <sheetName val="Avg Bill by RS"/>
      <sheetName val="Rates in summary"/>
      <sheetName val="Rates in detail"/>
      <sheetName val="Margin Model"/>
      <sheetName val="Amortization"/>
      <sheetName val="Margin Model + UG200994"/>
      <sheetName val="F Goldenrod"/>
      <sheetName val="F Goldenrod+Rate Case"/>
      <sheetName val="Cover"/>
      <sheetName val="WA Index"/>
      <sheetName val="Statement of Rates"/>
      <sheetName val="Summary of Sales Rates"/>
      <sheetName val="Summary of Transportation Rates"/>
      <sheetName val="Summary of Changes in Rate"/>
      <sheetName val="Adjs. to Residential Rates"/>
      <sheetName val="Rate Case History"/>
      <sheetName val="Annual WACOG History"/>
      <sheetName val="Winter WACOG History"/>
      <sheetName val="RS 1 BR History"/>
      <sheetName val="RS 2 BR History"/>
      <sheetName val="RS 3 BR History"/>
      <sheetName val="RS 19 BR History"/>
      <sheetName val="RS 27 BR History"/>
      <sheetName val="RS 41 Firm BR History"/>
      <sheetName val="RS 41 Intp BR History"/>
      <sheetName val="RS 42 FS BR History"/>
      <sheetName val="RS42 IS BR History"/>
      <sheetName val="RS 41T BR History"/>
      <sheetName val="RS 42T BR History"/>
      <sheetName val="RS 43T BR History"/>
      <sheetName val="RS 1 PR History"/>
      <sheetName val="RS 2 PR History"/>
      <sheetName val="RS 3 PR History"/>
      <sheetName val="RS 21 BR History"/>
      <sheetName val="RS 54 BR History"/>
      <sheetName val="wacog purch history 1988-2007"/>
      <sheetName val="Chgs in Rates by RS 1995-2004"/>
      <sheetName val="RS 3T BR History"/>
    </sheetNames>
    <sheetDataSet>
      <sheetData sheetId="0"/>
      <sheetData sheetId="1">
        <row r="30">
          <cell r="B30">
            <v>4.3568999999999997E-2</v>
          </cell>
        </row>
      </sheetData>
      <sheetData sheetId="2">
        <row r="1">
          <cell r="A1" t="str">
            <v>NW Natural</v>
          </cell>
        </row>
        <row r="2">
          <cell r="A2" t="str">
            <v>Rates &amp; Regulatory Affairs</v>
          </cell>
        </row>
        <row r="3">
          <cell r="A3" t="str">
            <v>2022-2023 PGA Filing - Washington: September Filing</v>
          </cell>
        </row>
        <row r="13">
          <cell r="J13">
            <v>271947.40000000002</v>
          </cell>
          <cell r="M13">
            <v>16</v>
          </cell>
        </row>
        <row r="14">
          <cell r="J14">
            <v>26595.599999999999</v>
          </cell>
          <cell r="M14">
            <v>58</v>
          </cell>
        </row>
        <row r="15">
          <cell r="J15">
            <v>59339066.200000003</v>
          </cell>
          <cell r="M15">
            <v>57</v>
          </cell>
        </row>
        <row r="16">
          <cell r="J16">
            <v>18510467.399999999</v>
          </cell>
          <cell r="M16">
            <v>242</v>
          </cell>
        </row>
        <row r="17">
          <cell r="J17">
            <v>468493</v>
          </cell>
          <cell r="M17">
            <v>2297</v>
          </cell>
        </row>
        <row r="18">
          <cell r="J18">
            <v>220539.3</v>
          </cell>
          <cell r="M18">
            <v>47</v>
          </cell>
        </row>
        <row r="19">
          <cell r="J19">
            <v>1710730.7</v>
          </cell>
          <cell r="M19">
            <v>3550</v>
          </cell>
        </row>
        <row r="20">
          <cell r="J20">
            <v>2037786.1</v>
          </cell>
        </row>
        <row r="21">
          <cell r="J21">
            <v>1054</v>
          </cell>
          <cell r="M21">
            <v>4</v>
          </cell>
        </row>
        <row r="22">
          <cell r="J22">
            <v>0</v>
          </cell>
        </row>
        <row r="23">
          <cell r="J23">
            <v>0</v>
          </cell>
          <cell r="M23">
            <v>0</v>
          </cell>
        </row>
        <row r="24">
          <cell r="J24">
            <v>0</v>
          </cell>
        </row>
        <row r="25">
          <cell r="J25">
            <v>0</v>
          </cell>
          <cell r="M25">
            <v>0</v>
          </cell>
        </row>
        <row r="26">
          <cell r="J26">
            <v>0</v>
          </cell>
        </row>
        <row r="27">
          <cell r="J27">
            <v>163493</v>
          </cell>
          <cell r="M27">
            <v>4629</v>
          </cell>
        </row>
        <row r="28">
          <cell r="J28">
            <v>280928</v>
          </cell>
        </row>
        <row r="29">
          <cell r="J29">
            <v>0</v>
          </cell>
          <cell r="M29">
            <v>0</v>
          </cell>
        </row>
        <row r="30">
          <cell r="J30">
            <v>0</v>
          </cell>
        </row>
        <row r="31">
          <cell r="J31">
            <v>672391.7</v>
          </cell>
          <cell r="M31">
            <v>18979</v>
          </cell>
        </row>
        <row r="32">
          <cell r="J32">
            <v>721397.8</v>
          </cell>
        </row>
        <row r="33">
          <cell r="J33">
            <v>191980.4</v>
          </cell>
        </row>
        <row r="34">
          <cell r="J34">
            <v>8502.1</v>
          </cell>
        </row>
        <row r="35">
          <cell r="J35">
            <v>0</v>
          </cell>
        </row>
        <row r="36">
          <cell r="J36">
            <v>0</v>
          </cell>
        </row>
        <row r="37">
          <cell r="J37">
            <v>1685063</v>
          </cell>
          <cell r="M37">
            <v>26013</v>
          </cell>
        </row>
        <row r="38">
          <cell r="J38">
            <v>1177850</v>
          </cell>
        </row>
        <row r="39">
          <cell r="J39">
            <v>242671</v>
          </cell>
        </row>
        <row r="40">
          <cell r="J40">
            <v>15978</v>
          </cell>
        </row>
        <row r="41">
          <cell r="J41">
            <v>0</v>
          </cell>
        </row>
        <row r="42">
          <cell r="J42">
            <v>0</v>
          </cell>
        </row>
        <row r="43">
          <cell r="J43">
            <v>240000</v>
          </cell>
          <cell r="M43">
            <v>74536</v>
          </cell>
        </row>
        <row r="44">
          <cell r="J44">
            <v>480000</v>
          </cell>
        </row>
        <row r="45">
          <cell r="J45">
            <v>463625</v>
          </cell>
        </row>
        <row r="46">
          <cell r="J46">
            <v>605238</v>
          </cell>
        </row>
        <row r="47">
          <cell r="J47">
            <v>0</v>
          </cell>
        </row>
        <row r="48">
          <cell r="J48">
            <v>0</v>
          </cell>
        </row>
        <row r="49">
          <cell r="J49">
            <v>831868</v>
          </cell>
          <cell r="M49">
            <v>69138</v>
          </cell>
        </row>
        <row r="50">
          <cell r="J50">
            <v>1048771</v>
          </cell>
        </row>
        <row r="51">
          <cell r="J51">
            <v>923544</v>
          </cell>
        </row>
        <row r="52">
          <cell r="J52">
            <v>2446349</v>
          </cell>
        </row>
        <row r="53">
          <cell r="J53">
            <v>1386714</v>
          </cell>
        </row>
        <row r="54">
          <cell r="J54">
            <v>0</v>
          </cell>
        </row>
        <row r="55">
          <cell r="J55">
            <v>235603</v>
          </cell>
          <cell r="M55">
            <v>25874</v>
          </cell>
        </row>
        <row r="56">
          <cell r="J56">
            <v>440807</v>
          </cell>
        </row>
        <row r="57">
          <cell r="J57">
            <v>191593</v>
          </cell>
        </row>
        <row r="58">
          <cell r="J58">
            <v>63452</v>
          </cell>
        </row>
        <row r="59">
          <cell r="J59">
            <v>0</v>
          </cell>
        </row>
        <row r="60">
          <cell r="J60">
            <v>0</v>
          </cell>
        </row>
        <row r="61">
          <cell r="J61">
            <v>138034</v>
          </cell>
          <cell r="M61">
            <v>19743</v>
          </cell>
        </row>
        <row r="62">
          <cell r="J62">
            <v>98885</v>
          </cell>
        </row>
        <row r="63">
          <cell r="J63">
            <v>0</v>
          </cell>
        </row>
        <row r="64">
          <cell r="J64">
            <v>0</v>
          </cell>
        </row>
        <row r="65">
          <cell r="J65">
            <v>0</v>
          </cell>
        </row>
        <row r="66">
          <cell r="J66">
            <v>0</v>
          </cell>
        </row>
        <row r="67">
          <cell r="J67">
            <v>0</v>
          </cell>
          <cell r="M67">
            <v>0</v>
          </cell>
        </row>
        <row r="68">
          <cell r="J68">
            <v>0</v>
          </cell>
        </row>
        <row r="69">
          <cell r="J69">
            <v>0</v>
          </cell>
        </row>
        <row r="70">
          <cell r="J70">
            <v>0</v>
          </cell>
        </row>
        <row r="71">
          <cell r="J71">
            <v>0</v>
          </cell>
        </row>
        <row r="72">
          <cell r="J72">
            <v>0</v>
          </cell>
        </row>
        <row r="73">
          <cell r="J73">
            <v>762322</v>
          </cell>
        </row>
        <row r="74">
          <cell r="J74">
            <v>1416561</v>
          </cell>
        </row>
        <row r="75">
          <cell r="J75">
            <v>1182116</v>
          </cell>
        </row>
        <row r="76">
          <cell r="J76">
            <v>3080777</v>
          </cell>
        </row>
        <row r="77">
          <cell r="J77">
            <v>1407909</v>
          </cell>
        </row>
        <row r="78">
          <cell r="J78">
            <v>0</v>
          </cell>
        </row>
        <row r="79">
          <cell r="J79">
            <v>0</v>
          </cell>
          <cell r="M79">
            <v>0</v>
          </cell>
        </row>
        <row r="80">
          <cell r="J80">
            <v>0</v>
          </cell>
          <cell r="M80">
            <v>0</v>
          </cell>
        </row>
      </sheetData>
      <sheetData sheetId="3"/>
      <sheetData sheetId="4"/>
      <sheetData sheetId="5"/>
      <sheetData sheetId="6"/>
      <sheetData sheetId="7"/>
      <sheetData sheetId="8">
        <row r="13">
          <cell r="D13">
            <v>1.3474700000000002</v>
          </cell>
        </row>
        <row r="14">
          <cell r="D14">
            <v>1.3682899999999996</v>
          </cell>
        </row>
        <row r="15">
          <cell r="D15">
            <v>1.0514699999999999</v>
          </cell>
        </row>
        <row r="16">
          <cell r="D16">
            <v>1.0228200000000003</v>
          </cell>
        </row>
        <row r="17">
          <cell r="D17">
            <v>0.97857999999999967</v>
          </cell>
        </row>
        <row r="18">
          <cell r="D18">
            <v>0.78956999999999988</v>
          </cell>
        </row>
        <row r="19">
          <cell r="D19">
            <v>0.79066000000000003</v>
          </cell>
        </row>
        <row r="20">
          <cell r="D20">
            <v>0.7381899999999999</v>
          </cell>
        </row>
        <row r="21">
          <cell r="D21">
            <v>0.81381000000000003</v>
          </cell>
        </row>
        <row r="22">
          <cell r="D22">
            <v>0.76286999999999994</v>
          </cell>
        </row>
        <row r="23">
          <cell r="D23">
            <v>0.37099999999999994</v>
          </cell>
        </row>
        <row r="24">
          <cell r="D24">
            <v>0.32688000000000006</v>
          </cell>
        </row>
        <row r="25">
          <cell r="D25">
            <v>0.36337000000000003</v>
          </cell>
        </row>
        <row r="26">
          <cell r="D26">
            <v>0.3201500000000001</v>
          </cell>
        </row>
        <row r="27">
          <cell r="D27">
            <v>0.71891000000000027</v>
          </cell>
        </row>
        <row r="28">
          <cell r="D28">
            <v>0.67495999999999989</v>
          </cell>
        </row>
        <row r="29">
          <cell r="D29">
            <v>0.7495799999999998</v>
          </cell>
        </row>
        <row r="30">
          <cell r="D30">
            <v>0.70628000000000002</v>
          </cell>
        </row>
        <row r="31">
          <cell r="D31">
            <v>0.56288999999999989</v>
          </cell>
        </row>
        <row r="32">
          <cell r="D32">
            <v>0.54045999999999961</v>
          </cell>
        </row>
        <row r="33">
          <cell r="D33">
            <v>0.49585999999999991</v>
          </cell>
        </row>
        <row r="34">
          <cell r="D34">
            <v>0.4665100000000002</v>
          </cell>
        </row>
        <row r="35">
          <cell r="D35">
            <v>0.42738999999999994</v>
          </cell>
        </row>
        <row r="36">
          <cell r="D36">
            <v>0.37846000000000007</v>
          </cell>
        </row>
        <row r="37">
          <cell r="D37">
            <v>0.51346999999999987</v>
          </cell>
        </row>
        <row r="38">
          <cell r="D38">
            <v>0.49624000000000001</v>
          </cell>
        </row>
        <row r="39">
          <cell r="D39">
            <v>0.4619399999999998</v>
          </cell>
        </row>
        <row r="40">
          <cell r="D40">
            <v>0.4393800000000001</v>
          </cell>
        </row>
        <row r="41">
          <cell r="D41">
            <v>0.40932000000000018</v>
          </cell>
        </row>
        <row r="42">
          <cell r="D42">
            <v>0.37169999999999986</v>
          </cell>
        </row>
        <row r="43">
          <cell r="D43">
            <v>0.14960999999999997</v>
          </cell>
        </row>
        <row r="44">
          <cell r="D44">
            <v>0.13392000000000001</v>
          </cell>
        </row>
        <row r="45">
          <cell r="D45">
            <v>0.10269999999999999</v>
          </cell>
        </row>
        <row r="46">
          <cell r="D46">
            <v>8.2170000000000021E-2</v>
          </cell>
        </row>
        <row r="47">
          <cell r="D47">
            <v>5.4790000000000005E-2</v>
          </cell>
        </row>
        <row r="48">
          <cell r="D48">
            <v>2.0539999999999999E-2</v>
          </cell>
        </row>
        <row r="49">
          <cell r="D49">
            <v>0.14867000000000002</v>
          </cell>
        </row>
        <row r="50">
          <cell r="D50">
            <v>0.13306999999999994</v>
          </cell>
        </row>
        <row r="51">
          <cell r="D51">
            <v>0.10205</v>
          </cell>
        </row>
        <row r="52">
          <cell r="D52">
            <v>8.1650000000000014E-2</v>
          </cell>
        </row>
        <row r="53">
          <cell r="D53">
            <v>5.4429999999999999E-2</v>
          </cell>
        </row>
        <row r="54">
          <cell r="D54">
            <v>2.0410000000000001E-2</v>
          </cell>
        </row>
        <row r="55">
          <cell r="D55">
            <v>0.56372000000000011</v>
          </cell>
        </row>
        <row r="56">
          <cell r="D56">
            <v>0.54502999999999979</v>
          </cell>
        </row>
        <row r="57">
          <cell r="D57">
            <v>0.50781000000000009</v>
          </cell>
        </row>
        <row r="58">
          <cell r="D58">
            <v>0.48334000000000005</v>
          </cell>
        </row>
        <row r="59">
          <cell r="D59">
            <v>0.45072999999999996</v>
          </cell>
        </row>
        <row r="60">
          <cell r="D60">
            <v>0.40994999999999993</v>
          </cell>
        </row>
        <row r="61">
          <cell r="D61">
            <v>0.54884999999999984</v>
          </cell>
        </row>
        <row r="62">
          <cell r="D62">
            <v>0.53171999999999986</v>
          </cell>
        </row>
        <row r="63">
          <cell r="D63">
            <v>0.49762000000000001</v>
          </cell>
        </row>
        <row r="64">
          <cell r="D64">
            <v>0.47519999999999979</v>
          </cell>
        </row>
        <row r="65">
          <cell r="D65">
            <v>0.44528000000000001</v>
          </cell>
        </row>
        <row r="66">
          <cell r="D66">
            <v>0.40789999999999993</v>
          </cell>
        </row>
        <row r="67">
          <cell r="D67">
            <v>0.13989999999999997</v>
          </cell>
        </row>
        <row r="68">
          <cell r="D68">
            <v>0.12523999999999999</v>
          </cell>
        </row>
        <row r="69">
          <cell r="D69">
            <v>9.604E-2</v>
          </cell>
        </row>
        <row r="70">
          <cell r="D70">
            <v>7.6839999999999992E-2</v>
          </cell>
        </row>
        <row r="71">
          <cell r="D71">
            <v>5.1240000000000001E-2</v>
          </cell>
        </row>
        <row r="72">
          <cell r="D72">
            <v>1.9200000000000002E-2</v>
          </cell>
        </row>
        <row r="73">
          <cell r="D73">
            <v>0.14205999999999999</v>
          </cell>
        </row>
        <row r="74">
          <cell r="D74">
            <v>0.12716</v>
          </cell>
        </row>
        <row r="75">
          <cell r="D75">
            <v>9.7509999999999986E-2</v>
          </cell>
        </row>
        <row r="76">
          <cell r="D76">
            <v>7.8019999999999992E-2</v>
          </cell>
        </row>
        <row r="77">
          <cell r="D77">
            <v>5.2019999999999997E-2</v>
          </cell>
        </row>
        <row r="78">
          <cell r="D78">
            <v>1.95E-2</v>
          </cell>
        </row>
        <row r="79">
          <cell r="D79">
            <v>4.9499999999999995E-3</v>
          </cell>
        </row>
        <row r="80">
          <cell r="D80">
            <v>4.9499999999999995E-3</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90"/>
  <sheetViews>
    <sheetView tabSelected="1" view="pageLayout" zoomScaleNormal="80" workbookViewId="0">
      <selection activeCell="B1" sqref="B1:B1048576"/>
    </sheetView>
  </sheetViews>
  <sheetFormatPr defaultRowHeight="15" x14ac:dyDescent="0.25"/>
  <cols>
    <col min="2" max="2" width="9.140625" style="227"/>
    <col min="4" max="4" width="12.42578125" customWidth="1"/>
    <col min="5" max="5" width="9.7109375" customWidth="1"/>
    <col min="6" max="6" width="10.85546875" customWidth="1"/>
    <col min="7" max="7" width="10.42578125" customWidth="1"/>
    <col min="8" max="8" width="9.42578125" customWidth="1"/>
    <col min="9" max="9" width="13.140625" customWidth="1"/>
    <col min="10" max="10" width="10" customWidth="1"/>
    <col min="12" max="12" width="11.7109375" customWidth="1"/>
    <col min="13" max="13" width="18.140625" customWidth="1"/>
    <col min="14" max="14" width="13.5703125" customWidth="1"/>
    <col min="15" max="15" width="11.42578125" customWidth="1"/>
    <col min="16" max="16" width="11.5703125" customWidth="1"/>
    <col min="17" max="17" width="12.28515625" customWidth="1"/>
    <col min="18" max="18" width="11.28515625" customWidth="1"/>
    <col min="19" max="19" width="13.7109375" customWidth="1"/>
  </cols>
  <sheetData>
    <row r="1" spans="1:19" x14ac:dyDescent="0.25">
      <c r="A1" s="131" t="s">
        <v>89</v>
      </c>
      <c r="B1" s="219"/>
      <c r="C1" s="132"/>
      <c r="D1" s="133"/>
      <c r="E1" s="133"/>
      <c r="F1" s="133"/>
      <c r="G1" s="133"/>
      <c r="H1" s="133"/>
      <c r="I1" s="134"/>
      <c r="J1" s="133"/>
      <c r="K1" s="133"/>
      <c r="L1" s="133"/>
      <c r="M1" s="133"/>
      <c r="N1" s="133"/>
      <c r="O1" s="132"/>
      <c r="P1" s="177"/>
      <c r="Q1" s="133"/>
      <c r="R1" s="132"/>
      <c r="S1" s="177"/>
    </row>
    <row r="2" spans="1:19" x14ac:dyDescent="0.25">
      <c r="A2" s="131" t="s">
        <v>90</v>
      </c>
      <c r="B2" s="219"/>
      <c r="C2" s="132"/>
      <c r="D2" s="133"/>
      <c r="E2" s="133"/>
      <c r="F2" s="133"/>
      <c r="G2" s="133"/>
      <c r="H2" s="133"/>
      <c r="I2" s="134"/>
      <c r="J2" s="133"/>
      <c r="K2" s="133"/>
      <c r="L2" s="133"/>
      <c r="M2" s="133"/>
      <c r="N2" s="133"/>
      <c r="O2" s="132"/>
      <c r="P2" s="177"/>
      <c r="Q2" s="133"/>
      <c r="R2" s="132"/>
      <c r="S2" s="177"/>
    </row>
    <row r="3" spans="1:19" x14ac:dyDescent="0.25">
      <c r="A3" s="131" t="s">
        <v>91</v>
      </c>
      <c r="B3" s="219"/>
      <c r="C3" s="132"/>
      <c r="D3" s="133"/>
      <c r="E3" s="133"/>
      <c r="F3" s="133"/>
      <c r="G3" s="133"/>
      <c r="H3" s="133"/>
      <c r="I3" s="134"/>
      <c r="J3" s="133"/>
      <c r="K3" s="133"/>
      <c r="L3" s="133"/>
      <c r="M3" s="133"/>
      <c r="N3" s="133"/>
      <c r="O3" s="132"/>
      <c r="P3" s="177"/>
      <c r="Q3" s="133"/>
      <c r="R3" s="132"/>
      <c r="S3" s="177"/>
    </row>
    <row r="4" spans="1:19" x14ac:dyDescent="0.25">
      <c r="A4" s="131" t="s">
        <v>0</v>
      </c>
      <c r="B4" s="219"/>
      <c r="C4" s="132"/>
      <c r="D4" s="133"/>
      <c r="E4" s="133"/>
      <c r="F4" s="133"/>
      <c r="G4" s="133"/>
      <c r="H4" s="133"/>
      <c r="I4" s="134"/>
      <c r="J4" s="133"/>
      <c r="K4" s="133"/>
      <c r="L4" s="133"/>
      <c r="M4" s="133"/>
      <c r="N4" s="133"/>
      <c r="O4" s="132"/>
      <c r="P4" s="177"/>
      <c r="Q4" s="133"/>
      <c r="R4" s="132"/>
      <c r="S4" s="177"/>
    </row>
    <row r="5" spans="1:19" x14ac:dyDescent="0.25">
      <c r="A5" s="132"/>
      <c r="B5" s="219"/>
      <c r="C5" s="132"/>
      <c r="D5" s="132"/>
      <c r="E5" s="132"/>
      <c r="F5" s="132"/>
      <c r="G5" s="132"/>
      <c r="H5" s="132"/>
      <c r="I5" s="134"/>
      <c r="J5" s="132"/>
      <c r="K5" s="132"/>
      <c r="L5" s="132"/>
      <c r="M5" s="132"/>
      <c r="N5" s="132"/>
      <c r="O5" s="132"/>
      <c r="P5" s="177"/>
      <c r="Q5" s="132"/>
      <c r="R5" s="132"/>
      <c r="S5" s="177"/>
    </row>
    <row r="6" spans="1:19" x14ac:dyDescent="0.25">
      <c r="A6" s="135"/>
      <c r="B6" s="220"/>
      <c r="C6" s="135"/>
      <c r="D6" s="135"/>
      <c r="E6" s="132"/>
      <c r="F6" s="132"/>
      <c r="G6" s="132"/>
      <c r="H6" s="136"/>
      <c r="I6" s="134"/>
      <c r="J6" s="136"/>
      <c r="K6" s="132"/>
      <c r="L6" s="132"/>
      <c r="M6" s="133"/>
      <c r="N6" s="178"/>
      <c r="O6" s="132"/>
      <c r="P6" s="177"/>
      <c r="Q6" s="178"/>
      <c r="R6" s="132"/>
      <c r="S6" s="177"/>
    </row>
    <row r="7" spans="1:19" ht="15.75" thickBot="1" x14ac:dyDescent="0.3">
      <c r="A7" s="137">
        <v>1</v>
      </c>
      <c r="B7" s="219"/>
      <c r="C7" s="132"/>
      <c r="D7" s="137"/>
      <c r="E7" s="137" t="s">
        <v>1</v>
      </c>
      <c r="F7" s="137" t="s">
        <v>2</v>
      </c>
      <c r="G7" s="137" t="s">
        <v>3</v>
      </c>
      <c r="H7" s="138"/>
      <c r="I7" s="137"/>
      <c r="J7" s="138"/>
      <c r="K7" s="137"/>
      <c r="L7" s="137"/>
      <c r="M7" s="132"/>
      <c r="N7" s="179" t="s">
        <v>92</v>
      </c>
      <c r="O7" s="180"/>
      <c r="P7" s="181"/>
      <c r="Q7" s="281" t="s">
        <v>93</v>
      </c>
      <c r="R7" s="282"/>
      <c r="S7" s="283"/>
    </row>
    <row r="8" spans="1:19" ht="15.75" thickBot="1" x14ac:dyDescent="0.3">
      <c r="A8" s="137">
        <v>2</v>
      </c>
      <c r="B8" s="219"/>
      <c r="C8" s="132"/>
      <c r="D8" s="137" t="s">
        <v>4</v>
      </c>
      <c r="E8" s="137" t="s">
        <v>5</v>
      </c>
      <c r="F8" s="137" t="s">
        <v>6</v>
      </c>
      <c r="G8" s="137" t="s">
        <v>7</v>
      </c>
      <c r="H8" s="138"/>
      <c r="I8" s="137"/>
      <c r="J8" s="138"/>
      <c r="K8" s="137"/>
      <c r="L8" s="137"/>
      <c r="M8" s="139" t="s">
        <v>8</v>
      </c>
      <c r="N8" s="182">
        <v>908154</v>
      </c>
      <c r="O8" s="183" t="s">
        <v>94</v>
      </c>
      <c r="P8" s="184"/>
      <c r="Q8" s="182">
        <v>-361332</v>
      </c>
      <c r="R8" s="183" t="s">
        <v>94</v>
      </c>
      <c r="S8" s="185"/>
    </row>
    <row r="9" spans="1:19" ht="15.75" thickBot="1" x14ac:dyDescent="0.3">
      <c r="A9" s="137">
        <v>3</v>
      </c>
      <c r="B9" s="219"/>
      <c r="C9" s="132"/>
      <c r="D9" s="137" t="s">
        <v>9</v>
      </c>
      <c r="E9" s="137" t="s">
        <v>10</v>
      </c>
      <c r="F9" s="137" t="s">
        <v>10</v>
      </c>
      <c r="G9" s="137" t="s">
        <v>11</v>
      </c>
      <c r="H9" s="138" t="s">
        <v>12</v>
      </c>
      <c r="I9" s="137" t="s">
        <v>13</v>
      </c>
      <c r="J9" s="138" t="s">
        <v>14</v>
      </c>
      <c r="K9" s="137"/>
      <c r="L9" s="138" t="s">
        <v>15</v>
      </c>
      <c r="M9" s="139" t="s">
        <v>16</v>
      </c>
      <c r="N9" s="186">
        <v>4.3568999999999997E-2</v>
      </c>
      <c r="O9" s="187" t="s">
        <v>17</v>
      </c>
      <c r="P9" s="188"/>
      <c r="Q9" s="186">
        <v>4.3568999999999997E-2</v>
      </c>
      <c r="R9" s="187" t="s">
        <v>17</v>
      </c>
      <c r="S9" s="189"/>
    </row>
    <row r="10" spans="1:19" ht="15.75" thickBot="1" x14ac:dyDescent="0.3">
      <c r="A10" s="137">
        <v>4</v>
      </c>
      <c r="B10" s="219"/>
      <c r="C10" s="132"/>
      <c r="D10" s="140" t="s">
        <v>18</v>
      </c>
      <c r="E10" s="140" t="s">
        <v>19</v>
      </c>
      <c r="F10" s="140" t="s">
        <v>20</v>
      </c>
      <c r="G10" s="140" t="s">
        <v>19</v>
      </c>
      <c r="H10" s="141" t="s">
        <v>21</v>
      </c>
      <c r="I10" s="140" t="s">
        <v>22</v>
      </c>
      <c r="J10" s="141" t="s">
        <v>23</v>
      </c>
      <c r="K10" s="140" t="s">
        <v>24</v>
      </c>
      <c r="L10" s="141" t="s">
        <v>22</v>
      </c>
      <c r="M10" s="142" t="s">
        <v>25</v>
      </c>
      <c r="N10" s="190">
        <v>949524</v>
      </c>
      <c r="O10" s="191" t="s">
        <v>95</v>
      </c>
      <c r="P10" s="192"/>
      <c r="Q10" s="190">
        <v>-377792</v>
      </c>
      <c r="R10" s="191" t="s">
        <v>95</v>
      </c>
      <c r="S10" s="193"/>
    </row>
    <row r="11" spans="1:19" x14ac:dyDescent="0.25">
      <c r="A11" s="137">
        <v>5</v>
      </c>
      <c r="B11" s="219"/>
      <c r="C11" s="132"/>
      <c r="D11" s="143"/>
      <c r="E11" s="143"/>
      <c r="F11" s="143"/>
      <c r="G11" s="143"/>
      <c r="H11" s="138" t="s">
        <v>26</v>
      </c>
      <c r="I11" s="143"/>
      <c r="J11" s="138"/>
      <c r="K11" s="143"/>
      <c r="L11" s="279" t="s">
        <v>27</v>
      </c>
      <c r="M11" s="144"/>
      <c r="N11" s="194" t="s">
        <v>28</v>
      </c>
      <c r="O11" s="137" t="s">
        <v>29</v>
      </c>
      <c r="P11" s="195" t="s">
        <v>30</v>
      </c>
      <c r="Q11" s="196" t="s">
        <v>28</v>
      </c>
      <c r="R11" s="145" t="s">
        <v>29</v>
      </c>
      <c r="S11" s="197" t="s">
        <v>30</v>
      </c>
    </row>
    <row r="12" spans="1:19" x14ac:dyDescent="0.25">
      <c r="A12" s="137">
        <v>6</v>
      </c>
      <c r="B12" s="221" t="s">
        <v>31</v>
      </c>
      <c r="C12" s="145" t="s">
        <v>32</v>
      </c>
      <c r="D12" s="146" t="s">
        <v>33</v>
      </c>
      <c r="E12" s="146" t="s">
        <v>34</v>
      </c>
      <c r="F12" s="146" t="s">
        <v>35</v>
      </c>
      <c r="G12" s="146" t="s">
        <v>36</v>
      </c>
      <c r="H12" s="146" t="s">
        <v>37</v>
      </c>
      <c r="I12" s="146" t="s">
        <v>38</v>
      </c>
      <c r="J12" s="146" t="s">
        <v>39</v>
      </c>
      <c r="K12" s="146" t="s">
        <v>40</v>
      </c>
      <c r="L12" s="280"/>
      <c r="M12" s="147"/>
      <c r="N12" s="198" t="s">
        <v>44</v>
      </c>
      <c r="O12" s="146" t="s">
        <v>45</v>
      </c>
      <c r="P12" s="199" t="s">
        <v>46</v>
      </c>
      <c r="Q12" s="198" t="s">
        <v>47</v>
      </c>
      <c r="R12" s="146" t="s">
        <v>48</v>
      </c>
      <c r="S12" s="200" t="s">
        <v>49</v>
      </c>
    </row>
    <row r="13" spans="1:19" x14ac:dyDescent="0.25">
      <c r="A13" s="137">
        <v>7</v>
      </c>
      <c r="B13" s="222" t="s">
        <v>50</v>
      </c>
      <c r="C13" s="148"/>
      <c r="D13" s="149">
        <v>271947.40000000002</v>
      </c>
      <c r="E13" s="150">
        <v>1.3474700000000002</v>
      </c>
      <c r="F13" s="150">
        <v>0.45561999999999997</v>
      </c>
      <c r="G13" s="150">
        <v>0.11328000000000001</v>
      </c>
      <c r="H13" s="150">
        <v>0.77857000000000021</v>
      </c>
      <c r="I13" s="151">
        <v>211730</v>
      </c>
      <c r="J13" s="152">
        <v>5.5</v>
      </c>
      <c r="K13" s="149">
        <v>1442</v>
      </c>
      <c r="L13" s="153">
        <v>306902</v>
      </c>
      <c r="M13" s="154"/>
      <c r="N13" s="201">
        <v>1</v>
      </c>
      <c r="O13" s="151">
        <v>5412</v>
      </c>
      <c r="P13" s="202">
        <v>1.9900000000000001E-2</v>
      </c>
      <c r="Q13" s="201">
        <v>1</v>
      </c>
      <c r="R13" s="151">
        <v>-2153</v>
      </c>
      <c r="S13" s="203">
        <v>-7.92E-3</v>
      </c>
    </row>
    <row r="14" spans="1:19" x14ac:dyDescent="0.25">
      <c r="A14" s="137">
        <v>8</v>
      </c>
      <c r="B14" s="222" t="s">
        <v>51</v>
      </c>
      <c r="C14" s="148"/>
      <c r="D14" s="149">
        <v>26595.599999999999</v>
      </c>
      <c r="E14" s="150">
        <v>1.3682899999999996</v>
      </c>
      <c r="F14" s="150">
        <v>0.45561999999999997</v>
      </c>
      <c r="G14" s="150">
        <v>9.6329999999999999E-2</v>
      </c>
      <c r="H14" s="150">
        <v>0.81633999999999962</v>
      </c>
      <c r="I14" s="151">
        <v>21711</v>
      </c>
      <c r="J14" s="152">
        <v>7</v>
      </c>
      <c r="K14" s="149">
        <v>38</v>
      </c>
      <c r="L14" s="153">
        <v>24903</v>
      </c>
      <c r="M14" s="154"/>
      <c r="N14" s="201">
        <v>1</v>
      </c>
      <c r="O14" s="151">
        <v>439</v>
      </c>
      <c r="P14" s="202">
        <v>1.651E-2</v>
      </c>
      <c r="Q14" s="201">
        <v>1</v>
      </c>
      <c r="R14" s="151">
        <v>-175</v>
      </c>
      <c r="S14" s="203">
        <v>-6.5799999999999999E-3</v>
      </c>
    </row>
    <row r="15" spans="1:19" x14ac:dyDescent="0.25">
      <c r="A15" s="137">
        <v>9</v>
      </c>
      <c r="B15" s="222" t="s">
        <v>52</v>
      </c>
      <c r="C15" s="148"/>
      <c r="D15" s="149">
        <v>59339066.200000003</v>
      </c>
      <c r="E15" s="150">
        <v>1.0514699999999999</v>
      </c>
      <c r="F15" s="150">
        <v>0.45561999999999997</v>
      </c>
      <c r="G15" s="150">
        <v>7.3109999999999981E-2</v>
      </c>
      <c r="H15" s="150">
        <v>0.52273999999999998</v>
      </c>
      <c r="I15" s="151">
        <v>31018903</v>
      </c>
      <c r="J15" s="152">
        <v>8</v>
      </c>
      <c r="K15" s="149">
        <v>86555</v>
      </c>
      <c r="L15" s="153">
        <v>39328183</v>
      </c>
      <c r="M15" s="154"/>
      <c r="N15" s="201">
        <v>1</v>
      </c>
      <c r="O15" s="151">
        <v>693526</v>
      </c>
      <c r="P15" s="202">
        <v>1.1690000000000001E-2</v>
      </c>
      <c r="Q15" s="201">
        <v>1</v>
      </c>
      <c r="R15" s="151">
        <v>-275937</v>
      </c>
      <c r="S15" s="203">
        <v>-4.6499999999999996E-3</v>
      </c>
    </row>
    <row r="16" spans="1:19" x14ac:dyDescent="0.25">
      <c r="A16" s="137">
        <v>10</v>
      </c>
      <c r="B16" s="222" t="s">
        <v>53</v>
      </c>
      <c r="C16" s="148"/>
      <c r="D16" s="149">
        <v>18510467.399999999</v>
      </c>
      <c r="E16" s="150">
        <v>1.0228200000000003</v>
      </c>
      <c r="F16" s="150">
        <v>0.45561999999999997</v>
      </c>
      <c r="G16" s="150">
        <v>6.5529999999999991E-2</v>
      </c>
      <c r="H16" s="150">
        <v>0.50167000000000039</v>
      </c>
      <c r="I16" s="151">
        <v>9286146</v>
      </c>
      <c r="J16" s="152">
        <v>22</v>
      </c>
      <c r="K16" s="149">
        <v>6381</v>
      </c>
      <c r="L16" s="153">
        <v>10970730</v>
      </c>
      <c r="M16" s="154"/>
      <c r="N16" s="201">
        <v>1</v>
      </c>
      <c r="O16" s="151">
        <v>193462</v>
      </c>
      <c r="P16" s="202">
        <v>1.0449999999999999E-2</v>
      </c>
      <c r="Q16" s="201">
        <v>1</v>
      </c>
      <c r="R16" s="151">
        <v>-76974</v>
      </c>
      <c r="S16" s="203">
        <v>-4.1599999999999996E-3</v>
      </c>
    </row>
    <row r="17" spans="1:19" x14ac:dyDescent="0.25">
      <c r="A17" s="137">
        <v>11</v>
      </c>
      <c r="B17" s="222" t="s">
        <v>54</v>
      </c>
      <c r="C17" s="148"/>
      <c r="D17" s="149">
        <v>468493</v>
      </c>
      <c r="E17" s="150">
        <v>0.97857999999999967</v>
      </c>
      <c r="F17" s="150">
        <v>0.45561999999999997</v>
      </c>
      <c r="G17" s="150">
        <v>7.9499999999999935E-3</v>
      </c>
      <c r="H17" s="150">
        <v>0.51500999999999963</v>
      </c>
      <c r="I17" s="151">
        <v>241279</v>
      </c>
      <c r="J17" s="152">
        <v>22</v>
      </c>
      <c r="K17" s="149">
        <v>17</v>
      </c>
      <c r="L17" s="153">
        <v>245767</v>
      </c>
      <c r="M17" s="154"/>
      <c r="N17" s="201">
        <v>1</v>
      </c>
      <c r="O17" s="151">
        <v>4334</v>
      </c>
      <c r="P17" s="202">
        <v>9.2499999999999995E-3</v>
      </c>
      <c r="Q17" s="201">
        <v>1</v>
      </c>
      <c r="R17" s="151">
        <v>-1724</v>
      </c>
      <c r="S17" s="203">
        <v>-3.6800000000000001E-3</v>
      </c>
    </row>
    <row r="18" spans="1:19" x14ac:dyDescent="0.25">
      <c r="A18" s="137">
        <v>12</v>
      </c>
      <c r="B18" s="223">
        <v>27</v>
      </c>
      <c r="C18" s="155"/>
      <c r="D18" s="149">
        <v>220539.3</v>
      </c>
      <c r="E18" s="150">
        <v>0.78956999999999988</v>
      </c>
      <c r="F18" s="150">
        <v>0.45561999999999997</v>
      </c>
      <c r="G18" s="150">
        <v>4.7109999999999999E-2</v>
      </c>
      <c r="H18" s="150">
        <v>0.28683999999999993</v>
      </c>
      <c r="I18" s="151">
        <v>63259</v>
      </c>
      <c r="J18" s="152">
        <v>9</v>
      </c>
      <c r="K18" s="149">
        <v>387</v>
      </c>
      <c r="L18" s="153">
        <v>105055</v>
      </c>
      <c r="M18" s="154"/>
      <c r="N18" s="201">
        <v>1</v>
      </c>
      <c r="O18" s="151">
        <v>1853</v>
      </c>
      <c r="P18" s="202">
        <v>8.3999999999999995E-3</v>
      </c>
      <c r="Q18" s="201">
        <v>1</v>
      </c>
      <c r="R18" s="151">
        <v>-737</v>
      </c>
      <c r="S18" s="203">
        <v>-3.3400000000000001E-3</v>
      </c>
    </row>
    <row r="19" spans="1:19" x14ac:dyDescent="0.25">
      <c r="A19" s="137">
        <v>13</v>
      </c>
      <c r="B19" s="224" t="s">
        <v>55</v>
      </c>
      <c r="C19" s="156" t="s">
        <v>56</v>
      </c>
      <c r="D19" s="157">
        <v>1710730.7</v>
      </c>
      <c r="E19" s="158">
        <v>0.79066000000000003</v>
      </c>
      <c r="F19" s="158">
        <v>0.34872999999999998</v>
      </c>
      <c r="G19" s="158">
        <v>5.1139999999999991E-2</v>
      </c>
      <c r="H19" s="158">
        <v>0.39079000000000008</v>
      </c>
      <c r="I19" s="159">
        <v>1370248</v>
      </c>
      <c r="J19" s="160">
        <v>250</v>
      </c>
      <c r="K19" s="157">
        <v>88</v>
      </c>
      <c r="L19" s="161">
        <v>1634248</v>
      </c>
      <c r="M19" s="162"/>
      <c r="N19" s="204">
        <v>1</v>
      </c>
      <c r="O19" s="205">
        <v>28819</v>
      </c>
      <c r="P19" s="206">
        <v>8.2199999999999999E-3</v>
      </c>
      <c r="Q19" s="204">
        <v>1</v>
      </c>
      <c r="R19" s="205">
        <v>-11466</v>
      </c>
      <c r="S19" s="207">
        <v>-3.2699999999999999E-3</v>
      </c>
    </row>
    <row r="20" spans="1:19" x14ac:dyDescent="0.25">
      <c r="A20" s="137">
        <v>14</v>
      </c>
      <c r="B20" s="223"/>
      <c r="C20" s="163" t="s">
        <v>57</v>
      </c>
      <c r="D20" s="149">
        <v>2037786.1</v>
      </c>
      <c r="E20" s="150">
        <v>0.7381899999999999</v>
      </c>
      <c r="F20" s="150">
        <v>0.34872999999999998</v>
      </c>
      <c r="G20" s="150">
        <v>4.5110000000000011E-2</v>
      </c>
      <c r="H20" s="150">
        <v>0.34434999999999993</v>
      </c>
      <c r="I20" s="151"/>
      <c r="J20" s="152"/>
      <c r="K20" s="149"/>
      <c r="L20" s="153"/>
      <c r="M20" s="154"/>
      <c r="N20" s="201">
        <v>1</v>
      </c>
      <c r="O20" s="151"/>
      <c r="P20" s="202">
        <v>7.2399999999999999E-3</v>
      </c>
      <c r="Q20" s="201">
        <v>1</v>
      </c>
      <c r="R20" s="151"/>
      <c r="S20" s="203">
        <v>-2.8800000000000002E-3</v>
      </c>
    </row>
    <row r="21" spans="1:19" x14ac:dyDescent="0.25">
      <c r="A21" s="137">
        <v>15</v>
      </c>
      <c r="B21" s="224" t="s">
        <v>58</v>
      </c>
      <c r="C21" s="156" t="s">
        <v>56</v>
      </c>
      <c r="D21" s="157">
        <v>0</v>
      </c>
      <c r="E21" s="158">
        <v>0.81381000000000003</v>
      </c>
      <c r="F21" s="158">
        <v>0.34872999999999998</v>
      </c>
      <c r="G21" s="158">
        <v>8.8479999999999989E-2</v>
      </c>
      <c r="H21" s="158">
        <v>0.37660000000000005</v>
      </c>
      <c r="I21" s="159">
        <v>0</v>
      </c>
      <c r="J21" s="160">
        <v>250</v>
      </c>
      <c r="K21" s="157">
        <v>0</v>
      </c>
      <c r="L21" s="161">
        <v>0</v>
      </c>
      <c r="M21" s="162"/>
      <c r="N21" s="204">
        <v>1</v>
      </c>
      <c r="O21" s="205">
        <v>0</v>
      </c>
      <c r="P21" s="206">
        <v>7.9799999999999992E-3</v>
      </c>
      <c r="Q21" s="204">
        <v>1</v>
      </c>
      <c r="R21" s="205">
        <v>0</v>
      </c>
      <c r="S21" s="207">
        <v>-3.1800000000000001E-3</v>
      </c>
    </row>
    <row r="22" spans="1:19" x14ac:dyDescent="0.25">
      <c r="A22" s="137">
        <v>16</v>
      </c>
      <c r="B22" s="223"/>
      <c r="C22" s="163" t="s">
        <v>57</v>
      </c>
      <c r="D22" s="149">
        <v>0</v>
      </c>
      <c r="E22" s="150">
        <v>0.76286999999999994</v>
      </c>
      <c r="F22" s="150">
        <v>0.34872999999999998</v>
      </c>
      <c r="G22" s="150">
        <v>8.2329999999999987E-2</v>
      </c>
      <c r="H22" s="150">
        <v>0.33180999999999994</v>
      </c>
      <c r="I22" s="151"/>
      <c r="J22" s="152"/>
      <c r="K22" s="149"/>
      <c r="L22" s="153"/>
      <c r="M22" s="154"/>
      <c r="N22" s="201">
        <v>1</v>
      </c>
      <c r="O22" s="151"/>
      <c r="P22" s="202">
        <v>7.0299999999999998E-3</v>
      </c>
      <c r="Q22" s="201">
        <v>1</v>
      </c>
      <c r="R22" s="151"/>
      <c r="S22" s="203">
        <v>-2.8E-3</v>
      </c>
    </row>
    <row r="23" spans="1:19" x14ac:dyDescent="0.25">
      <c r="A23" s="137">
        <v>17</v>
      </c>
      <c r="B23" s="224" t="s">
        <v>59</v>
      </c>
      <c r="C23" s="156" t="s">
        <v>56</v>
      </c>
      <c r="D23" s="157">
        <v>163493</v>
      </c>
      <c r="E23" s="158">
        <v>0.37099999999999994</v>
      </c>
      <c r="F23" s="158">
        <v>0</v>
      </c>
      <c r="G23" s="158">
        <v>1.8199999999999994E-3</v>
      </c>
      <c r="H23" s="158">
        <v>0.36917999999999995</v>
      </c>
      <c r="I23" s="159">
        <v>151736</v>
      </c>
      <c r="J23" s="160">
        <v>500</v>
      </c>
      <c r="K23" s="157">
        <v>8</v>
      </c>
      <c r="L23" s="161">
        <v>199736</v>
      </c>
      <c r="M23" s="162"/>
      <c r="N23" s="204">
        <v>0</v>
      </c>
      <c r="O23" s="205">
        <v>0</v>
      </c>
      <c r="P23" s="206">
        <v>0</v>
      </c>
      <c r="Q23" s="204">
        <v>0</v>
      </c>
      <c r="R23" s="205">
        <v>0</v>
      </c>
      <c r="S23" s="207">
        <v>0</v>
      </c>
    </row>
    <row r="24" spans="1:19" x14ac:dyDescent="0.25">
      <c r="A24" s="137">
        <v>18</v>
      </c>
      <c r="B24" s="223"/>
      <c r="C24" s="163" t="s">
        <v>57</v>
      </c>
      <c r="D24" s="149">
        <v>280928</v>
      </c>
      <c r="E24" s="150">
        <v>0.32688000000000006</v>
      </c>
      <c r="F24" s="150">
        <v>0</v>
      </c>
      <c r="G24" s="150">
        <v>1.6100000000000001E-3</v>
      </c>
      <c r="H24" s="150">
        <v>0.32527000000000006</v>
      </c>
      <c r="I24" s="151"/>
      <c r="J24" s="152"/>
      <c r="K24" s="149"/>
      <c r="L24" s="153"/>
      <c r="M24" s="154"/>
      <c r="N24" s="201">
        <v>0</v>
      </c>
      <c r="O24" s="151"/>
      <c r="P24" s="202">
        <v>0</v>
      </c>
      <c r="Q24" s="201">
        <v>0</v>
      </c>
      <c r="R24" s="151"/>
      <c r="S24" s="203">
        <v>0</v>
      </c>
    </row>
    <row r="25" spans="1:19" x14ac:dyDescent="0.25">
      <c r="A25" s="137">
        <v>19</v>
      </c>
      <c r="B25" s="221" t="s">
        <v>60</v>
      </c>
      <c r="C25" s="156" t="s">
        <v>56</v>
      </c>
      <c r="D25" s="157">
        <v>0</v>
      </c>
      <c r="E25" s="158">
        <v>0.36337000000000003</v>
      </c>
      <c r="F25" s="158">
        <v>0</v>
      </c>
      <c r="G25" s="158">
        <v>2.7699999999999999E-3</v>
      </c>
      <c r="H25" s="158">
        <v>0.36060000000000003</v>
      </c>
      <c r="I25" s="159">
        <v>0</v>
      </c>
      <c r="J25" s="160">
        <v>500</v>
      </c>
      <c r="K25" s="157">
        <v>0</v>
      </c>
      <c r="L25" s="161">
        <v>0</v>
      </c>
      <c r="M25" s="164"/>
      <c r="N25" s="204">
        <v>0</v>
      </c>
      <c r="O25" s="205">
        <v>0</v>
      </c>
      <c r="P25" s="206">
        <v>0</v>
      </c>
      <c r="Q25" s="204">
        <v>0</v>
      </c>
      <c r="R25" s="205">
        <v>0</v>
      </c>
      <c r="S25" s="207">
        <v>0</v>
      </c>
    </row>
    <row r="26" spans="1:19" x14ac:dyDescent="0.25">
      <c r="A26" s="137">
        <v>20</v>
      </c>
      <c r="B26" s="223"/>
      <c r="C26" s="163" t="s">
        <v>57</v>
      </c>
      <c r="D26" s="149">
        <v>0</v>
      </c>
      <c r="E26" s="150">
        <v>0.3201500000000001</v>
      </c>
      <c r="F26" s="150">
        <v>0</v>
      </c>
      <c r="G26" s="150">
        <v>2.4399999999999999E-3</v>
      </c>
      <c r="H26" s="150">
        <v>0.3177100000000001</v>
      </c>
      <c r="I26" s="151"/>
      <c r="J26" s="152"/>
      <c r="K26" s="149"/>
      <c r="L26" s="153"/>
      <c r="M26" s="154"/>
      <c r="N26" s="201">
        <v>0</v>
      </c>
      <c r="O26" s="151"/>
      <c r="P26" s="202">
        <v>0</v>
      </c>
      <c r="Q26" s="201">
        <v>0</v>
      </c>
      <c r="R26" s="151"/>
      <c r="S26" s="203">
        <v>0</v>
      </c>
    </row>
    <row r="27" spans="1:19" x14ac:dyDescent="0.25">
      <c r="A27" s="137">
        <v>21</v>
      </c>
      <c r="B27" s="224" t="s">
        <v>61</v>
      </c>
      <c r="C27" s="156" t="s">
        <v>56</v>
      </c>
      <c r="D27" s="157">
        <v>0</v>
      </c>
      <c r="E27" s="158">
        <v>0.71891000000000027</v>
      </c>
      <c r="F27" s="158">
        <v>0.34872999999999998</v>
      </c>
      <c r="G27" s="158">
        <v>6.8899999999999934E-3</v>
      </c>
      <c r="H27" s="158">
        <v>0.36329000000000028</v>
      </c>
      <c r="I27" s="159">
        <v>0</v>
      </c>
      <c r="J27" s="160">
        <v>250</v>
      </c>
      <c r="K27" s="157">
        <v>0</v>
      </c>
      <c r="L27" s="161">
        <v>0</v>
      </c>
      <c r="M27" s="162"/>
      <c r="N27" s="204">
        <v>1</v>
      </c>
      <c r="O27" s="205">
        <v>0</v>
      </c>
      <c r="P27" s="206">
        <v>7.7000000000000002E-3</v>
      </c>
      <c r="Q27" s="204">
        <v>1</v>
      </c>
      <c r="R27" s="205">
        <v>0</v>
      </c>
      <c r="S27" s="207">
        <v>-3.0599999999999998E-3</v>
      </c>
    </row>
    <row r="28" spans="1:19" x14ac:dyDescent="0.25">
      <c r="A28" s="137">
        <v>22</v>
      </c>
      <c r="B28" s="223"/>
      <c r="C28" s="163" t="s">
        <v>57</v>
      </c>
      <c r="D28" s="149">
        <v>0</v>
      </c>
      <c r="E28" s="150">
        <v>0.67495999999999989</v>
      </c>
      <c r="F28" s="150">
        <v>0.34872999999999998</v>
      </c>
      <c r="G28" s="150">
        <v>6.1199999999999926E-3</v>
      </c>
      <c r="H28" s="150">
        <v>0.32010999999999989</v>
      </c>
      <c r="I28" s="151"/>
      <c r="J28" s="152"/>
      <c r="K28" s="149"/>
      <c r="L28" s="153"/>
      <c r="M28" s="154"/>
      <c r="N28" s="201">
        <v>1</v>
      </c>
      <c r="O28" s="151"/>
      <c r="P28" s="202">
        <v>6.7799999999999996E-3</v>
      </c>
      <c r="Q28" s="201">
        <v>1</v>
      </c>
      <c r="R28" s="151"/>
      <c r="S28" s="203">
        <v>-2.7000000000000001E-3</v>
      </c>
    </row>
    <row r="29" spans="1:19" x14ac:dyDescent="0.25">
      <c r="A29" s="137">
        <v>23</v>
      </c>
      <c r="B29" s="224" t="s">
        <v>62</v>
      </c>
      <c r="C29" s="156" t="s">
        <v>56</v>
      </c>
      <c r="D29" s="165">
        <v>0</v>
      </c>
      <c r="E29" s="158">
        <v>0.7495799999999998</v>
      </c>
      <c r="F29" s="158">
        <v>0.34872999999999998</v>
      </c>
      <c r="G29" s="158">
        <v>4.4580000000000002E-2</v>
      </c>
      <c r="H29" s="158">
        <v>0.35626999999999981</v>
      </c>
      <c r="I29" s="159">
        <v>0</v>
      </c>
      <c r="J29" s="160">
        <v>250</v>
      </c>
      <c r="K29" s="157">
        <v>0</v>
      </c>
      <c r="L29" s="161">
        <v>0</v>
      </c>
      <c r="M29" s="162"/>
      <c r="N29" s="204">
        <v>1</v>
      </c>
      <c r="O29" s="205">
        <v>0</v>
      </c>
      <c r="P29" s="206">
        <v>7.5500000000000003E-3</v>
      </c>
      <c r="Q29" s="204">
        <v>1</v>
      </c>
      <c r="R29" s="205">
        <v>0</v>
      </c>
      <c r="S29" s="207">
        <v>-3.0000000000000001E-3</v>
      </c>
    </row>
    <row r="30" spans="1:19" x14ac:dyDescent="0.25">
      <c r="A30" s="137">
        <v>24</v>
      </c>
      <c r="B30" s="223"/>
      <c r="C30" s="163" t="s">
        <v>57</v>
      </c>
      <c r="D30" s="149">
        <v>0</v>
      </c>
      <c r="E30" s="150">
        <v>0.70628000000000002</v>
      </c>
      <c r="F30" s="150">
        <v>0.34872999999999998</v>
      </c>
      <c r="G30" s="150">
        <v>4.3659999999999997E-2</v>
      </c>
      <c r="H30" s="150">
        <v>0.31389000000000006</v>
      </c>
      <c r="I30" s="151"/>
      <c r="J30" s="152"/>
      <c r="K30" s="149"/>
      <c r="L30" s="153"/>
      <c r="M30" s="154"/>
      <c r="N30" s="201">
        <v>1</v>
      </c>
      <c r="O30" s="151"/>
      <c r="P30" s="202">
        <v>6.6499999999999997E-3</v>
      </c>
      <c r="Q30" s="201">
        <v>1</v>
      </c>
      <c r="R30" s="151"/>
      <c r="S30" s="203">
        <v>-2.65E-3</v>
      </c>
    </row>
    <row r="31" spans="1:19" x14ac:dyDescent="0.25">
      <c r="A31" s="137">
        <v>25</v>
      </c>
      <c r="B31" s="224" t="s">
        <v>63</v>
      </c>
      <c r="C31" s="156" t="s">
        <v>56</v>
      </c>
      <c r="D31" s="157">
        <v>672391.7</v>
      </c>
      <c r="E31" s="158">
        <v>0.56288999999999989</v>
      </c>
      <c r="F31" s="158">
        <v>0.34872999999999998</v>
      </c>
      <c r="G31" s="158">
        <v>2.7019999999999995E-2</v>
      </c>
      <c r="H31" s="158">
        <v>0.18713999999999992</v>
      </c>
      <c r="I31" s="159">
        <v>272212</v>
      </c>
      <c r="J31" s="160">
        <v>1300</v>
      </c>
      <c r="K31" s="157">
        <v>7</v>
      </c>
      <c r="L31" s="161">
        <v>381412</v>
      </c>
      <c r="M31" s="162"/>
      <c r="N31" s="204">
        <v>1</v>
      </c>
      <c r="O31" s="208">
        <v>6726</v>
      </c>
      <c r="P31" s="209">
        <v>4.62E-3</v>
      </c>
      <c r="Q31" s="204">
        <v>1</v>
      </c>
      <c r="R31" s="208">
        <v>-2676</v>
      </c>
      <c r="S31" s="210">
        <v>-1.8400000000000001E-3</v>
      </c>
    </row>
    <row r="32" spans="1:19" x14ac:dyDescent="0.25">
      <c r="A32" s="137">
        <v>26</v>
      </c>
      <c r="B32" s="224"/>
      <c r="C32" s="156" t="s">
        <v>57</v>
      </c>
      <c r="D32" s="157">
        <v>721397.8</v>
      </c>
      <c r="E32" s="158">
        <v>0.54045999999999961</v>
      </c>
      <c r="F32" s="158">
        <v>0.34872999999999998</v>
      </c>
      <c r="G32" s="158">
        <v>2.4219999999999995E-2</v>
      </c>
      <c r="H32" s="158">
        <v>0.16750999999999963</v>
      </c>
      <c r="I32" s="159"/>
      <c r="J32" s="160"/>
      <c r="K32" s="157"/>
      <c r="L32" s="166"/>
      <c r="M32" s="162"/>
      <c r="N32" s="204">
        <v>1</v>
      </c>
      <c r="O32" s="159"/>
      <c r="P32" s="211">
        <v>4.1399999999999996E-3</v>
      </c>
      <c r="Q32" s="204">
        <v>1</v>
      </c>
      <c r="R32" s="159"/>
      <c r="S32" s="212">
        <v>-1.65E-3</v>
      </c>
    </row>
    <row r="33" spans="1:19" x14ac:dyDescent="0.25">
      <c r="A33" s="137">
        <v>27</v>
      </c>
      <c r="B33" s="224"/>
      <c r="C33" s="156" t="s">
        <v>64</v>
      </c>
      <c r="D33" s="157">
        <v>191980.4</v>
      </c>
      <c r="E33" s="158">
        <v>0.49585999999999991</v>
      </c>
      <c r="F33" s="158">
        <v>0.34872999999999998</v>
      </c>
      <c r="G33" s="158">
        <v>1.8649999999999993E-2</v>
      </c>
      <c r="H33" s="158">
        <v>0.12847999999999993</v>
      </c>
      <c r="I33" s="159"/>
      <c r="J33" s="160"/>
      <c r="K33" s="157"/>
      <c r="L33" s="166"/>
      <c r="M33" s="162"/>
      <c r="N33" s="204">
        <v>1</v>
      </c>
      <c r="O33" s="159"/>
      <c r="P33" s="211">
        <v>3.1700000000000001E-3</v>
      </c>
      <c r="Q33" s="204">
        <v>1</v>
      </c>
      <c r="R33" s="159"/>
      <c r="S33" s="212">
        <v>-1.2600000000000001E-3</v>
      </c>
    </row>
    <row r="34" spans="1:19" x14ac:dyDescent="0.25">
      <c r="A34" s="137">
        <v>28</v>
      </c>
      <c r="B34" s="224"/>
      <c r="C34" s="156" t="s">
        <v>65</v>
      </c>
      <c r="D34" s="157">
        <v>8502.1</v>
      </c>
      <c r="E34" s="158">
        <v>0.4665100000000002</v>
      </c>
      <c r="F34" s="158">
        <v>0.34872999999999998</v>
      </c>
      <c r="G34" s="158">
        <v>1.500999999999999E-2</v>
      </c>
      <c r="H34" s="158">
        <v>0.10277000000000022</v>
      </c>
      <c r="I34" s="159"/>
      <c r="J34" s="160"/>
      <c r="K34" s="157"/>
      <c r="L34" s="166"/>
      <c r="M34" s="162"/>
      <c r="N34" s="204">
        <v>1</v>
      </c>
      <c r="O34" s="159"/>
      <c r="P34" s="211">
        <v>2.5400000000000002E-3</v>
      </c>
      <c r="Q34" s="204">
        <v>1</v>
      </c>
      <c r="R34" s="159"/>
      <c r="S34" s="212">
        <v>-1.01E-3</v>
      </c>
    </row>
    <row r="35" spans="1:19" x14ac:dyDescent="0.25">
      <c r="A35" s="137">
        <v>29</v>
      </c>
      <c r="B35" s="224"/>
      <c r="C35" s="156" t="s">
        <v>66</v>
      </c>
      <c r="D35" s="157">
        <v>0</v>
      </c>
      <c r="E35" s="158">
        <v>0.42738999999999994</v>
      </c>
      <c r="F35" s="158">
        <v>0.34872999999999998</v>
      </c>
      <c r="G35" s="158">
        <v>1.0149999999999996E-2</v>
      </c>
      <c r="H35" s="158">
        <v>6.850999999999996E-2</v>
      </c>
      <c r="I35" s="159"/>
      <c r="J35" s="160"/>
      <c r="K35" s="157"/>
      <c r="L35" s="166"/>
      <c r="M35" s="162"/>
      <c r="N35" s="204">
        <v>1</v>
      </c>
      <c r="O35" s="159"/>
      <c r="P35" s="211">
        <v>1.6900000000000001E-3</v>
      </c>
      <c r="Q35" s="204">
        <v>1</v>
      </c>
      <c r="R35" s="159"/>
      <c r="S35" s="212">
        <v>-6.7000000000000002E-4</v>
      </c>
    </row>
    <row r="36" spans="1:19" x14ac:dyDescent="0.25">
      <c r="A36" s="137">
        <v>30</v>
      </c>
      <c r="B36" s="223"/>
      <c r="C36" s="163" t="s">
        <v>67</v>
      </c>
      <c r="D36" s="149">
        <v>0</v>
      </c>
      <c r="E36" s="150">
        <v>0.37846000000000007</v>
      </c>
      <c r="F36" s="150">
        <v>0.34872999999999998</v>
      </c>
      <c r="G36" s="150">
        <v>4.0499999999999928E-3</v>
      </c>
      <c r="H36" s="150">
        <v>2.5680000000000099E-2</v>
      </c>
      <c r="I36" s="151"/>
      <c r="J36" s="152"/>
      <c r="K36" s="149"/>
      <c r="L36" s="153"/>
      <c r="M36" s="154"/>
      <c r="N36" s="201">
        <v>1</v>
      </c>
      <c r="O36" s="151"/>
      <c r="P36" s="202">
        <v>6.3000000000000003E-4</v>
      </c>
      <c r="Q36" s="201">
        <v>1</v>
      </c>
      <c r="R36" s="151"/>
      <c r="S36" s="203">
        <v>-2.5000000000000001E-4</v>
      </c>
    </row>
    <row r="37" spans="1:19" x14ac:dyDescent="0.25">
      <c r="A37" s="137">
        <v>31</v>
      </c>
      <c r="B37" s="224" t="s">
        <v>68</v>
      </c>
      <c r="C37" s="156" t="s">
        <v>56</v>
      </c>
      <c r="D37" s="157">
        <v>1685063</v>
      </c>
      <c r="E37" s="158">
        <v>0.51346999999999987</v>
      </c>
      <c r="F37" s="158">
        <v>0.34872999999999998</v>
      </c>
      <c r="G37" s="158">
        <v>4.0599999999999933E-3</v>
      </c>
      <c r="H37" s="158">
        <v>0.16067999999999991</v>
      </c>
      <c r="I37" s="159">
        <v>468340</v>
      </c>
      <c r="J37" s="160">
        <v>1300</v>
      </c>
      <c r="K37" s="157">
        <v>10</v>
      </c>
      <c r="L37" s="161">
        <v>624340</v>
      </c>
      <c r="M37" s="162"/>
      <c r="N37" s="204">
        <v>1</v>
      </c>
      <c r="O37" s="208">
        <v>11010</v>
      </c>
      <c r="P37" s="209">
        <v>3.7799999999999999E-3</v>
      </c>
      <c r="Q37" s="204">
        <v>1</v>
      </c>
      <c r="R37" s="208">
        <v>-4381</v>
      </c>
      <c r="S37" s="210">
        <v>-1.5E-3</v>
      </c>
    </row>
    <row r="38" spans="1:19" x14ac:dyDescent="0.25">
      <c r="A38" s="137">
        <v>32</v>
      </c>
      <c r="B38" s="224"/>
      <c r="C38" s="156" t="s">
        <v>57</v>
      </c>
      <c r="D38" s="157">
        <v>1177850</v>
      </c>
      <c r="E38" s="158">
        <v>0.49624000000000001</v>
      </c>
      <c r="F38" s="158">
        <v>0.34872999999999998</v>
      </c>
      <c r="G38" s="158">
        <v>3.679999999999994E-3</v>
      </c>
      <c r="H38" s="158">
        <v>0.14383000000000004</v>
      </c>
      <c r="I38" s="159"/>
      <c r="J38" s="160"/>
      <c r="K38" s="157"/>
      <c r="L38" s="166"/>
      <c r="M38" s="162"/>
      <c r="N38" s="204">
        <v>1</v>
      </c>
      <c r="O38" s="159"/>
      <c r="P38" s="211">
        <v>3.3800000000000002E-3</v>
      </c>
      <c r="Q38" s="204">
        <v>1</v>
      </c>
      <c r="R38" s="159"/>
      <c r="S38" s="212">
        <v>-1.3500000000000001E-3</v>
      </c>
    </row>
    <row r="39" spans="1:19" x14ac:dyDescent="0.25">
      <c r="A39" s="137">
        <v>33</v>
      </c>
      <c r="B39" s="224"/>
      <c r="C39" s="156" t="s">
        <v>64</v>
      </c>
      <c r="D39" s="157">
        <v>242671</v>
      </c>
      <c r="E39" s="158">
        <v>0.4619399999999998</v>
      </c>
      <c r="F39" s="158">
        <v>0.34872999999999998</v>
      </c>
      <c r="G39" s="158">
        <v>2.9199999999999929E-3</v>
      </c>
      <c r="H39" s="158">
        <v>0.11028999999999982</v>
      </c>
      <c r="I39" s="159"/>
      <c r="J39" s="160"/>
      <c r="K39" s="157"/>
      <c r="L39" s="166"/>
      <c r="M39" s="162"/>
      <c r="N39" s="204">
        <v>1</v>
      </c>
      <c r="O39" s="159"/>
      <c r="P39" s="211">
        <v>2.5899999999999999E-3</v>
      </c>
      <c r="Q39" s="204">
        <v>1</v>
      </c>
      <c r="R39" s="159"/>
      <c r="S39" s="212">
        <v>-1.0300000000000001E-3</v>
      </c>
    </row>
    <row r="40" spans="1:19" x14ac:dyDescent="0.25">
      <c r="A40" s="137">
        <v>34</v>
      </c>
      <c r="B40" s="224"/>
      <c r="C40" s="156" t="s">
        <v>65</v>
      </c>
      <c r="D40" s="157">
        <v>15978</v>
      </c>
      <c r="E40" s="158">
        <v>0.4393800000000001</v>
      </c>
      <c r="F40" s="158">
        <v>0.34872999999999998</v>
      </c>
      <c r="G40" s="158">
        <v>2.4099999999999933E-3</v>
      </c>
      <c r="H40" s="158">
        <v>8.8240000000000124E-2</v>
      </c>
      <c r="I40" s="159"/>
      <c r="J40" s="160"/>
      <c r="K40" s="157"/>
      <c r="L40" s="166"/>
      <c r="M40" s="162"/>
      <c r="N40" s="204">
        <v>1</v>
      </c>
      <c r="O40" s="159"/>
      <c r="P40" s="211">
        <v>2.0699999999999998E-3</v>
      </c>
      <c r="Q40" s="204">
        <v>1</v>
      </c>
      <c r="R40" s="159"/>
      <c r="S40" s="212">
        <v>-8.3000000000000001E-4</v>
      </c>
    </row>
    <row r="41" spans="1:19" x14ac:dyDescent="0.25">
      <c r="A41" s="137">
        <v>35</v>
      </c>
      <c r="B41" s="224"/>
      <c r="C41" s="156" t="s">
        <v>66</v>
      </c>
      <c r="D41" s="157">
        <v>0</v>
      </c>
      <c r="E41" s="158">
        <v>0.40932000000000018</v>
      </c>
      <c r="F41" s="158">
        <v>0.34872999999999998</v>
      </c>
      <c r="G41" s="158">
        <v>1.749999999999994E-3</v>
      </c>
      <c r="H41" s="158">
        <v>5.8840000000000205E-2</v>
      </c>
      <c r="I41" s="159"/>
      <c r="J41" s="160"/>
      <c r="K41" s="157"/>
      <c r="L41" s="166"/>
      <c r="M41" s="162"/>
      <c r="N41" s="204">
        <v>1</v>
      </c>
      <c r="O41" s="159"/>
      <c r="P41" s="211">
        <v>1.3799999999999999E-3</v>
      </c>
      <c r="Q41" s="204">
        <v>1</v>
      </c>
      <c r="R41" s="159"/>
      <c r="S41" s="212">
        <v>-5.5000000000000003E-4</v>
      </c>
    </row>
    <row r="42" spans="1:19" x14ac:dyDescent="0.25">
      <c r="A42" s="137">
        <v>36</v>
      </c>
      <c r="B42" s="223"/>
      <c r="C42" s="163" t="s">
        <v>67</v>
      </c>
      <c r="D42" s="149">
        <v>0</v>
      </c>
      <c r="E42" s="150">
        <v>0.37169999999999986</v>
      </c>
      <c r="F42" s="150">
        <v>0.34872999999999998</v>
      </c>
      <c r="G42" s="150">
        <v>9.1999999999999363E-4</v>
      </c>
      <c r="H42" s="150">
        <v>2.2049999999999886E-2</v>
      </c>
      <c r="I42" s="151"/>
      <c r="J42" s="152"/>
      <c r="K42" s="149"/>
      <c r="L42" s="153"/>
      <c r="M42" s="154"/>
      <c r="N42" s="201">
        <v>1</v>
      </c>
      <c r="O42" s="151"/>
      <c r="P42" s="202">
        <v>5.1999999999999995E-4</v>
      </c>
      <c r="Q42" s="201">
        <v>1</v>
      </c>
      <c r="R42" s="151"/>
      <c r="S42" s="203">
        <v>-2.1000000000000001E-4</v>
      </c>
    </row>
    <row r="43" spans="1:19" x14ac:dyDescent="0.25">
      <c r="A43" s="137">
        <v>37</v>
      </c>
      <c r="B43" s="224" t="s">
        <v>69</v>
      </c>
      <c r="C43" s="156" t="s">
        <v>56</v>
      </c>
      <c r="D43" s="157">
        <v>240000</v>
      </c>
      <c r="E43" s="158">
        <v>0.14960999999999997</v>
      </c>
      <c r="F43" s="158">
        <v>0</v>
      </c>
      <c r="G43" s="158">
        <v>4.8999999999999998E-4</v>
      </c>
      <c r="H43" s="158">
        <v>0.14911999999999997</v>
      </c>
      <c r="I43" s="159">
        <v>196890</v>
      </c>
      <c r="J43" s="160">
        <v>1550</v>
      </c>
      <c r="K43" s="157">
        <v>2</v>
      </c>
      <c r="L43" s="161">
        <v>234090</v>
      </c>
      <c r="M43" s="162"/>
      <c r="N43" s="204">
        <v>0</v>
      </c>
      <c r="O43" s="208">
        <v>0</v>
      </c>
      <c r="P43" s="209">
        <v>0</v>
      </c>
      <c r="Q43" s="204">
        <v>0</v>
      </c>
      <c r="R43" s="208">
        <v>0</v>
      </c>
      <c r="S43" s="210">
        <v>0</v>
      </c>
    </row>
    <row r="44" spans="1:19" x14ac:dyDescent="0.25">
      <c r="A44" s="137">
        <v>38</v>
      </c>
      <c r="B44" s="224"/>
      <c r="C44" s="156" t="s">
        <v>57</v>
      </c>
      <c r="D44" s="157">
        <v>480000</v>
      </c>
      <c r="E44" s="158">
        <v>0.13392000000000001</v>
      </c>
      <c r="F44" s="158">
        <v>0</v>
      </c>
      <c r="G44" s="158">
        <v>4.3000000000000004E-4</v>
      </c>
      <c r="H44" s="158">
        <v>0.13349</v>
      </c>
      <c r="I44" s="159"/>
      <c r="J44" s="160"/>
      <c r="K44" s="157"/>
      <c r="L44" s="166"/>
      <c r="M44" s="162"/>
      <c r="N44" s="204">
        <v>0</v>
      </c>
      <c r="O44" s="159"/>
      <c r="P44" s="211">
        <v>0</v>
      </c>
      <c r="Q44" s="204">
        <v>0</v>
      </c>
      <c r="R44" s="159"/>
      <c r="S44" s="212">
        <v>0</v>
      </c>
    </row>
    <row r="45" spans="1:19" x14ac:dyDescent="0.25">
      <c r="A45" s="137">
        <v>39</v>
      </c>
      <c r="B45" s="224"/>
      <c r="C45" s="156" t="s">
        <v>64</v>
      </c>
      <c r="D45" s="157">
        <v>463625</v>
      </c>
      <c r="E45" s="158">
        <v>0.10269999999999999</v>
      </c>
      <c r="F45" s="158">
        <v>0</v>
      </c>
      <c r="G45" s="158">
        <v>3.3999999999999986E-4</v>
      </c>
      <c r="H45" s="158">
        <v>0.10235999999999999</v>
      </c>
      <c r="I45" s="159"/>
      <c r="J45" s="160"/>
      <c r="K45" s="157"/>
      <c r="L45" s="166"/>
      <c r="M45" s="162"/>
      <c r="N45" s="204">
        <v>0</v>
      </c>
      <c r="O45" s="159"/>
      <c r="P45" s="211">
        <v>0</v>
      </c>
      <c r="Q45" s="204">
        <v>0</v>
      </c>
      <c r="R45" s="159"/>
      <c r="S45" s="212">
        <v>0</v>
      </c>
    </row>
    <row r="46" spans="1:19" x14ac:dyDescent="0.25">
      <c r="A46" s="137">
        <v>40</v>
      </c>
      <c r="B46" s="224"/>
      <c r="C46" s="156" t="s">
        <v>65</v>
      </c>
      <c r="D46" s="157">
        <v>605238</v>
      </c>
      <c r="E46" s="158">
        <v>8.2170000000000021E-2</v>
      </c>
      <c r="F46" s="158">
        <v>0</v>
      </c>
      <c r="G46" s="158">
        <v>2.7E-4</v>
      </c>
      <c r="H46" s="158">
        <v>8.1900000000000014E-2</v>
      </c>
      <c r="I46" s="159"/>
      <c r="J46" s="160"/>
      <c r="K46" s="157"/>
      <c r="L46" s="166"/>
      <c r="M46" s="162"/>
      <c r="N46" s="204">
        <v>0</v>
      </c>
      <c r="O46" s="159"/>
      <c r="P46" s="211">
        <v>0</v>
      </c>
      <c r="Q46" s="204">
        <v>0</v>
      </c>
      <c r="R46" s="159"/>
      <c r="S46" s="212">
        <v>0</v>
      </c>
    </row>
    <row r="47" spans="1:19" x14ac:dyDescent="0.25">
      <c r="A47" s="137">
        <v>41</v>
      </c>
      <c r="B47" s="224"/>
      <c r="C47" s="156" t="s">
        <v>66</v>
      </c>
      <c r="D47" s="157">
        <v>0</v>
      </c>
      <c r="E47" s="158">
        <v>5.4790000000000005E-2</v>
      </c>
      <c r="F47" s="158">
        <v>0</v>
      </c>
      <c r="G47" s="158">
        <v>1.8999999999999996E-4</v>
      </c>
      <c r="H47" s="158">
        <v>5.4600000000000003E-2</v>
      </c>
      <c r="I47" s="159"/>
      <c r="J47" s="160"/>
      <c r="K47" s="157"/>
      <c r="L47" s="166"/>
      <c r="M47" s="162"/>
      <c r="N47" s="204">
        <v>0</v>
      </c>
      <c r="O47" s="159"/>
      <c r="P47" s="211">
        <v>0</v>
      </c>
      <c r="Q47" s="204">
        <v>0</v>
      </c>
      <c r="R47" s="159"/>
      <c r="S47" s="212">
        <v>0</v>
      </c>
    </row>
    <row r="48" spans="1:19" x14ac:dyDescent="0.25">
      <c r="A48" s="137">
        <v>42</v>
      </c>
      <c r="B48" s="223"/>
      <c r="C48" s="163" t="s">
        <v>67</v>
      </c>
      <c r="D48" s="149">
        <v>0</v>
      </c>
      <c r="E48" s="150">
        <v>2.0539999999999999E-2</v>
      </c>
      <c r="F48" s="150">
        <v>0</v>
      </c>
      <c r="G48" s="150">
        <v>7.0000000000000007E-5</v>
      </c>
      <c r="H48" s="150">
        <v>2.0469999999999999E-2</v>
      </c>
      <c r="I48" s="151"/>
      <c r="J48" s="152"/>
      <c r="K48" s="149"/>
      <c r="L48" s="153"/>
      <c r="M48" s="154"/>
      <c r="N48" s="201">
        <v>0</v>
      </c>
      <c r="O48" s="151"/>
      <c r="P48" s="202">
        <v>0</v>
      </c>
      <c r="Q48" s="201">
        <v>0</v>
      </c>
      <c r="R48" s="151"/>
      <c r="S48" s="203">
        <v>0</v>
      </c>
    </row>
    <row r="49" spans="1:19" x14ac:dyDescent="0.25">
      <c r="A49" s="137">
        <v>43</v>
      </c>
      <c r="B49" s="224" t="s">
        <v>70</v>
      </c>
      <c r="C49" s="156" t="s">
        <v>56</v>
      </c>
      <c r="D49" s="165">
        <v>831868</v>
      </c>
      <c r="E49" s="158">
        <v>0.14867000000000002</v>
      </c>
      <c r="F49" s="158">
        <v>0</v>
      </c>
      <c r="G49" s="158">
        <v>5.8999999999999981E-4</v>
      </c>
      <c r="H49" s="158">
        <v>0.14808000000000002</v>
      </c>
      <c r="I49" s="159">
        <v>630177</v>
      </c>
      <c r="J49" s="160">
        <v>1550</v>
      </c>
      <c r="K49" s="157">
        <v>8</v>
      </c>
      <c r="L49" s="161">
        <v>778977</v>
      </c>
      <c r="M49" s="162"/>
      <c r="N49" s="204">
        <v>0</v>
      </c>
      <c r="O49" s="208">
        <v>0</v>
      </c>
      <c r="P49" s="209">
        <v>0</v>
      </c>
      <c r="Q49" s="204">
        <v>0</v>
      </c>
      <c r="R49" s="208">
        <v>0</v>
      </c>
      <c r="S49" s="210">
        <v>0</v>
      </c>
    </row>
    <row r="50" spans="1:19" x14ac:dyDescent="0.25">
      <c r="A50" s="137">
        <v>44</v>
      </c>
      <c r="B50" s="224"/>
      <c r="C50" s="156" t="s">
        <v>57</v>
      </c>
      <c r="D50" s="157">
        <v>1048771</v>
      </c>
      <c r="E50" s="158">
        <v>0.13306999999999994</v>
      </c>
      <c r="F50" s="158">
        <v>0</v>
      </c>
      <c r="G50" s="158">
        <v>5.1999999999999985E-4</v>
      </c>
      <c r="H50" s="158">
        <v>0.13254999999999995</v>
      </c>
      <c r="I50" s="159"/>
      <c r="J50" s="160"/>
      <c r="K50" s="157"/>
      <c r="L50" s="166"/>
      <c r="M50" s="162"/>
      <c r="N50" s="204">
        <v>0</v>
      </c>
      <c r="O50" s="159"/>
      <c r="P50" s="211">
        <v>0</v>
      </c>
      <c r="Q50" s="204">
        <v>0</v>
      </c>
      <c r="R50" s="159"/>
      <c r="S50" s="212">
        <v>0</v>
      </c>
    </row>
    <row r="51" spans="1:19" x14ac:dyDescent="0.25">
      <c r="A51" s="137">
        <v>45</v>
      </c>
      <c r="B51" s="224"/>
      <c r="C51" s="156" t="s">
        <v>64</v>
      </c>
      <c r="D51" s="157">
        <v>923544</v>
      </c>
      <c r="E51" s="158">
        <v>0.10205</v>
      </c>
      <c r="F51" s="158">
        <v>0</v>
      </c>
      <c r="G51" s="158">
        <v>4.1000000000000005E-4</v>
      </c>
      <c r="H51" s="158">
        <v>0.10164000000000001</v>
      </c>
      <c r="I51" s="159"/>
      <c r="J51" s="160"/>
      <c r="K51" s="157"/>
      <c r="L51" s="166"/>
      <c r="M51" s="162"/>
      <c r="N51" s="204">
        <v>0</v>
      </c>
      <c r="O51" s="159"/>
      <c r="P51" s="211">
        <v>0</v>
      </c>
      <c r="Q51" s="204">
        <v>0</v>
      </c>
      <c r="R51" s="159"/>
      <c r="S51" s="212">
        <v>0</v>
      </c>
    </row>
    <row r="52" spans="1:19" x14ac:dyDescent="0.25">
      <c r="A52" s="137">
        <v>46</v>
      </c>
      <c r="B52" s="224"/>
      <c r="C52" s="156" t="s">
        <v>65</v>
      </c>
      <c r="D52" s="157">
        <v>2446349</v>
      </c>
      <c r="E52" s="158">
        <v>8.1650000000000014E-2</v>
      </c>
      <c r="F52" s="158">
        <v>0</v>
      </c>
      <c r="G52" s="158">
        <v>3.2999999999999994E-4</v>
      </c>
      <c r="H52" s="158">
        <v>8.1320000000000017E-2</v>
      </c>
      <c r="I52" s="159"/>
      <c r="J52" s="160"/>
      <c r="K52" s="157"/>
      <c r="L52" s="166"/>
      <c r="M52" s="162"/>
      <c r="N52" s="204">
        <v>0</v>
      </c>
      <c r="O52" s="159"/>
      <c r="P52" s="211">
        <v>0</v>
      </c>
      <c r="Q52" s="204">
        <v>0</v>
      </c>
      <c r="R52" s="159"/>
      <c r="S52" s="212">
        <v>0</v>
      </c>
    </row>
    <row r="53" spans="1:19" x14ac:dyDescent="0.25">
      <c r="A53" s="137">
        <v>47</v>
      </c>
      <c r="B53" s="224"/>
      <c r="C53" s="156" t="s">
        <v>66</v>
      </c>
      <c r="D53" s="157">
        <v>1386714</v>
      </c>
      <c r="E53" s="158">
        <v>5.4429999999999999E-2</v>
      </c>
      <c r="F53" s="158">
        <v>0</v>
      </c>
      <c r="G53" s="158">
        <v>2.2000000000000003E-4</v>
      </c>
      <c r="H53" s="158">
        <v>5.4210000000000001E-2</v>
      </c>
      <c r="I53" s="159"/>
      <c r="J53" s="160"/>
      <c r="K53" s="157"/>
      <c r="L53" s="166"/>
      <c r="M53" s="162"/>
      <c r="N53" s="204">
        <v>0</v>
      </c>
      <c r="O53" s="159"/>
      <c r="P53" s="211">
        <v>0</v>
      </c>
      <c r="Q53" s="204">
        <v>0</v>
      </c>
      <c r="R53" s="159"/>
      <c r="S53" s="212">
        <v>0</v>
      </c>
    </row>
    <row r="54" spans="1:19" x14ac:dyDescent="0.25">
      <c r="A54" s="137">
        <v>48</v>
      </c>
      <c r="B54" s="223"/>
      <c r="C54" s="163" t="s">
        <v>67</v>
      </c>
      <c r="D54" s="149">
        <v>0</v>
      </c>
      <c r="E54" s="150">
        <v>2.0410000000000001E-2</v>
      </c>
      <c r="F54" s="150">
        <v>0</v>
      </c>
      <c r="G54" s="150">
        <v>8.0000000000000007E-5</v>
      </c>
      <c r="H54" s="150">
        <v>2.0330000000000001E-2</v>
      </c>
      <c r="I54" s="151"/>
      <c r="J54" s="152"/>
      <c r="K54" s="149"/>
      <c r="L54" s="153"/>
      <c r="M54" s="154"/>
      <c r="N54" s="201">
        <v>0</v>
      </c>
      <c r="O54" s="151"/>
      <c r="P54" s="202">
        <v>0</v>
      </c>
      <c r="Q54" s="201">
        <v>0</v>
      </c>
      <c r="R54" s="151"/>
      <c r="S54" s="203">
        <v>0</v>
      </c>
    </row>
    <row r="55" spans="1:19" x14ac:dyDescent="0.25">
      <c r="A55" s="137">
        <v>49</v>
      </c>
      <c r="B55" s="224" t="s">
        <v>71</v>
      </c>
      <c r="C55" s="156" t="s">
        <v>56</v>
      </c>
      <c r="D55" s="157">
        <v>235603</v>
      </c>
      <c r="E55" s="158">
        <v>0.56372000000000011</v>
      </c>
      <c r="F55" s="158">
        <v>0.34872999999999998</v>
      </c>
      <c r="G55" s="158">
        <v>5.7569999999999996E-2</v>
      </c>
      <c r="H55" s="158">
        <v>0.15742000000000012</v>
      </c>
      <c r="I55" s="159">
        <v>125394</v>
      </c>
      <c r="J55" s="160">
        <v>1300</v>
      </c>
      <c r="K55" s="157">
        <v>3</v>
      </c>
      <c r="L55" s="161">
        <v>172194</v>
      </c>
      <c r="M55" s="162"/>
      <c r="N55" s="204">
        <v>1</v>
      </c>
      <c r="O55" s="208">
        <v>3037</v>
      </c>
      <c r="P55" s="209">
        <v>3.81E-3</v>
      </c>
      <c r="Q55" s="204">
        <v>1</v>
      </c>
      <c r="R55" s="208">
        <v>-1208</v>
      </c>
      <c r="S55" s="210">
        <v>-1.5200000000000001E-3</v>
      </c>
    </row>
    <row r="56" spans="1:19" x14ac:dyDescent="0.25">
      <c r="A56" s="137">
        <v>50</v>
      </c>
      <c r="B56" s="224"/>
      <c r="C56" s="156" t="s">
        <v>57</v>
      </c>
      <c r="D56" s="157">
        <v>440807</v>
      </c>
      <c r="E56" s="158">
        <v>0.54502999999999979</v>
      </c>
      <c r="F56" s="158">
        <v>0.34872999999999998</v>
      </c>
      <c r="G56" s="158">
        <v>5.5379999999999999E-2</v>
      </c>
      <c r="H56" s="158">
        <v>0.14091999999999982</v>
      </c>
      <c r="I56" s="159"/>
      <c r="J56" s="160"/>
      <c r="K56" s="157"/>
      <c r="L56" s="166"/>
      <c r="M56" s="162"/>
      <c r="N56" s="204">
        <v>1</v>
      </c>
      <c r="O56" s="159"/>
      <c r="P56" s="211">
        <v>3.4099999999999998E-3</v>
      </c>
      <c r="Q56" s="204">
        <v>1</v>
      </c>
      <c r="R56" s="159"/>
      <c r="S56" s="212">
        <v>-1.3600000000000001E-3</v>
      </c>
    </row>
    <row r="57" spans="1:19" x14ac:dyDescent="0.25">
      <c r="A57" s="137">
        <v>51</v>
      </c>
      <c r="B57" s="224"/>
      <c r="C57" s="156" t="s">
        <v>64</v>
      </c>
      <c r="D57" s="157">
        <v>191593</v>
      </c>
      <c r="E57" s="158">
        <v>0.50781000000000009</v>
      </c>
      <c r="F57" s="158">
        <v>0.34872999999999998</v>
      </c>
      <c r="G57" s="158">
        <v>5.1029999999999992E-2</v>
      </c>
      <c r="H57" s="158">
        <v>0.10805000000000012</v>
      </c>
      <c r="I57" s="159"/>
      <c r="J57" s="160"/>
      <c r="K57" s="157"/>
      <c r="L57" s="166"/>
      <c r="M57" s="162"/>
      <c r="N57" s="204">
        <v>1</v>
      </c>
      <c r="O57" s="159"/>
      <c r="P57" s="211">
        <v>2.6199999999999999E-3</v>
      </c>
      <c r="Q57" s="204">
        <v>1</v>
      </c>
      <c r="R57" s="159"/>
      <c r="S57" s="212">
        <v>-1.0399999999999999E-3</v>
      </c>
    </row>
    <row r="58" spans="1:19" x14ac:dyDescent="0.25">
      <c r="A58" s="137">
        <v>52</v>
      </c>
      <c r="B58" s="224"/>
      <c r="C58" s="156" t="s">
        <v>65</v>
      </c>
      <c r="D58" s="157">
        <v>63452</v>
      </c>
      <c r="E58" s="158">
        <v>0.48334000000000005</v>
      </c>
      <c r="F58" s="158">
        <v>0.34872999999999998</v>
      </c>
      <c r="G58" s="158">
        <v>4.8169999999999991E-2</v>
      </c>
      <c r="H58" s="158">
        <v>8.6440000000000072E-2</v>
      </c>
      <c r="I58" s="159"/>
      <c r="J58" s="160"/>
      <c r="K58" s="157"/>
      <c r="L58" s="166"/>
      <c r="M58" s="162"/>
      <c r="N58" s="204">
        <v>1</v>
      </c>
      <c r="O58" s="159"/>
      <c r="P58" s="211">
        <v>2.0899999999999998E-3</v>
      </c>
      <c r="Q58" s="204">
        <v>1</v>
      </c>
      <c r="R58" s="159"/>
      <c r="S58" s="212">
        <v>-8.3000000000000001E-4</v>
      </c>
    </row>
    <row r="59" spans="1:19" x14ac:dyDescent="0.25">
      <c r="A59" s="137">
        <v>53</v>
      </c>
      <c r="B59" s="224"/>
      <c r="C59" s="156" t="s">
        <v>66</v>
      </c>
      <c r="D59" s="157">
        <v>0</v>
      </c>
      <c r="E59" s="158">
        <v>0.45072999999999996</v>
      </c>
      <c r="F59" s="158">
        <v>0.34872999999999998</v>
      </c>
      <c r="G59" s="158">
        <v>4.4359999999999997E-2</v>
      </c>
      <c r="H59" s="158">
        <v>5.7639999999999983E-2</v>
      </c>
      <c r="I59" s="159"/>
      <c r="J59" s="160"/>
      <c r="K59" s="157"/>
      <c r="L59" s="166"/>
      <c r="M59" s="162"/>
      <c r="N59" s="204">
        <v>1</v>
      </c>
      <c r="O59" s="159"/>
      <c r="P59" s="211">
        <v>1.4E-3</v>
      </c>
      <c r="Q59" s="204">
        <v>1</v>
      </c>
      <c r="R59" s="159"/>
      <c r="S59" s="212">
        <v>-5.5999999999999995E-4</v>
      </c>
    </row>
    <row r="60" spans="1:19" x14ac:dyDescent="0.25">
      <c r="A60" s="137">
        <v>54</v>
      </c>
      <c r="B60" s="223"/>
      <c r="C60" s="163" t="s">
        <v>67</v>
      </c>
      <c r="D60" s="149">
        <v>0</v>
      </c>
      <c r="E60" s="150">
        <v>0.40994999999999993</v>
      </c>
      <c r="F60" s="150">
        <v>0.34872999999999998</v>
      </c>
      <c r="G60" s="150">
        <v>3.9599999999999996E-2</v>
      </c>
      <c r="H60" s="150">
        <v>2.1619999999999945E-2</v>
      </c>
      <c r="I60" s="151"/>
      <c r="J60" s="152"/>
      <c r="K60" s="149"/>
      <c r="L60" s="153"/>
      <c r="M60" s="154"/>
      <c r="N60" s="201">
        <v>1</v>
      </c>
      <c r="O60" s="151"/>
      <c r="P60" s="202">
        <v>5.1999999999999995E-4</v>
      </c>
      <c r="Q60" s="201">
        <v>1</v>
      </c>
      <c r="R60" s="151"/>
      <c r="S60" s="203">
        <v>-2.1000000000000001E-4</v>
      </c>
    </row>
    <row r="61" spans="1:19" x14ac:dyDescent="0.25">
      <c r="A61" s="137">
        <v>55</v>
      </c>
      <c r="B61" s="224" t="s">
        <v>72</v>
      </c>
      <c r="C61" s="156" t="s">
        <v>56</v>
      </c>
      <c r="D61" s="157">
        <v>138034</v>
      </c>
      <c r="E61" s="158">
        <v>0.54884999999999984</v>
      </c>
      <c r="F61" s="158">
        <v>0.34872999999999998</v>
      </c>
      <c r="G61" s="158">
        <v>4.1869999999999997E-2</v>
      </c>
      <c r="H61" s="158">
        <v>0.15824999999999986</v>
      </c>
      <c r="I61" s="159">
        <v>35852</v>
      </c>
      <c r="J61" s="160">
        <v>1300</v>
      </c>
      <c r="K61" s="157">
        <v>1</v>
      </c>
      <c r="L61" s="161">
        <v>51452</v>
      </c>
      <c r="M61" s="162"/>
      <c r="N61" s="204">
        <v>1</v>
      </c>
      <c r="O61" s="208">
        <v>907</v>
      </c>
      <c r="P61" s="209">
        <v>4.0000000000000001E-3</v>
      </c>
      <c r="Q61" s="204">
        <v>1</v>
      </c>
      <c r="R61" s="208">
        <v>-361</v>
      </c>
      <c r="S61" s="210">
        <v>-1.5900000000000001E-3</v>
      </c>
    </row>
    <row r="62" spans="1:19" x14ac:dyDescent="0.25">
      <c r="A62" s="137">
        <v>56</v>
      </c>
      <c r="B62" s="224"/>
      <c r="C62" s="156" t="s">
        <v>57</v>
      </c>
      <c r="D62" s="157">
        <v>98885</v>
      </c>
      <c r="E62" s="158">
        <v>0.53171999999999986</v>
      </c>
      <c r="F62" s="158">
        <v>0.34872999999999998</v>
      </c>
      <c r="G62" s="158">
        <v>4.1329999999999992E-2</v>
      </c>
      <c r="H62" s="158">
        <v>0.1416599999999999</v>
      </c>
      <c r="I62" s="159"/>
      <c r="J62" s="160"/>
      <c r="K62" s="157"/>
      <c r="L62" s="166"/>
      <c r="M62" s="162"/>
      <c r="N62" s="204">
        <v>1</v>
      </c>
      <c r="O62" s="159"/>
      <c r="P62" s="211">
        <v>3.5799999999999998E-3</v>
      </c>
      <c r="Q62" s="204">
        <v>1</v>
      </c>
      <c r="R62" s="159"/>
      <c r="S62" s="212">
        <v>-1.4300000000000001E-3</v>
      </c>
    </row>
    <row r="63" spans="1:19" x14ac:dyDescent="0.25">
      <c r="A63" s="137">
        <v>57</v>
      </c>
      <c r="B63" s="224"/>
      <c r="C63" s="156" t="s">
        <v>64</v>
      </c>
      <c r="D63" s="157">
        <v>0</v>
      </c>
      <c r="E63" s="158">
        <v>0.49762000000000001</v>
      </c>
      <c r="F63" s="158">
        <v>0.34872999999999998</v>
      </c>
      <c r="G63" s="158">
        <v>4.0259999999999997E-2</v>
      </c>
      <c r="H63" s="158">
        <v>0.10863000000000003</v>
      </c>
      <c r="I63" s="159"/>
      <c r="J63" s="160"/>
      <c r="K63" s="157"/>
      <c r="L63" s="166"/>
      <c r="M63" s="162"/>
      <c r="N63" s="204">
        <v>1</v>
      </c>
      <c r="O63" s="159"/>
      <c r="P63" s="211">
        <v>2.7499999999999998E-3</v>
      </c>
      <c r="Q63" s="204">
        <v>1</v>
      </c>
      <c r="R63" s="159"/>
      <c r="S63" s="212">
        <v>-1.09E-3</v>
      </c>
    </row>
    <row r="64" spans="1:19" x14ac:dyDescent="0.25">
      <c r="A64" s="137">
        <v>58</v>
      </c>
      <c r="B64" s="224"/>
      <c r="C64" s="156" t="s">
        <v>65</v>
      </c>
      <c r="D64" s="157">
        <v>0</v>
      </c>
      <c r="E64" s="158">
        <v>0.47519999999999979</v>
      </c>
      <c r="F64" s="158">
        <v>0.34872999999999998</v>
      </c>
      <c r="G64" s="158">
        <v>3.9559999999999998E-2</v>
      </c>
      <c r="H64" s="158">
        <v>8.6909999999999807E-2</v>
      </c>
      <c r="I64" s="159"/>
      <c r="J64" s="160"/>
      <c r="K64" s="157"/>
      <c r="L64" s="166"/>
      <c r="M64" s="162"/>
      <c r="N64" s="204">
        <v>1</v>
      </c>
      <c r="O64" s="159"/>
      <c r="P64" s="211">
        <v>2.2000000000000001E-3</v>
      </c>
      <c r="Q64" s="204">
        <v>1</v>
      </c>
      <c r="R64" s="159"/>
      <c r="S64" s="212">
        <v>-8.8000000000000003E-4</v>
      </c>
    </row>
    <row r="65" spans="1:19" x14ac:dyDescent="0.25">
      <c r="A65" s="137">
        <v>59</v>
      </c>
      <c r="B65" s="224"/>
      <c r="C65" s="156" t="s">
        <v>66</v>
      </c>
      <c r="D65" s="157">
        <v>0</v>
      </c>
      <c r="E65" s="158">
        <v>0.44528000000000001</v>
      </c>
      <c r="F65" s="158">
        <v>0.34872999999999998</v>
      </c>
      <c r="G65" s="158">
        <v>3.8619999999999995E-2</v>
      </c>
      <c r="H65" s="158">
        <v>5.793000000000003E-2</v>
      </c>
      <c r="I65" s="159"/>
      <c r="J65" s="160"/>
      <c r="K65" s="157"/>
      <c r="L65" s="166"/>
      <c r="M65" s="162"/>
      <c r="N65" s="204">
        <v>1</v>
      </c>
      <c r="O65" s="159"/>
      <c r="P65" s="211">
        <v>1.47E-3</v>
      </c>
      <c r="Q65" s="204">
        <v>1</v>
      </c>
      <c r="R65" s="159"/>
      <c r="S65" s="212">
        <v>-5.8E-4</v>
      </c>
    </row>
    <row r="66" spans="1:19" x14ac:dyDescent="0.25">
      <c r="A66" s="137">
        <v>60</v>
      </c>
      <c r="B66" s="223"/>
      <c r="C66" s="163" t="s">
        <v>67</v>
      </c>
      <c r="D66" s="149">
        <v>0</v>
      </c>
      <c r="E66" s="150">
        <v>0.40789999999999993</v>
      </c>
      <c r="F66" s="150">
        <v>0.34872999999999998</v>
      </c>
      <c r="G66" s="150">
        <v>3.7449999999999997E-2</v>
      </c>
      <c r="H66" s="150">
        <v>2.1719999999999948E-2</v>
      </c>
      <c r="I66" s="151"/>
      <c r="J66" s="152"/>
      <c r="K66" s="149"/>
      <c r="L66" s="153"/>
      <c r="M66" s="154"/>
      <c r="N66" s="201">
        <v>1</v>
      </c>
      <c r="O66" s="151"/>
      <c r="P66" s="202">
        <v>5.5000000000000003E-4</v>
      </c>
      <c r="Q66" s="201">
        <v>1</v>
      </c>
      <c r="R66" s="151"/>
      <c r="S66" s="203">
        <v>-2.2000000000000001E-4</v>
      </c>
    </row>
    <row r="67" spans="1:19" x14ac:dyDescent="0.25">
      <c r="A67" s="137">
        <v>61</v>
      </c>
      <c r="B67" s="224" t="s">
        <v>73</v>
      </c>
      <c r="C67" s="156" t="s">
        <v>56</v>
      </c>
      <c r="D67" s="157">
        <v>0</v>
      </c>
      <c r="E67" s="158">
        <v>0.13989999999999997</v>
      </c>
      <c r="F67" s="158">
        <v>0</v>
      </c>
      <c r="G67" s="158">
        <v>9.9000000000000021E-4</v>
      </c>
      <c r="H67" s="158">
        <v>0.13890999999999998</v>
      </c>
      <c r="I67" s="159">
        <v>0</v>
      </c>
      <c r="J67" s="160">
        <v>1550</v>
      </c>
      <c r="K67" s="157">
        <v>0</v>
      </c>
      <c r="L67" s="161">
        <v>0</v>
      </c>
      <c r="M67" s="162"/>
      <c r="N67" s="204">
        <v>0</v>
      </c>
      <c r="O67" s="208">
        <v>0</v>
      </c>
      <c r="P67" s="209">
        <v>0</v>
      </c>
      <c r="Q67" s="204">
        <v>0</v>
      </c>
      <c r="R67" s="208">
        <v>0</v>
      </c>
      <c r="S67" s="210">
        <v>0</v>
      </c>
    </row>
    <row r="68" spans="1:19" x14ac:dyDescent="0.25">
      <c r="A68" s="137">
        <v>62</v>
      </c>
      <c r="B68" s="224"/>
      <c r="C68" s="156" t="s">
        <v>57</v>
      </c>
      <c r="D68" s="157">
        <v>0</v>
      </c>
      <c r="E68" s="158">
        <v>0.12523999999999999</v>
      </c>
      <c r="F68" s="158">
        <v>0</v>
      </c>
      <c r="G68" s="158">
        <v>8.8000000000000003E-4</v>
      </c>
      <c r="H68" s="158">
        <v>0.12435999999999998</v>
      </c>
      <c r="I68" s="159"/>
      <c r="J68" s="160"/>
      <c r="K68" s="157"/>
      <c r="L68" s="166"/>
      <c r="M68" s="162"/>
      <c r="N68" s="204">
        <v>0</v>
      </c>
      <c r="O68" s="159"/>
      <c r="P68" s="211">
        <v>0</v>
      </c>
      <c r="Q68" s="204">
        <v>0</v>
      </c>
      <c r="R68" s="159"/>
      <c r="S68" s="212">
        <v>0</v>
      </c>
    </row>
    <row r="69" spans="1:19" x14ac:dyDescent="0.25">
      <c r="A69" s="137">
        <v>63</v>
      </c>
      <c r="B69" s="224"/>
      <c r="C69" s="156" t="s">
        <v>64</v>
      </c>
      <c r="D69" s="157">
        <v>0</v>
      </c>
      <c r="E69" s="158">
        <v>9.604E-2</v>
      </c>
      <c r="F69" s="158">
        <v>0</v>
      </c>
      <c r="G69" s="158">
        <v>6.8000000000000005E-4</v>
      </c>
      <c r="H69" s="158">
        <v>9.536E-2</v>
      </c>
      <c r="I69" s="159"/>
      <c r="J69" s="160"/>
      <c r="K69" s="157"/>
      <c r="L69" s="166"/>
      <c r="M69" s="162"/>
      <c r="N69" s="204">
        <v>0</v>
      </c>
      <c r="O69" s="159"/>
      <c r="P69" s="211">
        <v>0</v>
      </c>
      <c r="Q69" s="204">
        <v>0</v>
      </c>
      <c r="R69" s="159"/>
      <c r="S69" s="212">
        <v>0</v>
      </c>
    </row>
    <row r="70" spans="1:19" x14ac:dyDescent="0.25">
      <c r="A70" s="137">
        <v>64</v>
      </c>
      <c r="B70" s="224"/>
      <c r="C70" s="156" t="s">
        <v>65</v>
      </c>
      <c r="D70" s="157">
        <v>0</v>
      </c>
      <c r="E70" s="158">
        <v>7.6839999999999992E-2</v>
      </c>
      <c r="F70" s="158">
        <v>0</v>
      </c>
      <c r="G70" s="158">
        <v>5.5000000000000003E-4</v>
      </c>
      <c r="H70" s="158">
        <v>7.6289999999999997E-2</v>
      </c>
      <c r="I70" s="159"/>
      <c r="J70" s="160"/>
      <c r="K70" s="157"/>
      <c r="L70" s="166"/>
      <c r="M70" s="162"/>
      <c r="N70" s="204">
        <v>0</v>
      </c>
      <c r="O70" s="159"/>
      <c r="P70" s="211">
        <v>0</v>
      </c>
      <c r="Q70" s="204">
        <v>0</v>
      </c>
      <c r="R70" s="159"/>
      <c r="S70" s="212">
        <v>0</v>
      </c>
    </row>
    <row r="71" spans="1:19" x14ac:dyDescent="0.25">
      <c r="A71" s="137">
        <v>65</v>
      </c>
      <c r="B71" s="224"/>
      <c r="C71" s="156" t="s">
        <v>66</v>
      </c>
      <c r="D71" s="157">
        <v>0</v>
      </c>
      <c r="E71" s="158">
        <v>5.1240000000000001E-2</v>
      </c>
      <c r="F71" s="158">
        <v>0</v>
      </c>
      <c r="G71" s="158">
        <v>3.7000000000000005E-4</v>
      </c>
      <c r="H71" s="158">
        <v>5.0869999999999999E-2</v>
      </c>
      <c r="I71" s="159"/>
      <c r="J71" s="160"/>
      <c r="K71" s="157"/>
      <c r="L71" s="166"/>
      <c r="M71" s="162"/>
      <c r="N71" s="204">
        <v>0</v>
      </c>
      <c r="O71" s="159"/>
      <c r="P71" s="211">
        <v>0</v>
      </c>
      <c r="Q71" s="204">
        <v>0</v>
      </c>
      <c r="R71" s="159"/>
      <c r="S71" s="212">
        <v>0</v>
      </c>
    </row>
    <row r="72" spans="1:19" x14ac:dyDescent="0.25">
      <c r="A72" s="137">
        <v>66</v>
      </c>
      <c r="B72" s="223"/>
      <c r="C72" s="163" t="s">
        <v>67</v>
      </c>
      <c r="D72" s="149">
        <v>0</v>
      </c>
      <c r="E72" s="150">
        <v>1.9200000000000002E-2</v>
      </c>
      <c r="F72" s="150">
        <v>0</v>
      </c>
      <c r="G72" s="150">
        <v>1.4000000000000001E-4</v>
      </c>
      <c r="H72" s="150">
        <v>1.9060000000000001E-2</v>
      </c>
      <c r="I72" s="151"/>
      <c r="J72" s="152"/>
      <c r="K72" s="149"/>
      <c r="L72" s="153"/>
      <c r="M72" s="154"/>
      <c r="N72" s="201">
        <v>0</v>
      </c>
      <c r="O72" s="151"/>
      <c r="P72" s="202">
        <v>0</v>
      </c>
      <c r="Q72" s="201">
        <v>0</v>
      </c>
      <c r="R72" s="151"/>
      <c r="S72" s="203">
        <v>0</v>
      </c>
    </row>
    <row r="73" spans="1:19" x14ac:dyDescent="0.25">
      <c r="A73" s="137">
        <v>67</v>
      </c>
      <c r="B73" s="224" t="s">
        <v>74</v>
      </c>
      <c r="C73" s="156" t="s">
        <v>56</v>
      </c>
      <c r="D73" s="157">
        <v>762322</v>
      </c>
      <c r="E73" s="158">
        <v>0.14205999999999999</v>
      </c>
      <c r="F73" s="158">
        <v>0</v>
      </c>
      <c r="G73" s="158">
        <v>7.2999999999999996E-4</v>
      </c>
      <c r="H73" s="158">
        <v>0.14132999999999998</v>
      </c>
      <c r="I73" s="159">
        <v>713614</v>
      </c>
      <c r="J73" s="160">
        <v>1550</v>
      </c>
      <c r="K73" s="157">
        <v>8</v>
      </c>
      <c r="L73" s="161">
        <v>862414</v>
      </c>
      <c r="M73" s="162"/>
      <c r="N73" s="204">
        <v>0</v>
      </c>
      <c r="O73" s="208">
        <v>0</v>
      </c>
      <c r="P73" s="209">
        <v>0</v>
      </c>
      <c r="Q73" s="204">
        <v>0</v>
      </c>
      <c r="R73" s="208">
        <v>0</v>
      </c>
      <c r="S73" s="210">
        <v>0</v>
      </c>
    </row>
    <row r="74" spans="1:19" x14ac:dyDescent="0.25">
      <c r="A74" s="137">
        <v>68</v>
      </c>
      <c r="B74" s="224"/>
      <c r="C74" s="156" t="s">
        <v>57</v>
      </c>
      <c r="D74" s="157">
        <v>1416561</v>
      </c>
      <c r="E74" s="158">
        <v>0.12716</v>
      </c>
      <c r="F74" s="158">
        <v>0</v>
      </c>
      <c r="G74" s="158">
        <v>6.5000000000000019E-4</v>
      </c>
      <c r="H74" s="158">
        <v>0.12650999999999998</v>
      </c>
      <c r="I74" s="159"/>
      <c r="J74" s="160"/>
      <c r="K74" s="157"/>
      <c r="L74" s="166"/>
      <c r="M74" s="162"/>
      <c r="N74" s="204">
        <v>0</v>
      </c>
      <c r="O74" s="159"/>
      <c r="P74" s="211">
        <v>0</v>
      </c>
      <c r="Q74" s="204">
        <v>0</v>
      </c>
      <c r="R74" s="159"/>
      <c r="S74" s="212">
        <v>0</v>
      </c>
    </row>
    <row r="75" spans="1:19" x14ac:dyDescent="0.25">
      <c r="A75" s="137">
        <v>69</v>
      </c>
      <c r="B75" s="224"/>
      <c r="C75" s="156" t="s">
        <v>64</v>
      </c>
      <c r="D75" s="157">
        <v>1182116</v>
      </c>
      <c r="E75" s="158">
        <v>9.7509999999999986E-2</v>
      </c>
      <c r="F75" s="158">
        <v>0</v>
      </c>
      <c r="G75" s="158">
        <v>5.0000000000000001E-4</v>
      </c>
      <c r="H75" s="158">
        <v>9.7009999999999985E-2</v>
      </c>
      <c r="I75" s="159"/>
      <c r="J75" s="160"/>
      <c r="K75" s="157"/>
      <c r="L75" s="166"/>
      <c r="M75" s="162"/>
      <c r="N75" s="204">
        <v>0</v>
      </c>
      <c r="O75" s="159"/>
      <c r="P75" s="211">
        <v>0</v>
      </c>
      <c r="Q75" s="204">
        <v>0</v>
      </c>
      <c r="R75" s="159"/>
      <c r="S75" s="212">
        <v>0</v>
      </c>
    </row>
    <row r="76" spans="1:19" x14ac:dyDescent="0.25">
      <c r="A76" s="137">
        <v>70</v>
      </c>
      <c r="B76" s="224"/>
      <c r="C76" s="156" t="s">
        <v>65</v>
      </c>
      <c r="D76" s="157">
        <v>3080777</v>
      </c>
      <c r="E76" s="158">
        <v>7.8019999999999992E-2</v>
      </c>
      <c r="F76" s="158">
        <v>0</v>
      </c>
      <c r="G76" s="158">
        <v>4.0000000000000002E-4</v>
      </c>
      <c r="H76" s="158">
        <v>7.7619999999999995E-2</v>
      </c>
      <c r="I76" s="159"/>
      <c r="J76" s="160"/>
      <c r="K76" s="157"/>
      <c r="L76" s="166"/>
      <c r="M76" s="162"/>
      <c r="N76" s="204">
        <v>0</v>
      </c>
      <c r="O76" s="159"/>
      <c r="P76" s="211">
        <v>0</v>
      </c>
      <c r="Q76" s="204">
        <v>0</v>
      </c>
      <c r="R76" s="159"/>
      <c r="S76" s="212">
        <v>0</v>
      </c>
    </row>
    <row r="77" spans="1:19" x14ac:dyDescent="0.25">
      <c r="A77" s="137">
        <v>71</v>
      </c>
      <c r="B77" s="224"/>
      <c r="C77" s="156" t="s">
        <v>66</v>
      </c>
      <c r="D77" s="157">
        <v>1407909</v>
      </c>
      <c r="E77" s="158">
        <v>5.2019999999999997E-2</v>
      </c>
      <c r="F77" s="158">
        <v>0</v>
      </c>
      <c r="G77" s="158">
        <v>2.7000000000000006E-4</v>
      </c>
      <c r="H77" s="158">
        <v>5.1749999999999997E-2</v>
      </c>
      <c r="I77" s="159"/>
      <c r="J77" s="160"/>
      <c r="K77" s="157"/>
      <c r="L77" s="166"/>
      <c r="M77" s="162"/>
      <c r="N77" s="204">
        <v>0</v>
      </c>
      <c r="O77" s="159"/>
      <c r="P77" s="211">
        <v>0</v>
      </c>
      <c r="Q77" s="204">
        <v>0</v>
      </c>
      <c r="R77" s="159"/>
      <c r="S77" s="212">
        <v>0</v>
      </c>
    </row>
    <row r="78" spans="1:19" x14ac:dyDescent="0.25">
      <c r="A78" s="137">
        <v>72</v>
      </c>
      <c r="B78" s="223"/>
      <c r="C78" s="163" t="s">
        <v>67</v>
      </c>
      <c r="D78" s="149">
        <v>0</v>
      </c>
      <c r="E78" s="150">
        <v>1.95E-2</v>
      </c>
      <c r="F78" s="150">
        <v>0</v>
      </c>
      <c r="G78" s="150">
        <v>9.9999999999999991E-5</v>
      </c>
      <c r="H78" s="150">
        <v>1.9400000000000001E-2</v>
      </c>
      <c r="I78" s="151"/>
      <c r="J78" s="152"/>
      <c r="K78" s="149"/>
      <c r="L78" s="153"/>
      <c r="M78" s="154"/>
      <c r="N78" s="201">
        <v>0</v>
      </c>
      <c r="O78" s="151"/>
      <c r="P78" s="202">
        <v>0</v>
      </c>
      <c r="Q78" s="201">
        <v>0</v>
      </c>
      <c r="R78" s="151"/>
      <c r="S78" s="203">
        <v>0</v>
      </c>
    </row>
    <row r="79" spans="1:19" x14ac:dyDescent="0.25">
      <c r="A79" s="137">
        <v>73</v>
      </c>
      <c r="B79" s="223" t="s">
        <v>75</v>
      </c>
      <c r="C79" s="155"/>
      <c r="D79" s="149">
        <v>0</v>
      </c>
      <c r="E79" s="167">
        <v>4.9499999999999995E-3</v>
      </c>
      <c r="F79" s="167">
        <v>0</v>
      </c>
      <c r="G79" s="167">
        <v>3.9999999999999996E-5</v>
      </c>
      <c r="H79" s="167">
        <v>4.9099999999999994E-3</v>
      </c>
      <c r="I79" s="168">
        <v>0</v>
      </c>
      <c r="J79" s="169">
        <v>38000</v>
      </c>
      <c r="K79" s="149">
        <v>0</v>
      </c>
      <c r="L79" s="153">
        <v>0</v>
      </c>
      <c r="M79" s="170"/>
      <c r="N79" s="201">
        <v>0</v>
      </c>
      <c r="O79" s="151">
        <v>0</v>
      </c>
      <c r="P79" s="202">
        <v>0</v>
      </c>
      <c r="Q79" s="213">
        <v>0</v>
      </c>
      <c r="R79" s="151">
        <v>0</v>
      </c>
      <c r="S79" s="214">
        <v>0</v>
      </c>
    </row>
    <row r="80" spans="1:19" x14ac:dyDescent="0.25">
      <c r="A80" s="137">
        <v>74</v>
      </c>
      <c r="B80" s="222" t="s">
        <v>76</v>
      </c>
      <c r="C80" s="148"/>
      <c r="D80" s="149">
        <v>0</v>
      </c>
      <c r="E80" s="150">
        <v>4.9499999999999995E-3</v>
      </c>
      <c r="F80" s="150">
        <v>0</v>
      </c>
      <c r="G80" s="150">
        <v>3.9999999999999996E-5</v>
      </c>
      <c r="H80" s="150">
        <v>4.9099999999999994E-3</v>
      </c>
      <c r="I80" s="151">
        <v>0</v>
      </c>
      <c r="J80" s="152">
        <v>38000</v>
      </c>
      <c r="K80" s="149">
        <v>0</v>
      </c>
      <c r="L80" s="153">
        <v>0</v>
      </c>
      <c r="M80" s="154"/>
      <c r="N80" s="201">
        <v>0</v>
      </c>
      <c r="O80" s="151">
        <v>0</v>
      </c>
      <c r="P80" s="202">
        <v>0</v>
      </c>
      <c r="Q80" s="201">
        <v>0</v>
      </c>
      <c r="R80" s="151">
        <v>0</v>
      </c>
      <c r="S80" s="203">
        <v>0</v>
      </c>
    </row>
    <row r="81" spans="1:19" x14ac:dyDescent="0.25">
      <c r="A81" s="137">
        <v>75</v>
      </c>
      <c r="B81" s="222" t="s">
        <v>77</v>
      </c>
      <c r="C81" s="148"/>
      <c r="D81" s="149"/>
      <c r="E81" s="150"/>
      <c r="F81" s="150"/>
      <c r="G81" s="150"/>
      <c r="H81" s="150"/>
      <c r="I81" s="151"/>
      <c r="J81" s="152"/>
      <c r="K81" s="149"/>
      <c r="L81" s="171"/>
      <c r="M81" s="154"/>
      <c r="N81" s="201"/>
      <c r="O81" s="149"/>
      <c r="P81" s="202"/>
      <c r="Q81" s="201"/>
      <c r="R81" s="149"/>
      <c r="S81" s="203"/>
    </row>
    <row r="82" spans="1:19" x14ac:dyDescent="0.25">
      <c r="A82" s="137">
        <v>76</v>
      </c>
      <c r="B82" s="219"/>
      <c r="C82" s="132"/>
      <c r="D82" s="133"/>
      <c r="E82" s="172"/>
      <c r="F82" s="172"/>
      <c r="G82" s="172"/>
      <c r="H82" s="172"/>
      <c r="I82" s="134"/>
      <c r="J82" s="133"/>
      <c r="K82" s="133"/>
      <c r="L82" s="134"/>
      <c r="M82" s="133"/>
      <c r="N82" s="215"/>
      <c r="O82" s="132"/>
      <c r="P82" s="177"/>
      <c r="Q82" s="215"/>
      <c r="R82" s="132"/>
      <c r="S82" s="177"/>
    </row>
    <row r="83" spans="1:19" x14ac:dyDescent="0.25">
      <c r="A83" s="137">
        <v>77</v>
      </c>
      <c r="B83" s="219" t="s">
        <v>78</v>
      </c>
      <c r="C83" s="132"/>
      <c r="D83" s="157">
        <v>105190048.69999999</v>
      </c>
      <c r="E83" s="172"/>
      <c r="F83" s="172"/>
      <c r="G83" s="172"/>
      <c r="H83" s="172"/>
      <c r="I83" s="166">
        <v>44807491</v>
      </c>
      <c r="J83" s="157"/>
      <c r="K83" s="157"/>
      <c r="L83" s="166">
        <v>55920403</v>
      </c>
      <c r="M83" s="133"/>
      <c r="N83" s="216">
        <v>53845186</v>
      </c>
      <c r="O83" s="159">
        <v>949525</v>
      </c>
      <c r="P83" s="177"/>
      <c r="Q83" s="216">
        <v>53845186</v>
      </c>
      <c r="R83" s="159">
        <v>-377792</v>
      </c>
      <c r="S83" s="177"/>
    </row>
    <row r="84" spans="1:19" x14ac:dyDescent="0.25">
      <c r="A84" s="137">
        <v>78</v>
      </c>
      <c r="B84" s="219"/>
      <c r="C84" s="132"/>
      <c r="D84" s="133"/>
      <c r="E84" s="133"/>
      <c r="F84" s="133"/>
      <c r="G84" s="133"/>
      <c r="H84" s="133"/>
      <c r="I84" s="133"/>
      <c r="J84" s="133"/>
      <c r="K84" s="133"/>
      <c r="L84" s="133"/>
      <c r="M84" s="173"/>
      <c r="N84" s="217"/>
      <c r="O84" s="132"/>
      <c r="P84" s="177"/>
      <c r="Q84" s="217"/>
      <c r="R84" s="132"/>
      <c r="S84" s="177"/>
    </row>
    <row r="85" spans="1:19" ht="15.75" thickBot="1" x14ac:dyDescent="0.3">
      <c r="A85" s="137">
        <v>79</v>
      </c>
      <c r="B85" s="225" t="s">
        <v>79</v>
      </c>
      <c r="C85" s="132"/>
      <c r="D85" s="133"/>
      <c r="E85" s="132"/>
      <c r="F85" s="132"/>
      <c r="G85" s="132"/>
      <c r="H85" s="132"/>
      <c r="I85" s="133"/>
      <c r="J85" s="132"/>
      <c r="K85" s="133"/>
      <c r="L85" s="133"/>
      <c r="M85" s="132"/>
      <c r="N85" s="132"/>
      <c r="O85" s="132"/>
      <c r="P85" s="177"/>
      <c r="Q85" s="132"/>
      <c r="R85" s="132"/>
      <c r="S85" s="177"/>
    </row>
    <row r="86" spans="1:19" ht="15.75" thickBot="1" x14ac:dyDescent="0.3">
      <c r="A86" s="137">
        <v>80</v>
      </c>
      <c r="B86" s="226" t="s">
        <v>80</v>
      </c>
      <c r="C86" s="175"/>
      <c r="D86" s="175"/>
      <c r="E86" s="175"/>
      <c r="F86" s="175"/>
      <c r="G86" s="175"/>
      <c r="H86" s="175"/>
      <c r="I86" s="175"/>
      <c r="J86" s="175"/>
      <c r="K86" s="176" t="s">
        <v>81</v>
      </c>
      <c r="L86" s="175"/>
      <c r="M86" s="175"/>
      <c r="N86" s="176" t="s">
        <v>82</v>
      </c>
      <c r="O86" s="175"/>
      <c r="P86" s="218"/>
      <c r="Q86" s="176" t="s">
        <v>83</v>
      </c>
      <c r="R86" s="175"/>
      <c r="S86" s="218"/>
    </row>
    <row r="87" spans="1:19" ht="15.75" thickBot="1" x14ac:dyDescent="0.3">
      <c r="A87" s="137">
        <v>81</v>
      </c>
      <c r="B87" s="225" t="s">
        <v>84</v>
      </c>
      <c r="C87" s="132"/>
      <c r="D87" s="133"/>
      <c r="E87" s="132"/>
      <c r="F87" s="132"/>
      <c r="G87" s="132"/>
      <c r="H87" s="132"/>
      <c r="I87" s="133"/>
      <c r="J87" s="132"/>
      <c r="K87" s="133"/>
      <c r="L87" s="133"/>
      <c r="M87" s="132"/>
      <c r="N87" s="132"/>
      <c r="O87" s="132"/>
      <c r="P87" s="177"/>
      <c r="Q87" s="132"/>
      <c r="R87" s="132"/>
      <c r="S87" s="177"/>
    </row>
    <row r="88" spans="1:19" ht="15.75" thickBot="1" x14ac:dyDescent="0.3">
      <c r="A88" s="137">
        <v>82</v>
      </c>
      <c r="B88" s="226" t="s">
        <v>85</v>
      </c>
      <c r="C88" s="175"/>
      <c r="D88" s="175"/>
      <c r="E88" s="175"/>
      <c r="F88" s="175"/>
      <c r="G88" s="175"/>
      <c r="H88" s="175"/>
      <c r="I88" s="175"/>
      <c r="J88" s="175"/>
      <c r="K88" s="175"/>
      <c r="L88" s="175"/>
      <c r="M88" s="175"/>
      <c r="N88" s="176" t="s">
        <v>86</v>
      </c>
      <c r="O88" s="175"/>
      <c r="P88" s="218"/>
      <c r="Q88" s="176" t="s">
        <v>87</v>
      </c>
      <c r="R88" s="175"/>
      <c r="S88" s="218"/>
    </row>
    <row r="89" spans="1:19" x14ac:dyDescent="0.25">
      <c r="A89" s="137">
        <v>83</v>
      </c>
      <c r="B89" s="219"/>
      <c r="C89" s="132"/>
      <c r="D89" s="133"/>
      <c r="E89" s="133"/>
      <c r="F89" s="133"/>
      <c r="G89" s="133"/>
      <c r="H89" s="133"/>
      <c r="I89" s="133"/>
      <c r="J89" s="133"/>
      <c r="K89" s="133"/>
      <c r="L89" s="133"/>
      <c r="M89" s="133"/>
      <c r="N89" s="215"/>
      <c r="O89" s="132"/>
      <c r="P89" s="177"/>
      <c r="Q89" s="215"/>
      <c r="R89" s="132"/>
      <c r="S89" s="177"/>
    </row>
    <row r="90" spans="1:19" x14ac:dyDescent="0.25">
      <c r="A90" s="137">
        <v>84</v>
      </c>
      <c r="B90" s="219" t="s">
        <v>88</v>
      </c>
      <c r="C90" s="132"/>
      <c r="D90" s="133"/>
      <c r="E90" s="133"/>
      <c r="F90" s="133"/>
      <c r="G90" s="133"/>
      <c r="H90" s="133"/>
      <c r="I90" s="133"/>
      <c r="J90" s="133"/>
      <c r="K90" s="133"/>
      <c r="L90" s="133"/>
      <c r="M90" s="133"/>
      <c r="N90" s="215"/>
      <c r="O90" s="132"/>
      <c r="P90" s="177"/>
      <c r="Q90" s="215"/>
      <c r="R90" s="132"/>
      <c r="S90" s="177"/>
    </row>
  </sheetData>
  <mergeCells count="2">
    <mergeCell ref="L11:L12"/>
    <mergeCell ref="Q7:S7"/>
  </mergeCells>
  <pageMargins left="0.7" right="0.7" top="0.75" bottom="0.75" header="0.3" footer="0.3"/>
  <pageSetup orientation="portrait" horizontalDpi="0" verticalDpi="0" r:id="rId1"/>
  <headerFooter>
    <oddHeader>&amp;R&amp;9NWN WUTC Advice 22-06
Exhibit A - Supporting Materials
Page &amp;P of &amp;N</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143429-78DB-4DD2-A233-B53439E70C0A}">
  <dimension ref="A1:L105"/>
  <sheetViews>
    <sheetView view="pageLayout" topLeftCell="A79" zoomScaleNormal="90" workbookViewId="0">
      <selection activeCell="O93" sqref="O93"/>
    </sheetView>
  </sheetViews>
  <sheetFormatPr defaultRowHeight="15" x14ac:dyDescent="0.25"/>
  <cols>
    <col min="4" max="4" width="15.5703125" bestFit="1" customWidth="1"/>
    <col min="7" max="7" width="11.140625" bestFit="1" customWidth="1"/>
    <col min="8" max="8" width="10.5703125" customWidth="1"/>
    <col min="9" max="9" width="11.5703125" bestFit="1" customWidth="1"/>
    <col min="10" max="11" width="14.7109375" bestFit="1" customWidth="1"/>
    <col min="12" max="12" width="14.85546875" bestFit="1" customWidth="1"/>
  </cols>
  <sheetData>
    <row r="1" spans="1:12" x14ac:dyDescent="0.25">
      <c r="A1" s="131" t="str">
        <f>+'[1]Washington volumes'!A1</f>
        <v>NW Natural</v>
      </c>
      <c r="B1" s="132"/>
      <c r="C1" s="132"/>
      <c r="D1" s="132"/>
      <c r="E1" s="132"/>
      <c r="F1" s="132"/>
      <c r="G1" s="132"/>
      <c r="H1" s="132"/>
      <c r="I1" s="132"/>
      <c r="J1" s="132"/>
      <c r="K1" s="160"/>
      <c r="L1" s="132"/>
    </row>
    <row r="2" spans="1:12" x14ac:dyDescent="0.25">
      <c r="A2" s="131" t="str">
        <f>+'[1]Washington volumes'!A2</f>
        <v>Rates &amp; Regulatory Affairs</v>
      </c>
      <c r="B2" s="132"/>
      <c r="C2" s="132"/>
      <c r="D2" s="132"/>
      <c r="E2" s="132"/>
      <c r="F2" s="132"/>
      <c r="G2" s="132"/>
      <c r="H2" s="132"/>
      <c r="I2" s="132"/>
      <c r="J2" s="132"/>
      <c r="K2" s="160"/>
      <c r="L2" s="132"/>
    </row>
    <row r="3" spans="1:12" x14ac:dyDescent="0.25">
      <c r="A3" s="131" t="str">
        <f>+'[1]Washington volumes'!A3</f>
        <v>2022-2023 PGA Filing - Washington: September Filing</v>
      </c>
      <c r="B3" s="132"/>
      <c r="C3" s="132"/>
      <c r="D3" s="132"/>
      <c r="E3" s="132"/>
      <c r="F3" s="132"/>
      <c r="G3" s="132"/>
      <c r="H3" s="132"/>
      <c r="I3" s="228"/>
      <c r="J3" s="228"/>
      <c r="K3" s="160"/>
      <c r="L3" s="229"/>
    </row>
    <row r="4" spans="1:12" x14ac:dyDescent="0.25">
      <c r="A4" s="131" t="s">
        <v>96</v>
      </c>
      <c r="B4" s="132"/>
      <c r="C4" s="132"/>
      <c r="D4" s="132"/>
      <c r="E4" s="132"/>
      <c r="F4" s="132"/>
      <c r="G4" s="132"/>
      <c r="H4" s="132"/>
      <c r="I4" s="132"/>
      <c r="J4" s="228"/>
      <c r="K4" s="160"/>
      <c r="L4" s="229"/>
    </row>
    <row r="5" spans="1:12" x14ac:dyDescent="0.25">
      <c r="A5" s="230" t="s">
        <v>97</v>
      </c>
      <c r="B5" s="132"/>
      <c r="C5" s="132"/>
      <c r="D5" s="132"/>
      <c r="E5" s="132"/>
      <c r="F5" s="132"/>
      <c r="G5" s="231"/>
      <c r="H5" s="231"/>
      <c r="I5" s="231"/>
      <c r="J5" s="232"/>
      <c r="K5" s="160"/>
      <c r="L5" s="233"/>
    </row>
    <row r="6" spans="1:12" ht="15.75" thickBot="1" x14ac:dyDescent="0.3">
      <c r="A6" s="132"/>
      <c r="B6" s="132"/>
      <c r="C6" s="132"/>
      <c r="D6" s="132"/>
      <c r="E6" s="132"/>
      <c r="F6" s="132"/>
      <c r="G6" s="132"/>
      <c r="H6" s="132"/>
      <c r="I6" s="132"/>
      <c r="J6" s="132"/>
      <c r="K6" s="233"/>
      <c r="L6" s="233"/>
    </row>
    <row r="7" spans="1:12" x14ac:dyDescent="0.25">
      <c r="A7" s="137">
        <v>1</v>
      </c>
      <c r="B7" s="132"/>
      <c r="C7" s="132"/>
      <c r="D7" s="137" t="s">
        <v>98</v>
      </c>
      <c r="E7" s="132"/>
      <c r="F7" s="234" t="s">
        <v>99</v>
      </c>
      <c r="G7" s="132"/>
      <c r="H7" s="137" t="s">
        <v>100</v>
      </c>
      <c r="I7" s="234"/>
      <c r="J7" s="234" t="s">
        <v>101</v>
      </c>
      <c r="K7" s="234" t="s">
        <v>101</v>
      </c>
      <c r="L7" s="235" t="s">
        <v>101</v>
      </c>
    </row>
    <row r="8" spans="1:12" x14ac:dyDescent="0.25">
      <c r="A8" s="137">
        <f t="shared" ref="A8:A71" si="0">+A7+1</f>
        <v>2</v>
      </c>
      <c r="B8" s="132"/>
      <c r="C8" s="132"/>
      <c r="D8" s="137" t="s">
        <v>102</v>
      </c>
      <c r="E8" s="234"/>
      <c r="F8" s="234" t="s">
        <v>103</v>
      </c>
      <c r="G8" s="137" t="s">
        <v>104</v>
      </c>
      <c r="H8" s="236">
        <v>44501</v>
      </c>
      <c r="I8" s="234">
        <f>+H8</f>
        <v>44501</v>
      </c>
      <c r="J8" s="234">
        <v>44866</v>
      </c>
      <c r="K8" s="234">
        <v>44866</v>
      </c>
      <c r="L8" s="237">
        <v>44866</v>
      </c>
    </row>
    <row r="9" spans="1:12" x14ac:dyDescent="0.25">
      <c r="A9" s="137">
        <f t="shared" si="0"/>
        <v>3</v>
      </c>
      <c r="B9" s="132"/>
      <c r="C9" s="132"/>
      <c r="D9" s="137" t="s">
        <v>9</v>
      </c>
      <c r="E9" s="137" t="s">
        <v>105</v>
      </c>
      <c r="F9" s="137" t="s">
        <v>106</v>
      </c>
      <c r="G9" s="137" t="s">
        <v>106</v>
      </c>
      <c r="H9" s="137" t="s">
        <v>1</v>
      </c>
      <c r="I9" s="137" t="s">
        <v>100</v>
      </c>
      <c r="J9" s="137" t="s">
        <v>107</v>
      </c>
      <c r="K9" s="137" t="s">
        <v>107</v>
      </c>
      <c r="L9" s="238" t="s">
        <v>107</v>
      </c>
    </row>
    <row r="10" spans="1:12" ht="15.75" thickBot="1" x14ac:dyDescent="0.3">
      <c r="A10" s="137">
        <f t="shared" si="0"/>
        <v>4</v>
      </c>
      <c r="B10" s="132"/>
      <c r="C10" s="132"/>
      <c r="D10" s="140" t="s">
        <v>18</v>
      </c>
      <c r="E10" s="140" t="s">
        <v>32</v>
      </c>
      <c r="F10" s="140" t="s">
        <v>108</v>
      </c>
      <c r="G10" s="140" t="s">
        <v>23</v>
      </c>
      <c r="H10" s="140" t="s">
        <v>109</v>
      </c>
      <c r="I10" s="140" t="s">
        <v>110</v>
      </c>
      <c r="J10" s="141" t="s">
        <v>109</v>
      </c>
      <c r="K10" s="140" t="s">
        <v>110</v>
      </c>
      <c r="L10" s="239" t="s">
        <v>111</v>
      </c>
    </row>
    <row r="11" spans="1:12" x14ac:dyDescent="0.25">
      <c r="A11" s="137">
        <f t="shared" si="0"/>
        <v>5</v>
      </c>
      <c r="B11" s="132"/>
      <c r="C11" s="132"/>
      <c r="D11" s="143"/>
      <c r="E11" s="143"/>
      <c r="F11" s="143"/>
      <c r="G11" s="143"/>
      <c r="H11" s="143"/>
      <c r="I11" s="138" t="s">
        <v>112</v>
      </c>
      <c r="J11" s="138"/>
      <c r="K11" s="138" t="s">
        <v>113</v>
      </c>
      <c r="L11" s="278"/>
    </row>
    <row r="12" spans="1:12" x14ac:dyDescent="0.25">
      <c r="A12" s="137">
        <f t="shared" si="0"/>
        <v>6</v>
      </c>
      <c r="B12" s="145" t="s">
        <v>31</v>
      </c>
      <c r="C12" s="145" t="s">
        <v>32</v>
      </c>
      <c r="D12" s="146" t="s">
        <v>33</v>
      </c>
      <c r="E12" s="146" t="s">
        <v>34</v>
      </c>
      <c r="F12" s="146" t="s">
        <v>35</v>
      </c>
      <c r="G12" s="146" t="s">
        <v>36</v>
      </c>
      <c r="H12" s="146" t="s">
        <v>37</v>
      </c>
      <c r="I12" s="146" t="s">
        <v>114</v>
      </c>
      <c r="J12" s="146" t="s">
        <v>41</v>
      </c>
      <c r="K12" s="146" t="s">
        <v>42</v>
      </c>
      <c r="L12" s="240" t="s">
        <v>43</v>
      </c>
    </row>
    <row r="13" spans="1:12" x14ac:dyDescent="0.25">
      <c r="A13" s="137">
        <f t="shared" si="0"/>
        <v>7</v>
      </c>
      <c r="B13" s="148" t="s">
        <v>50</v>
      </c>
      <c r="C13" s="148"/>
      <c r="D13" s="149">
        <f>+'[1]Washington volumes'!J13</f>
        <v>271947.40000000002</v>
      </c>
      <c r="E13" s="241" t="s">
        <v>116</v>
      </c>
      <c r="F13" s="242">
        <f>+'[1]Washington volumes'!M13</f>
        <v>16</v>
      </c>
      <c r="G13" s="243">
        <v>5.5</v>
      </c>
      <c r="H13" s="202">
        <f>+'[1]Rates in summary'!D13</f>
        <v>1.3474700000000002</v>
      </c>
      <c r="I13" s="152">
        <f>ROUND(+$G13+(H13*$F13),2)</f>
        <v>27.06</v>
      </c>
      <c r="J13" s="202">
        <v>1.3477700000000004</v>
      </c>
      <c r="K13" s="152">
        <v>27.06</v>
      </c>
      <c r="L13" s="244">
        <v>0</v>
      </c>
    </row>
    <row r="14" spans="1:12" x14ac:dyDescent="0.25">
      <c r="A14" s="137">
        <f t="shared" si="0"/>
        <v>8</v>
      </c>
      <c r="B14" s="148" t="s">
        <v>51</v>
      </c>
      <c r="C14" s="148"/>
      <c r="D14" s="149">
        <f>+'[1]Washington volumes'!J14</f>
        <v>26595.599999999999</v>
      </c>
      <c r="E14" s="241" t="s">
        <v>116</v>
      </c>
      <c r="F14" s="242">
        <f>+'[1]Washington volumes'!M14</f>
        <v>58</v>
      </c>
      <c r="G14" s="243">
        <v>7</v>
      </c>
      <c r="H14" s="202">
        <f>+'[1]Rates in summary'!D14</f>
        <v>1.3682899999999996</v>
      </c>
      <c r="I14" s="152">
        <f t="shared" ref="I14:I18" si="1">ROUND(+$G14+(H14*$F14),2)</f>
        <v>86.36</v>
      </c>
      <c r="J14" s="202">
        <v>1.3683299999999996</v>
      </c>
      <c r="K14" s="152">
        <v>86.36</v>
      </c>
      <c r="L14" s="244">
        <v>0</v>
      </c>
    </row>
    <row r="15" spans="1:12" x14ac:dyDescent="0.25">
      <c r="A15" s="137">
        <f t="shared" si="0"/>
        <v>9</v>
      </c>
      <c r="B15" s="148" t="s">
        <v>52</v>
      </c>
      <c r="C15" s="148"/>
      <c r="D15" s="149">
        <f>+'[1]Washington volumes'!J15</f>
        <v>59339066.200000003</v>
      </c>
      <c r="E15" s="241" t="s">
        <v>116</v>
      </c>
      <c r="F15" s="242">
        <f>+'[1]Washington volumes'!M15</f>
        <v>57</v>
      </c>
      <c r="G15" s="243">
        <v>8</v>
      </c>
      <c r="H15" s="202">
        <f>+'[1]Rates in summary'!D15</f>
        <v>1.0514699999999999</v>
      </c>
      <c r="I15" s="152">
        <f>ROUND(+$G15+(H15*$F15),2)</f>
        <v>67.930000000000007</v>
      </c>
      <c r="J15" s="202">
        <v>1.0510099999999998</v>
      </c>
      <c r="K15" s="152">
        <v>67.91</v>
      </c>
      <c r="L15" s="245">
        <v>0</v>
      </c>
    </row>
    <row r="16" spans="1:12" x14ac:dyDescent="0.25">
      <c r="A16" s="137">
        <f t="shared" si="0"/>
        <v>10</v>
      </c>
      <c r="B16" s="148" t="s">
        <v>53</v>
      </c>
      <c r="C16" s="148"/>
      <c r="D16" s="149">
        <f>+'[1]Washington volumes'!J16</f>
        <v>18510467.399999999</v>
      </c>
      <c r="E16" s="241" t="s">
        <v>116</v>
      </c>
      <c r="F16" s="242">
        <f>+'[1]Washington volumes'!M16</f>
        <v>242</v>
      </c>
      <c r="G16" s="243">
        <v>22</v>
      </c>
      <c r="H16" s="202">
        <f>+'[1]Rates in summary'!D16</f>
        <v>1.0228200000000003</v>
      </c>
      <c r="I16" s="152">
        <f>ROUND(+$G16+(H16*$F16),2)</f>
        <v>269.52</v>
      </c>
      <c r="J16" s="202">
        <v>1.0223900000000004</v>
      </c>
      <c r="K16" s="152">
        <v>269.42</v>
      </c>
      <c r="L16" s="244">
        <v>0</v>
      </c>
    </row>
    <row r="17" spans="1:12" x14ac:dyDescent="0.25">
      <c r="A17" s="137">
        <f t="shared" si="0"/>
        <v>11</v>
      </c>
      <c r="B17" s="148" t="s">
        <v>54</v>
      </c>
      <c r="C17" s="148"/>
      <c r="D17" s="149">
        <f>+'[1]Washington volumes'!J17</f>
        <v>468493</v>
      </c>
      <c r="E17" s="241" t="s">
        <v>116</v>
      </c>
      <c r="F17" s="242">
        <f>+'[1]Washington volumes'!M17</f>
        <v>2297</v>
      </c>
      <c r="G17" s="243">
        <v>22</v>
      </c>
      <c r="H17" s="202">
        <f>+'[1]Rates in summary'!D17</f>
        <v>0.97857999999999967</v>
      </c>
      <c r="I17" s="152">
        <f t="shared" si="1"/>
        <v>2269.8000000000002</v>
      </c>
      <c r="J17" s="202">
        <v>0.97816999999999965</v>
      </c>
      <c r="K17" s="152">
        <v>2268.86</v>
      </c>
      <c r="L17" s="244">
        <v>0</v>
      </c>
    </row>
    <row r="18" spans="1:12" x14ac:dyDescent="0.25">
      <c r="A18" s="137">
        <f t="shared" si="0"/>
        <v>12</v>
      </c>
      <c r="B18" s="155">
        <v>27</v>
      </c>
      <c r="C18" s="155"/>
      <c r="D18" s="149">
        <f>+'[1]Washington volumes'!J18</f>
        <v>220539.3</v>
      </c>
      <c r="E18" s="241" t="s">
        <v>116</v>
      </c>
      <c r="F18" s="242">
        <f>+'[1]Washington volumes'!M18</f>
        <v>47</v>
      </c>
      <c r="G18" s="243">
        <v>9</v>
      </c>
      <c r="H18" s="202">
        <f>+'[1]Rates in summary'!D18</f>
        <v>0.78956999999999988</v>
      </c>
      <c r="I18" s="152">
        <f t="shared" si="1"/>
        <v>46.11</v>
      </c>
      <c r="J18" s="202">
        <v>0.78971999999999987</v>
      </c>
      <c r="K18" s="152">
        <v>46.12</v>
      </c>
      <c r="L18" s="244">
        <v>0</v>
      </c>
    </row>
    <row r="19" spans="1:12" x14ac:dyDescent="0.25">
      <c r="A19" s="137">
        <f t="shared" si="0"/>
        <v>13</v>
      </c>
      <c r="B19" s="137" t="s">
        <v>55</v>
      </c>
      <c r="C19" s="156" t="s">
        <v>56</v>
      </c>
      <c r="D19" s="157">
        <f>+'[1]Washington volumes'!J19</f>
        <v>1710730.7</v>
      </c>
      <c r="E19" s="246">
        <v>2000</v>
      </c>
      <c r="F19" s="247">
        <f>+'[1]Washington volumes'!M19</f>
        <v>3550</v>
      </c>
      <c r="G19" s="248">
        <v>250</v>
      </c>
      <c r="H19" s="211">
        <f>+'[1]Rates in summary'!D19</f>
        <v>0.79066000000000003</v>
      </c>
      <c r="I19" s="160"/>
      <c r="J19" s="211">
        <v>0.79036000000000006</v>
      </c>
      <c r="K19" s="160"/>
      <c r="L19" s="249"/>
    </row>
    <row r="20" spans="1:12" x14ac:dyDescent="0.25">
      <c r="A20" s="137">
        <f t="shared" si="0"/>
        <v>14</v>
      </c>
      <c r="B20" s="137"/>
      <c r="C20" s="156" t="s">
        <v>57</v>
      </c>
      <c r="D20" s="157">
        <f>+'[1]Washington volumes'!J20</f>
        <v>2037786.1</v>
      </c>
      <c r="E20" s="246" t="s">
        <v>117</v>
      </c>
      <c r="F20" s="247"/>
      <c r="G20" s="248"/>
      <c r="H20" s="211">
        <f>+'[1]Rates in summary'!D20</f>
        <v>0.7381899999999999</v>
      </c>
      <c r="I20" s="160"/>
      <c r="J20" s="211">
        <v>0.73791999999999991</v>
      </c>
      <c r="K20" s="160"/>
      <c r="L20" s="249"/>
    </row>
    <row r="21" spans="1:12" x14ac:dyDescent="0.25">
      <c r="A21" s="137">
        <f t="shared" si="0"/>
        <v>15</v>
      </c>
      <c r="B21" s="155"/>
      <c r="C21" s="250" t="s">
        <v>118</v>
      </c>
      <c r="D21" s="251"/>
      <c r="E21" s="252"/>
      <c r="F21" s="253"/>
      <c r="G21" s="254"/>
      <c r="H21" s="255"/>
      <c r="I21" s="256">
        <f>$G19+ROUND(IF($F19&lt;$E19,($F19*H19),IF($F19&gt;SUM($E19:$E20),(($E19*H19)+(($F19-$E19)*H20)),0)),2)</f>
        <v>2975.51</v>
      </c>
      <c r="J21" s="255"/>
      <c r="K21" s="256">
        <v>2974.5</v>
      </c>
      <c r="L21" s="260">
        <v>0</v>
      </c>
    </row>
    <row r="22" spans="1:12" x14ac:dyDescent="0.25">
      <c r="A22" s="137">
        <f t="shared" si="0"/>
        <v>16</v>
      </c>
      <c r="B22" s="137" t="s">
        <v>58</v>
      </c>
      <c r="C22" s="156" t="s">
        <v>56</v>
      </c>
      <c r="D22" s="157">
        <f>+'[1]Washington volumes'!J23</f>
        <v>0</v>
      </c>
      <c r="E22" s="246">
        <v>2000</v>
      </c>
      <c r="F22" s="247">
        <f>+'[1]Washington volumes'!M23</f>
        <v>0</v>
      </c>
      <c r="G22" s="248">
        <v>250</v>
      </c>
      <c r="H22" s="211">
        <f>+'[1]Rates in summary'!D21</f>
        <v>0.81381000000000003</v>
      </c>
      <c r="I22" s="160"/>
      <c r="J22" s="211">
        <v>0.81331000000000009</v>
      </c>
      <c r="K22" s="160"/>
      <c r="L22" s="249"/>
    </row>
    <row r="23" spans="1:12" x14ac:dyDescent="0.25">
      <c r="A23" s="137">
        <f t="shared" si="0"/>
        <v>17</v>
      </c>
      <c r="B23" s="137"/>
      <c r="C23" s="156" t="s">
        <v>57</v>
      </c>
      <c r="D23" s="157">
        <f>+'[1]Washington volumes'!J24</f>
        <v>0</v>
      </c>
      <c r="E23" s="246" t="s">
        <v>117</v>
      </c>
      <c r="F23" s="258"/>
      <c r="G23" s="259"/>
      <c r="H23" s="211">
        <f>+'[1]Rates in summary'!D22</f>
        <v>0.76286999999999994</v>
      </c>
      <c r="I23" s="160"/>
      <c r="J23" s="211">
        <v>0.76241999999999988</v>
      </c>
      <c r="K23" s="160"/>
      <c r="L23" s="249"/>
    </row>
    <row r="24" spans="1:12" x14ac:dyDescent="0.25">
      <c r="A24" s="137">
        <f>+A22+1</f>
        <v>17</v>
      </c>
      <c r="B24" s="155"/>
      <c r="C24" s="250" t="s">
        <v>118</v>
      </c>
      <c r="D24" s="251"/>
      <c r="E24" s="252"/>
      <c r="F24" s="253"/>
      <c r="G24" s="254"/>
      <c r="H24" s="255"/>
      <c r="I24" s="256">
        <f>$G22+ROUND(IF($F22&lt;$E22,($F22*H22),IF($F22&gt;SUM($E22:$E22),(($E22*H22)+(($F22-$E22)*H22)),0)),2)</f>
        <v>250</v>
      </c>
      <c r="J24" s="255"/>
      <c r="K24" s="256">
        <v>250</v>
      </c>
      <c r="L24" s="260">
        <v>0</v>
      </c>
    </row>
    <row r="25" spans="1:12" x14ac:dyDescent="0.25">
      <c r="A25" s="137">
        <f t="shared" si="0"/>
        <v>18</v>
      </c>
      <c r="B25" s="137" t="s">
        <v>59</v>
      </c>
      <c r="C25" s="156" t="s">
        <v>56</v>
      </c>
      <c r="D25" s="157">
        <f>+'[1]Washington volumes'!J27</f>
        <v>163493</v>
      </c>
      <c r="E25" s="246">
        <v>2000</v>
      </c>
      <c r="F25" s="247">
        <f>+'[1]Washington volumes'!M27</f>
        <v>4629</v>
      </c>
      <c r="G25" s="248">
        <f>250+250</f>
        <v>500</v>
      </c>
      <c r="H25" s="211">
        <f>+'[1]Rates in summary'!D23</f>
        <v>0.37099999999999994</v>
      </c>
      <c r="I25" s="160"/>
      <c r="J25" s="211">
        <v>0.37099999999999994</v>
      </c>
      <c r="K25" s="160"/>
      <c r="L25" s="249"/>
    </row>
    <row r="26" spans="1:12" x14ac:dyDescent="0.25">
      <c r="A26" s="137">
        <f t="shared" si="0"/>
        <v>19</v>
      </c>
      <c r="B26" s="137"/>
      <c r="C26" s="156" t="s">
        <v>57</v>
      </c>
      <c r="D26" s="157">
        <f>+'[1]Washington volumes'!J28</f>
        <v>280928</v>
      </c>
      <c r="E26" s="246" t="s">
        <v>117</v>
      </c>
      <c r="F26" s="247"/>
      <c r="G26" s="248"/>
      <c r="H26" s="211">
        <f>+'[1]Rates in summary'!D24</f>
        <v>0.32688000000000006</v>
      </c>
      <c r="I26" s="160"/>
      <c r="J26" s="211">
        <v>0.32688000000000006</v>
      </c>
      <c r="K26" s="160"/>
      <c r="L26" s="249"/>
    </row>
    <row r="27" spans="1:12" x14ac:dyDescent="0.25">
      <c r="A27" s="137">
        <f t="shared" si="0"/>
        <v>20</v>
      </c>
      <c r="B27" s="155"/>
      <c r="C27" s="250" t="s">
        <v>118</v>
      </c>
      <c r="D27" s="251"/>
      <c r="E27" s="252"/>
      <c r="F27" s="253"/>
      <c r="G27" s="254"/>
      <c r="H27" s="255"/>
      <c r="I27" s="256">
        <f>$G25+ROUND(IF($F25&lt;$E25,($F25*H25),IF($F25&gt;SUM($E25:$E26),(($E25*H25)+(($F25-$E25)*H26)),0)),2)</f>
        <v>2101.37</v>
      </c>
      <c r="J27" s="255"/>
      <c r="K27" s="256">
        <v>2101.37</v>
      </c>
      <c r="L27" s="260">
        <v>0</v>
      </c>
    </row>
    <row r="28" spans="1:12" x14ac:dyDescent="0.25">
      <c r="A28" s="137">
        <f t="shared" si="0"/>
        <v>21</v>
      </c>
      <c r="B28" s="137" t="s">
        <v>60</v>
      </c>
      <c r="C28" s="156" t="s">
        <v>56</v>
      </c>
      <c r="D28" s="157">
        <f>+'[1]Washington volumes'!J29</f>
        <v>0</v>
      </c>
      <c r="E28" s="246">
        <v>2000</v>
      </c>
      <c r="F28" s="247">
        <f>+'[1]Washington volumes'!M29</f>
        <v>0</v>
      </c>
      <c r="G28" s="248">
        <f>250+250</f>
        <v>500</v>
      </c>
      <c r="H28" s="211">
        <f>+'[1]Rates in summary'!D25</f>
        <v>0.36337000000000003</v>
      </c>
      <c r="I28" s="160"/>
      <c r="J28" s="211">
        <v>0.36337000000000003</v>
      </c>
      <c r="K28" s="160"/>
      <c r="L28" s="249"/>
    </row>
    <row r="29" spans="1:12" x14ac:dyDescent="0.25">
      <c r="A29" s="137">
        <f t="shared" si="0"/>
        <v>22</v>
      </c>
      <c r="B29" s="137"/>
      <c r="C29" s="156" t="s">
        <v>57</v>
      </c>
      <c r="D29" s="157">
        <f>+'[1]Washington volumes'!J30</f>
        <v>0</v>
      </c>
      <c r="E29" s="246" t="s">
        <v>117</v>
      </c>
      <c r="F29" s="247"/>
      <c r="G29" s="248"/>
      <c r="H29" s="211">
        <f>+'[1]Rates in summary'!D26</f>
        <v>0.3201500000000001</v>
      </c>
      <c r="I29" s="160"/>
      <c r="J29" s="211">
        <v>0.3201500000000001</v>
      </c>
      <c r="K29" s="160"/>
      <c r="L29" s="249"/>
    </row>
    <row r="30" spans="1:12" x14ac:dyDescent="0.25">
      <c r="A30" s="155">
        <f t="shared" si="0"/>
        <v>23</v>
      </c>
      <c r="B30" s="155"/>
      <c r="C30" s="250" t="s">
        <v>118</v>
      </c>
      <c r="D30" s="251"/>
      <c r="E30" s="252"/>
      <c r="F30" s="253"/>
      <c r="G30" s="254"/>
      <c r="H30" s="255"/>
      <c r="I30" s="256">
        <f>$G28+ROUND(IF($F28&lt;$E28,($F28*H28),IF($F28&gt;SUM($E28:$E29),(($E28*H28)+(($F28-$E28)*H29)),0)),2)</f>
        <v>500</v>
      </c>
      <c r="J30" s="255"/>
      <c r="K30" s="256">
        <v>500</v>
      </c>
      <c r="L30" s="260">
        <v>0</v>
      </c>
    </row>
    <row r="31" spans="1:12" x14ac:dyDescent="0.25">
      <c r="A31" s="137">
        <f>+A27+1</f>
        <v>21</v>
      </c>
      <c r="B31" s="137" t="s">
        <v>61</v>
      </c>
      <c r="C31" s="156" t="s">
        <v>56</v>
      </c>
      <c r="D31" s="157">
        <f>+'[1]Washington volumes'!J21</f>
        <v>1054</v>
      </c>
      <c r="E31" s="246">
        <v>2000</v>
      </c>
      <c r="F31" s="247">
        <f>+'[1]Washington volumes'!M21</f>
        <v>4</v>
      </c>
      <c r="G31" s="248">
        <v>250</v>
      </c>
      <c r="H31" s="211">
        <f>+'[1]Rates in summary'!D27</f>
        <v>0.71891000000000027</v>
      </c>
      <c r="I31" s="160"/>
      <c r="J31" s="211">
        <v>0.71853000000000034</v>
      </c>
      <c r="K31" s="160"/>
      <c r="L31" s="249"/>
    </row>
    <row r="32" spans="1:12" x14ac:dyDescent="0.25">
      <c r="A32" s="137">
        <f t="shared" si="0"/>
        <v>22</v>
      </c>
      <c r="B32" s="137"/>
      <c r="C32" s="156" t="s">
        <v>57</v>
      </c>
      <c r="D32" s="157">
        <f>+'[1]Washington volumes'!J22</f>
        <v>0</v>
      </c>
      <c r="E32" s="246" t="s">
        <v>117</v>
      </c>
      <c r="F32" s="258"/>
      <c r="G32" s="259"/>
      <c r="H32" s="211">
        <f>+'[1]Rates in summary'!D28</f>
        <v>0.67495999999999989</v>
      </c>
      <c r="I32" s="160"/>
      <c r="J32" s="211">
        <v>0.67460999999999982</v>
      </c>
      <c r="K32" s="160"/>
      <c r="L32" s="249"/>
    </row>
    <row r="33" spans="1:12" x14ac:dyDescent="0.25">
      <c r="A33" s="137">
        <f t="shared" si="0"/>
        <v>23</v>
      </c>
      <c r="B33" s="155"/>
      <c r="C33" s="250" t="s">
        <v>118</v>
      </c>
      <c r="D33" s="251"/>
      <c r="E33" s="252"/>
      <c r="F33" s="253"/>
      <c r="G33" s="254"/>
      <c r="H33" s="255"/>
      <c r="I33" s="256">
        <f>$G31+ROUND(IF($F31&lt;$E31,($F31*H31),IF($F31&gt;SUM($E31:$E32),(($E31*H31)+(($F31-$E31)*H32)),0)),2)</f>
        <v>252.88</v>
      </c>
      <c r="J33" s="255"/>
      <c r="K33" s="256">
        <v>252.87</v>
      </c>
      <c r="L33" s="260">
        <v>0</v>
      </c>
    </row>
    <row r="34" spans="1:12" x14ac:dyDescent="0.25">
      <c r="A34" s="137">
        <f t="shared" si="0"/>
        <v>24</v>
      </c>
      <c r="B34" s="137" t="s">
        <v>62</v>
      </c>
      <c r="C34" s="156" t="s">
        <v>56</v>
      </c>
      <c r="D34" s="157">
        <f>+'[1]Washington volumes'!J25</f>
        <v>0</v>
      </c>
      <c r="E34" s="246">
        <v>2000</v>
      </c>
      <c r="F34" s="247">
        <f>+'[1]Washington volumes'!M25</f>
        <v>0</v>
      </c>
      <c r="G34" s="248">
        <v>250</v>
      </c>
      <c r="H34" s="211">
        <f>+'[1]Rates in summary'!D29</f>
        <v>0.7495799999999998</v>
      </c>
      <c r="I34" s="160"/>
      <c r="J34" s="211">
        <v>0.74882999999999977</v>
      </c>
      <c r="K34" s="160"/>
      <c r="L34" s="249"/>
    </row>
    <row r="35" spans="1:12" x14ac:dyDescent="0.25">
      <c r="A35" s="137">
        <f t="shared" si="0"/>
        <v>25</v>
      </c>
      <c r="B35" s="137"/>
      <c r="C35" s="156" t="s">
        <v>57</v>
      </c>
      <c r="D35" s="157">
        <f>+'[1]Washington volumes'!J26</f>
        <v>0</v>
      </c>
      <c r="E35" s="246" t="s">
        <v>117</v>
      </c>
      <c r="F35" s="247"/>
      <c r="G35" s="248"/>
      <c r="H35" s="211">
        <f>+'[1]Rates in summary'!D30</f>
        <v>0.70628000000000002</v>
      </c>
      <c r="I35" s="160"/>
      <c r="J35" s="211">
        <v>0.7056</v>
      </c>
      <c r="K35" s="160"/>
      <c r="L35" s="249"/>
    </row>
    <row r="36" spans="1:12" x14ac:dyDescent="0.25">
      <c r="A36" s="137">
        <f t="shared" si="0"/>
        <v>26</v>
      </c>
      <c r="B36" s="155"/>
      <c r="C36" s="250" t="s">
        <v>118</v>
      </c>
      <c r="D36" s="251"/>
      <c r="E36" s="252"/>
      <c r="F36" s="253"/>
      <c r="G36" s="254"/>
      <c r="H36" s="255"/>
      <c r="I36" s="256">
        <f>$G34+ROUND(IF($F34&lt;$E34,($F34*H34),IF($F34&gt;SUM($E34:$E35),(($E34*H34)+(($F34-$E34)*H35)),0)),2)</f>
        <v>250</v>
      </c>
      <c r="J36" s="255"/>
      <c r="K36" s="256">
        <v>250</v>
      </c>
      <c r="L36" s="260">
        <v>0</v>
      </c>
    </row>
    <row r="37" spans="1:12" x14ac:dyDescent="0.25">
      <c r="A37" s="137">
        <f t="shared" si="0"/>
        <v>27</v>
      </c>
      <c r="B37" s="137" t="s">
        <v>63</v>
      </c>
      <c r="C37" s="156" t="s">
        <v>56</v>
      </c>
      <c r="D37" s="157">
        <f>+'[1]Washington volumes'!J31</f>
        <v>672391.7</v>
      </c>
      <c r="E37" s="157">
        <v>10000</v>
      </c>
      <c r="F37" s="247">
        <f>+'[1]Washington volumes'!M31</f>
        <v>18979</v>
      </c>
      <c r="G37" s="248">
        <v>1300</v>
      </c>
      <c r="H37" s="211">
        <f>+'[1]Rates in summary'!D31</f>
        <v>0.56288999999999989</v>
      </c>
      <c r="I37" s="160"/>
      <c r="J37" s="211">
        <v>0.56270999999999993</v>
      </c>
      <c r="K37" s="160"/>
      <c r="L37" s="249"/>
    </row>
    <row r="38" spans="1:12" x14ac:dyDescent="0.25">
      <c r="A38" s="137">
        <f t="shared" si="0"/>
        <v>28</v>
      </c>
      <c r="B38" s="137"/>
      <c r="C38" s="156" t="s">
        <v>57</v>
      </c>
      <c r="D38" s="157">
        <f>+'[1]Washington volumes'!J32</f>
        <v>721397.8</v>
      </c>
      <c r="E38" s="157">
        <v>20000</v>
      </c>
      <c r="F38" s="247"/>
      <c r="G38" s="248"/>
      <c r="H38" s="211">
        <f>+'[1]Rates in summary'!D32</f>
        <v>0.54045999999999961</v>
      </c>
      <c r="I38" s="160"/>
      <c r="J38" s="211">
        <v>0.54030999999999962</v>
      </c>
      <c r="K38" s="160"/>
      <c r="L38" s="249"/>
    </row>
    <row r="39" spans="1:12" x14ac:dyDescent="0.25">
      <c r="A39" s="137">
        <f t="shared" si="0"/>
        <v>29</v>
      </c>
      <c r="B39" s="137"/>
      <c r="C39" s="156" t="s">
        <v>64</v>
      </c>
      <c r="D39" s="157">
        <f>+'[1]Washington volumes'!J33</f>
        <v>191980.4</v>
      </c>
      <c r="E39" s="157">
        <v>20000</v>
      </c>
      <c r="F39" s="247"/>
      <c r="G39" s="248"/>
      <c r="H39" s="211">
        <f>+'[1]Rates in summary'!D33</f>
        <v>0.49585999999999991</v>
      </c>
      <c r="I39" s="160"/>
      <c r="J39" s="211">
        <v>0.49574999999999991</v>
      </c>
      <c r="K39" s="160"/>
      <c r="L39" s="249"/>
    </row>
    <row r="40" spans="1:12" x14ac:dyDescent="0.25">
      <c r="A40" s="137">
        <f t="shared" si="0"/>
        <v>30</v>
      </c>
      <c r="B40" s="137"/>
      <c r="C40" s="156" t="s">
        <v>65</v>
      </c>
      <c r="D40" s="157">
        <f>+'[1]Washington volumes'!J34</f>
        <v>8502.1</v>
      </c>
      <c r="E40" s="157">
        <v>100000</v>
      </c>
      <c r="F40" s="247"/>
      <c r="G40" s="248"/>
      <c r="H40" s="211">
        <f>+'[1]Rates in summary'!D34</f>
        <v>0.4665100000000002</v>
      </c>
      <c r="I40" s="160"/>
      <c r="J40" s="211">
        <v>0.46642000000000017</v>
      </c>
      <c r="K40" s="160"/>
      <c r="L40" s="249"/>
    </row>
    <row r="41" spans="1:12" x14ac:dyDescent="0.25">
      <c r="A41" s="137">
        <f t="shared" si="0"/>
        <v>31</v>
      </c>
      <c r="B41" s="137"/>
      <c r="C41" s="156" t="s">
        <v>66</v>
      </c>
      <c r="D41" s="157">
        <f>+'[1]Washington volumes'!J35</f>
        <v>0</v>
      </c>
      <c r="E41" s="157">
        <v>600000</v>
      </c>
      <c r="F41" s="247"/>
      <c r="G41" s="248"/>
      <c r="H41" s="211">
        <f>+'[1]Rates in summary'!D35</f>
        <v>0.42738999999999994</v>
      </c>
      <c r="I41" s="160"/>
      <c r="J41" s="211">
        <v>0.42732999999999993</v>
      </c>
      <c r="K41" s="160"/>
      <c r="L41" s="249"/>
    </row>
    <row r="42" spans="1:12" x14ac:dyDescent="0.25">
      <c r="A42" s="137">
        <f t="shared" si="0"/>
        <v>32</v>
      </c>
      <c r="B42" s="137"/>
      <c r="C42" s="156" t="s">
        <v>67</v>
      </c>
      <c r="D42" s="157">
        <f>+'[1]Washington volumes'!J36</f>
        <v>0</v>
      </c>
      <c r="E42" s="246" t="s">
        <v>117</v>
      </c>
      <c r="F42" s="247"/>
      <c r="G42" s="248"/>
      <c r="H42" s="211">
        <f>+'[1]Rates in summary'!D36</f>
        <v>0.37846000000000007</v>
      </c>
      <c r="I42" s="160"/>
      <c r="J42" s="211">
        <v>0.37844000000000011</v>
      </c>
      <c r="K42" s="160"/>
      <c r="L42" s="249"/>
    </row>
    <row r="43" spans="1:12" x14ac:dyDescent="0.25">
      <c r="A43" s="137">
        <f t="shared" si="0"/>
        <v>33</v>
      </c>
      <c r="B43" s="155"/>
      <c r="C43" s="250" t="s">
        <v>118</v>
      </c>
      <c r="D43" s="251"/>
      <c r="E43" s="252"/>
      <c r="F43" s="253"/>
      <c r="G43" s="254"/>
      <c r="H43" s="255"/>
      <c r="I43" s="256">
        <f>$G37+ROUND(IF($F37&lt;$E37,($F37*H37),IF($F37&lt;SUM($E37:$E38),(($E37*H37)+(($F37-$E37)*H38)),IF($F37&lt;SUM($E37:$E39),(($E37*H37)+($E38*H38)+(($F37-$E37-$E38)*H39)),IF($F37&lt;SUM($E37:$E40),(($E37*H37)+($E38*H38)+($E39*H39)+(($F37-SUM($E37:$E39))*H40)),IF($F37&lt;SUM($E37:$E41),(($E37*H37)+($E38*H38)+($E39*H39)+($E40*H40)+(($F37-SUM($E37:$E40))*H41)),(($E37*H37)+($E38*H38)+($E39*H39)+($E40*H39)+($E41*H41)+(($F37-SUM($E37:$E41))*H42))))))),2)</f>
        <v>11781.69</v>
      </c>
      <c r="J43" s="255"/>
      <c r="K43" s="256">
        <v>11778.54</v>
      </c>
      <c r="L43" s="260">
        <v>0</v>
      </c>
    </row>
    <row r="44" spans="1:12" x14ac:dyDescent="0.25">
      <c r="A44" s="137">
        <f t="shared" si="0"/>
        <v>34</v>
      </c>
      <c r="B44" s="137" t="s">
        <v>68</v>
      </c>
      <c r="C44" s="156" t="s">
        <v>56</v>
      </c>
      <c r="D44" s="157">
        <f>+'[1]Washington volumes'!J37</f>
        <v>1685063</v>
      </c>
      <c r="E44" s="157">
        <v>10000</v>
      </c>
      <c r="F44" s="247">
        <f>+'[1]Washington volumes'!M37</f>
        <v>26013</v>
      </c>
      <c r="G44" s="248">
        <v>1300</v>
      </c>
      <c r="H44" s="211">
        <f>+'[1]Rates in summary'!D37</f>
        <v>0.51346999999999987</v>
      </c>
      <c r="I44" s="160"/>
      <c r="J44" s="211">
        <v>0.51273999999999997</v>
      </c>
      <c r="K44" s="160"/>
      <c r="L44" s="249"/>
    </row>
    <row r="45" spans="1:12" x14ac:dyDescent="0.25">
      <c r="A45" s="137">
        <f t="shared" si="0"/>
        <v>35</v>
      </c>
      <c r="B45" s="137"/>
      <c r="C45" s="156" t="s">
        <v>57</v>
      </c>
      <c r="D45" s="157">
        <f>+'[1]Washington volumes'!J38</f>
        <v>1177850</v>
      </c>
      <c r="E45" s="157">
        <v>20000</v>
      </c>
      <c r="F45" s="247"/>
      <c r="G45" s="248"/>
      <c r="H45" s="211">
        <f>+'[1]Rates in summary'!D38</f>
        <v>0.49624000000000001</v>
      </c>
      <c r="I45" s="160"/>
      <c r="J45" s="211">
        <v>0.49557000000000001</v>
      </c>
      <c r="K45" s="160"/>
      <c r="L45" s="249"/>
    </row>
    <row r="46" spans="1:12" x14ac:dyDescent="0.25">
      <c r="A46" s="137">
        <f t="shared" si="0"/>
        <v>36</v>
      </c>
      <c r="B46" s="137"/>
      <c r="C46" s="156" t="s">
        <v>64</v>
      </c>
      <c r="D46" s="157">
        <f>+'[1]Washington volumes'!J39</f>
        <v>242671</v>
      </c>
      <c r="E46" s="157">
        <v>20000</v>
      </c>
      <c r="F46" s="247"/>
      <c r="G46" s="248"/>
      <c r="H46" s="211">
        <f>+'[1]Rates in summary'!D39</f>
        <v>0.4619399999999998</v>
      </c>
      <c r="I46" s="160"/>
      <c r="J46" s="211">
        <v>0.46142999999999978</v>
      </c>
      <c r="K46" s="160"/>
      <c r="L46" s="249"/>
    </row>
    <row r="47" spans="1:12" x14ac:dyDescent="0.25">
      <c r="A47" s="137">
        <f t="shared" si="0"/>
        <v>37</v>
      </c>
      <c r="B47" s="137"/>
      <c r="C47" s="156" t="s">
        <v>65</v>
      </c>
      <c r="D47" s="157">
        <f>+'[1]Washington volumes'!J40</f>
        <v>15978</v>
      </c>
      <c r="E47" s="157">
        <v>100000</v>
      </c>
      <c r="F47" s="247"/>
      <c r="G47" s="248"/>
      <c r="H47" s="211">
        <f>+'[1]Rates in summary'!D40</f>
        <v>0.4393800000000001</v>
      </c>
      <c r="I47" s="160"/>
      <c r="J47" s="211">
        <v>0.43897000000000014</v>
      </c>
      <c r="K47" s="160"/>
      <c r="L47" s="249"/>
    </row>
    <row r="48" spans="1:12" x14ac:dyDescent="0.25">
      <c r="A48" s="137">
        <f t="shared" si="0"/>
        <v>38</v>
      </c>
      <c r="B48" s="137"/>
      <c r="C48" s="156" t="s">
        <v>66</v>
      </c>
      <c r="D48" s="157">
        <f>+'[1]Washington volumes'!J41</f>
        <v>0</v>
      </c>
      <c r="E48" s="157">
        <v>600000</v>
      </c>
      <c r="F48" s="247"/>
      <c r="G48" s="248"/>
      <c r="H48" s="211">
        <f>+'[1]Rates in summary'!D41</f>
        <v>0.40932000000000018</v>
      </c>
      <c r="I48" s="160"/>
      <c r="J48" s="211">
        <v>0.40904000000000018</v>
      </c>
      <c r="K48" s="160"/>
      <c r="L48" s="249"/>
    </row>
    <row r="49" spans="1:12" x14ac:dyDescent="0.25">
      <c r="A49" s="137">
        <f t="shared" si="0"/>
        <v>39</v>
      </c>
      <c r="B49" s="137"/>
      <c r="C49" s="156" t="s">
        <v>67</v>
      </c>
      <c r="D49" s="157">
        <f>+'[1]Washington volumes'!J42</f>
        <v>0</v>
      </c>
      <c r="E49" s="246" t="s">
        <v>117</v>
      </c>
      <c r="F49" s="247"/>
      <c r="G49" s="248"/>
      <c r="H49" s="211">
        <f>+'[1]Rates in summary'!D42</f>
        <v>0.37169999999999986</v>
      </c>
      <c r="I49" s="160"/>
      <c r="J49" s="211">
        <v>0.37158999999999992</v>
      </c>
      <c r="K49" s="160"/>
      <c r="L49" s="249"/>
    </row>
    <row r="50" spans="1:12" x14ac:dyDescent="0.25">
      <c r="A50" s="137">
        <f t="shared" si="0"/>
        <v>40</v>
      </c>
      <c r="B50" s="155"/>
      <c r="C50" s="250" t="s">
        <v>118</v>
      </c>
      <c r="D50" s="251"/>
      <c r="E50" s="252"/>
      <c r="F50" s="253"/>
      <c r="G50" s="254"/>
      <c r="H50" s="255"/>
      <c r="I50" s="256">
        <f>$G44+ROUND(IF($F44&lt;$E44,($F44*H44),IF($F44&lt;SUM($E44:$E45),(($E44*H44)+(($F44-$E44)*H45)),IF($F44&lt;SUM($E44:$E46),(($E44*H44)+($E45*H45)+(($F44-$E44-$E45)*H46)),IF($F44&lt;SUM($E44:$E47),(($E44*H44)+($E45*H45)+($E46*H46)+(($F44-SUM($E44:$E46))*H47)),IF($F44&lt;SUM($E44:$E48),(($E44*H44)+($E45*H45)+($E46*H46)+($E47*H47)+(($F44-SUM($E44:$E47))*H48)),(($E44*H44)+($E45*H45)+($E46*H46)+($E47*H46)+($E48*H48)+(($F44-SUM($E44:$E48))*H49))))))),2)</f>
        <v>14380.99</v>
      </c>
      <c r="J50" s="255"/>
      <c r="K50" s="256">
        <v>14362.96</v>
      </c>
      <c r="L50" s="260">
        <v>-1E-3</v>
      </c>
    </row>
    <row r="51" spans="1:12" x14ac:dyDescent="0.25">
      <c r="A51" s="137">
        <f t="shared" si="0"/>
        <v>41</v>
      </c>
      <c r="B51" s="137" t="s">
        <v>69</v>
      </c>
      <c r="C51" s="156" t="s">
        <v>56</v>
      </c>
      <c r="D51" s="157">
        <f>+'[1]Washington volumes'!J43</f>
        <v>240000</v>
      </c>
      <c r="E51" s="157">
        <v>10000</v>
      </c>
      <c r="F51" s="247">
        <f>+'[1]Washington volumes'!M43</f>
        <v>74536</v>
      </c>
      <c r="G51" s="248">
        <f>1300+250</f>
        <v>1550</v>
      </c>
      <c r="H51" s="211">
        <f>+'[1]Rates in summary'!D43</f>
        <v>0.14960999999999997</v>
      </c>
      <c r="I51" s="160"/>
      <c r="J51" s="211">
        <v>0.14960999999999997</v>
      </c>
      <c r="K51" s="160"/>
      <c r="L51" s="249"/>
    </row>
    <row r="52" spans="1:12" x14ac:dyDescent="0.25">
      <c r="A52" s="137">
        <f t="shared" si="0"/>
        <v>42</v>
      </c>
      <c r="B52" s="137"/>
      <c r="C52" s="156" t="s">
        <v>57</v>
      </c>
      <c r="D52" s="157">
        <f>+'[1]Washington volumes'!J44</f>
        <v>480000</v>
      </c>
      <c r="E52" s="157">
        <v>20000</v>
      </c>
      <c r="F52" s="247"/>
      <c r="G52" s="248"/>
      <c r="H52" s="211">
        <f>+'[1]Rates in summary'!D44</f>
        <v>0.13392000000000001</v>
      </c>
      <c r="I52" s="160"/>
      <c r="J52" s="211">
        <v>0.13392000000000001</v>
      </c>
      <c r="K52" s="160"/>
      <c r="L52" s="249"/>
    </row>
    <row r="53" spans="1:12" x14ac:dyDescent="0.25">
      <c r="A53" s="137">
        <f t="shared" si="0"/>
        <v>43</v>
      </c>
      <c r="B53" s="137"/>
      <c r="C53" s="156" t="s">
        <v>64</v>
      </c>
      <c r="D53" s="157">
        <f>+'[1]Washington volumes'!J45</f>
        <v>463625</v>
      </c>
      <c r="E53" s="157">
        <v>20000</v>
      </c>
      <c r="F53" s="247"/>
      <c r="G53" s="248"/>
      <c r="H53" s="211">
        <f>+'[1]Rates in summary'!D45</f>
        <v>0.10269999999999999</v>
      </c>
      <c r="I53" s="160"/>
      <c r="J53" s="211">
        <v>0.10269999999999999</v>
      </c>
      <c r="K53" s="160"/>
      <c r="L53" s="249"/>
    </row>
    <row r="54" spans="1:12" x14ac:dyDescent="0.25">
      <c r="A54" s="137">
        <f t="shared" si="0"/>
        <v>44</v>
      </c>
      <c r="B54" s="137"/>
      <c r="C54" s="156" t="s">
        <v>65</v>
      </c>
      <c r="D54" s="157">
        <f>+'[1]Washington volumes'!J46</f>
        <v>605238</v>
      </c>
      <c r="E54" s="157">
        <v>100000</v>
      </c>
      <c r="F54" s="247"/>
      <c r="G54" s="248"/>
      <c r="H54" s="211">
        <f>+'[1]Rates in summary'!D46</f>
        <v>8.2170000000000021E-2</v>
      </c>
      <c r="I54" s="160"/>
      <c r="J54" s="211">
        <v>8.2170000000000021E-2</v>
      </c>
      <c r="K54" s="160"/>
      <c r="L54" s="249"/>
    </row>
    <row r="55" spans="1:12" x14ac:dyDescent="0.25">
      <c r="A55" s="137">
        <f t="shared" si="0"/>
        <v>45</v>
      </c>
      <c r="B55" s="137"/>
      <c r="C55" s="156" t="s">
        <v>66</v>
      </c>
      <c r="D55" s="157">
        <f>+'[1]Washington volumes'!J47</f>
        <v>0</v>
      </c>
      <c r="E55" s="157">
        <v>600000</v>
      </c>
      <c r="F55" s="247"/>
      <c r="G55" s="248"/>
      <c r="H55" s="211">
        <f>+'[1]Rates in summary'!D47</f>
        <v>5.4790000000000005E-2</v>
      </c>
      <c r="I55" s="160"/>
      <c r="J55" s="211">
        <v>5.4790000000000005E-2</v>
      </c>
      <c r="K55" s="160"/>
      <c r="L55" s="249"/>
    </row>
    <row r="56" spans="1:12" x14ac:dyDescent="0.25">
      <c r="A56" s="137">
        <f t="shared" si="0"/>
        <v>46</v>
      </c>
      <c r="B56" s="137"/>
      <c r="C56" s="156" t="s">
        <v>67</v>
      </c>
      <c r="D56" s="157">
        <f>+'[1]Washington volumes'!J48</f>
        <v>0</v>
      </c>
      <c r="E56" s="246" t="s">
        <v>117</v>
      </c>
      <c r="F56" s="247"/>
      <c r="G56" s="248"/>
      <c r="H56" s="211">
        <f>+'[1]Rates in summary'!D48</f>
        <v>2.0539999999999999E-2</v>
      </c>
      <c r="I56" s="160"/>
      <c r="J56" s="211">
        <v>2.0539999999999999E-2</v>
      </c>
      <c r="K56" s="160"/>
      <c r="L56" s="249"/>
    </row>
    <row r="57" spans="1:12" x14ac:dyDescent="0.25">
      <c r="A57" s="137">
        <f t="shared" si="0"/>
        <v>47</v>
      </c>
      <c r="B57" s="155"/>
      <c r="C57" s="250" t="s">
        <v>118</v>
      </c>
      <c r="D57" s="251"/>
      <c r="E57" s="252"/>
      <c r="F57" s="253"/>
      <c r="G57" s="254"/>
      <c r="H57" s="255"/>
      <c r="I57" s="256">
        <f>$G51+ROUND(IF($F51&lt;$E51,($F51*H51),IF($F51&lt;SUM($E51:$E52),(($E51*H51)+(($F51-$E51)*H52)),IF($F51&lt;SUM($E51:$E53),(($E51*H51)+($E52*H52)+(($F51-$E51-$E52)*H53)),IF($F51&lt;SUM($E51:$E54),(($E51*H51)+($E52*H52)+($E53*H53)+(($F51-SUM($E51:$E53))*H54)),IF($F51&lt;SUM($E51:$E55),(($E51*H51)+($E52*H52)+($E53*H53)+($E54*H54)+(($F51-SUM($E51:$E54))*H55)),(($E51*H51)+($E52*H52)+($E53*H53)+($E54*H53)+($E55*H55)+(($F51-SUM($E51:$E55))*H56))))))),2)</f>
        <v>9794.6200000000008</v>
      </c>
      <c r="J57" s="255"/>
      <c r="K57" s="256">
        <v>9794.6200000000008</v>
      </c>
      <c r="L57" s="260">
        <v>0</v>
      </c>
    </row>
    <row r="58" spans="1:12" x14ac:dyDescent="0.25">
      <c r="A58" s="137">
        <f t="shared" si="0"/>
        <v>48</v>
      </c>
      <c r="B58" s="137" t="s">
        <v>70</v>
      </c>
      <c r="C58" s="156" t="s">
        <v>56</v>
      </c>
      <c r="D58" s="157">
        <f>+'[1]Washington volumes'!J49</f>
        <v>831868</v>
      </c>
      <c r="E58" s="157">
        <v>10000</v>
      </c>
      <c r="F58" s="247">
        <f>+'[1]Washington volumes'!M49</f>
        <v>69138</v>
      </c>
      <c r="G58" s="248">
        <f>1300+250</f>
        <v>1550</v>
      </c>
      <c r="H58" s="211">
        <f>+'[1]Rates in summary'!D49</f>
        <v>0.14867000000000002</v>
      </c>
      <c r="I58" s="160"/>
      <c r="J58" s="211">
        <v>0.14867000000000002</v>
      </c>
      <c r="K58" s="160"/>
      <c r="L58" s="261"/>
    </row>
    <row r="59" spans="1:12" x14ac:dyDescent="0.25">
      <c r="A59" s="137">
        <f t="shared" si="0"/>
        <v>49</v>
      </c>
      <c r="B59" s="137"/>
      <c r="C59" s="156" t="s">
        <v>57</v>
      </c>
      <c r="D59" s="157">
        <f>+'[1]Washington volumes'!J50</f>
        <v>1048771</v>
      </c>
      <c r="E59" s="157">
        <v>20000</v>
      </c>
      <c r="F59" s="247"/>
      <c r="G59" s="248"/>
      <c r="H59" s="211">
        <f>+'[1]Rates in summary'!D50</f>
        <v>0.13306999999999994</v>
      </c>
      <c r="I59" s="160"/>
      <c r="J59" s="211">
        <v>0.13306999999999994</v>
      </c>
      <c r="K59" s="160"/>
      <c r="L59" s="261"/>
    </row>
    <row r="60" spans="1:12" x14ac:dyDescent="0.25">
      <c r="A60" s="137">
        <f t="shared" si="0"/>
        <v>50</v>
      </c>
      <c r="B60" s="137"/>
      <c r="C60" s="156" t="s">
        <v>64</v>
      </c>
      <c r="D60" s="157">
        <f>+'[1]Washington volumes'!J51</f>
        <v>923544</v>
      </c>
      <c r="E60" s="157">
        <v>20000</v>
      </c>
      <c r="F60" s="247"/>
      <c r="G60" s="248"/>
      <c r="H60" s="211">
        <f>+'[1]Rates in summary'!D51</f>
        <v>0.10205</v>
      </c>
      <c r="I60" s="160"/>
      <c r="J60" s="211">
        <v>0.10205</v>
      </c>
      <c r="K60" s="160"/>
      <c r="L60" s="261"/>
    </row>
    <row r="61" spans="1:12" x14ac:dyDescent="0.25">
      <c r="A61" s="137">
        <f t="shared" si="0"/>
        <v>51</v>
      </c>
      <c r="B61" s="137"/>
      <c r="C61" s="156" t="s">
        <v>65</v>
      </c>
      <c r="D61" s="157">
        <f>+'[1]Washington volumes'!J52</f>
        <v>2446349</v>
      </c>
      <c r="E61" s="157">
        <v>100000</v>
      </c>
      <c r="F61" s="247"/>
      <c r="G61" s="248"/>
      <c r="H61" s="211">
        <f>+'[1]Rates in summary'!D52</f>
        <v>8.1650000000000014E-2</v>
      </c>
      <c r="I61" s="160"/>
      <c r="J61" s="211">
        <v>8.1650000000000014E-2</v>
      </c>
      <c r="K61" s="160"/>
      <c r="L61" s="261"/>
    </row>
    <row r="62" spans="1:12" x14ac:dyDescent="0.25">
      <c r="A62" s="137">
        <f t="shared" si="0"/>
        <v>52</v>
      </c>
      <c r="B62" s="137"/>
      <c r="C62" s="156" t="s">
        <v>66</v>
      </c>
      <c r="D62" s="157">
        <f>+'[1]Washington volumes'!J53</f>
        <v>1386714</v>
      </c>
      <c r="E62" s="157">
        <v>600000</v>
      </c>
      <c r="F62" s="247"/>
      <c r="G62" s="248"/>
      <c r="H62" s="211">
        <f>+'[1]Rates in summary'!D53</f>
        <v>5.4429999999999999E-2</v>
      </c>
      <c r="I62" s="160"/>
      <c r="J62" s="211">
        <v>5.4429999999999999E-2</v>
      </c>
      <c r="K62" s="160"/>
      <c r="L62" s="261"/>
    </row>
    <row r="63" spans="1:12" x14ac:dyDescent="0.25">
      <c r="A63" s="137">
        <f t="shared" si="0"/>
        <v>53</v>
      </c>
      <c r="B63" s="137"/>
      <c r="C63" s="156" t="s">
        <v>67</v>
      </c>
      <c r="D63" s="157">
        <f>+'[1]Washington volumes'!J54</f>
        <v>0</v>
      </c>
      <c r="E63" s="246" t="s">
        <v>117</v>
      </c>
      <c r="F63" s="247"/>
      <c r="G63" s="248"/>
      <c r="H63" s="211">
        <f>+'[1]Rates in summary'!D54</f>
        <v>2.0410000000000001E-2</v>
      </c>
      <c r="I63" s="160"/>
      <c r="J63" s="211">
        <v>2.0410000000000001E-2</v>
      </c>
      <c r="K63" s="160"/>
      <c r="L63" s="261"/>
    </row>
    <row r="64" spans="1:12" x14ac:dyDescent="0.25">
      <c r="A64" s="137">
        <f t="shared" si="0"/>
        <v>54</v>
      </c>
      <c r="B64" s="155"/>
      <c r="C64" s="250" t="s">
        <v>118</v>
      </c>
      <c r="D64" s="251"/>
      <c r="E64" s="252"/>
      <c r="F64" s="253"/>
      <c r="G64" s="254"/>
      <c r="H64" s="255"/>
      <c r="I64" s="256">
        <f>$G58+ROUND(IF($F58&lt;$E58,($F58*H58),IF($F58&lt;SUM($E58:$E59),(($E58*H58)+(($F58-$E58)*H59)),IF($F58&lt;SUM($E58:$E60),(($E58*H58)+($E59*H59)+(($F58-$E58-$E59)*H60)),IF($F58&lt;SUM($E58:$E61),(($E58*H58)+($E59*H59)+($E60*H60)+(($F58-SUM($E58:$E60))*H61)),IF($F58&lt;SUM($E58:$E62),(($E58*H58)+($E59*H59)+($E60*H60)+($E61*H61)+(($F58-SUM($E58:$E61))*H62)),(($E58*H58)+($E59*H59)+($E60*H60)+($E61*H60)+($E62*H62)+(($F58-SUM($E58:$E62))*H63))))))),2)</f>
        <v>9301.7200000000012</v>
      </c>
      <c r="J64" s="255"/>
      <c r="K64" s="256">
        <v>9301.7200000000012</v>
      </c>
      <c r="L64" s="257">
        <v>0</v>
      </c>
    </row>
    <row r="65" spans="1:12" x14ac:dyDescent="0.25">
      <c r="A65" s="137">
        <f t="shared" si="0"/>
        <v>55</v>
      </c>
      <c r="B65" s="137" t="s">
        <v>71</v>
      </c>
      <c r="C65" s="156" t="s">
        <v>56</v>
      </c>
      <c r="D65" s="157">
        <f>+'[1]Washington volumes'!J55</f>
        <v>235603</v>
      </c>
      <c r="E65" s="157">
        <v>10000</v>
      </c>
      <c r="F65" s="247">
        <f>+'[1]Washington volumes'!M55</f>
        <v>25874</v>
      </c>
      <c r="G65" s="248">
        <v>1300</v>
      </c>
      <c r="H65" s="211">
        <f>+'[1]Rates in summary'!D55</f>
        <v>0.56372000000000011</v>
      </c>
      <c r="I65" s="160"/>
      <c r="J65" s="211">
        <v>0.56383000000000016</v>
      </c>
      <c r="K65" s="160"/>
      <c r="L65" s="249"/>
    </row>
    <row r="66" spans="1:12" x14ac:dyDescent="0.25">
      <c r="A66" s="137">
        <f t="shared" si="0"/>
        <v>56</v>
      </c>
      <c r="B66" s="137"/>
      <c r="C66" s="156" t="s">
        <v>57</v>
      </c>
      <c r="D66" s="157">
        <f>+'[1]Washington volumes'!J56</f>
        <v>440807</v>
      </c>
      <c r="E66" s="157">
        <v>20000</v>
      </c>
      <c r="F66" s="258"/>
      <c r="G66" s="259"/>
      <c r="H66" s="211">
        <f>+'[1]Rates in summary'!D56</f>
        <v>0.54502999999999979</v>
      </c>
      <c r="I66" s="160"/>
      <c r="J66" s="211">
        <v>0.54511999999999983</v>
      </c>
      <c r="K66" s="160"/>
      <c r="L66" s="249"/>
    </row>
    <row r="67" spans="1:12" x14ac:dyDescent="0.25">
      <c r="A67" s="137">
        <f t="shared" si="0"/>
        <v>57</v>
      </c>
      <c r="B67" s="137"/>
      <c r="C67" s="156" t="s">
        <v>64</v>
      </c>
      <c r="D67" s="157">
        <f>+'[1]Washington volumes'!J57</f>
        <v>191593</v>
      </c>
      <c r="E67" s="157">
        <v>20000</v>
      </c>
      <c r="F67" s="258"/>
      <c r="G67" s="259"/>
      <c r="H67" s="211">
        <f>+'[1]Rates in summary'!D57</f>
        <v>0.50781000000000009</v>
      </c>
      <c r="I67" s="160"/>
      <c r="J67" s="211">
        <v>0.50789000000000006</v>
      </c>
      <c r="K67" s="160"/>
      <c r="L67" s="249"/>
    </row>
    <row r="68" spans="1:12" x14ac:dyDescent="0.25">
      <c r="A68" s="137">
        <f t="shared" si="0"/>
        <v>58</v>
      </c>
      <c r="B68" s="137"/>
      <c r="C68" s="156" t="s">
        <v>65</v>
      </c>
      <c r="D68" s="157">
        <f>+'[1]Washington volumes'!J58</f>
        <v>63452</v>
      </c>
      <c r="E68" s="157">
        <v>100000</v>
      </c>
      <c r="F68" s="258"/>
      <c r="G68" s="259"/>
      <c r="H68" s="211">
        <f>+'[1]Rates in summary'!D58</f>
        <v>0.48334000000000005</v>
      </c>
      <c r="I68" s="160"/>
      <c r="J68" s="211">
        <v>0.48340000000000005</v>
      </c>
      <c r="K68" s="160"/>
      <c r="L68" s="249"/>
    </row>
    <row r="69" spans="1:12" x14ac:dyDescent="0.25">
      <c r="A69" s="137">
        <f t="shared" si="0"/>
        <v>59</v>
      </c>
      <c r="B69" s="137"/>
      <c r="C69" s="156" t="s">
        <v>66</v>
      </c>
      <c r="D69" s="157">
        <f>+'[1]Washington volumes'!J59</f>
        <v>0</v>
      </c>
      <c r="E69" s="157">
        <v>600000</v>
      </c>
      <c r="F69" s="258"/>
      <c r="G69" s="259"/>
      <c r="H69" s="211">
        <f>+'[1]Rates in summary'!D59</f>
        <v>0.45072999999999996</v>
      </c>
      <c r="I69" s="160"/>
      <c r="J69" s="211">
        <v>0.45076999999999995</v>
      </c>
      <c r="K69" s="160"/>
      <c r="L69" s="249"/>
    </row>
    <row r="70" spans="1:12" x14ac:dyDescent="0.25">
      <c r="A70" s="137">
        <f t="shared" si="0"/>
        <v>60</v>
      </c>
      <c r="B70" s="137"/>
      <c r="C70" s="156" t="s">
        <v>67</v>
      </c>
      <c r="D70" s="157">
        <f>+'[1]Washington volumes'!J60</f>
        <v>0</v>
      </c>
      <c r="E70" s="246" t="s">
        <v>117</v>
      </c>
      <c r="F70" s="258"/>
      <c r="G70" s="259"/>
      <c r="H70" s="211">
        <f>+'[1]Rates in summary'!D60</f>
        <v>0.40994999999999993</v>
      </c>
      <c r="I70" s="160"/>
      <c r="J70" s="211">
        <v>0.40995999999999994</v>
      </c>
      <c r="K70" s="160"/>
      <c r="L70" s="249"/>
    </row>
    <row r="71" spans="1:12" x14ac:dyDescent="0.25">
      <c r="A71" s="137">
        <f t="shared" si="0"/>
        <v>61</v>
      </c>
      <c r="B71" s="155"/>
      <c r="C71" s="250" t="s">
        <v>118</v>
      </c>
      <c r="D71" s="251"/>
      <c r="E71" s="252"/>
      <c r="F71" s="253"/>
      <c r="G71" s="254"/>
      <c r="H71" s="255"/>
      <c r="I71" s="256">
        <f>$G65+ROUND(IF($F65&lt;$E65,($F65*H65),IF($F65&lt;SUM($E65:$E66),(($E65*H65)+(($F65-$E65)*H66)),IF($F65&lt;SUM($E65:$E67),(($E65*H65)+($E66*H66)+(($F65-$E65-$E66)*H67)),IF($F65&lt;SUM($E65:$E68),(($E65*H65)+($E66*H66)+($E67*H67)+(($F65-SUM($E65:$E67))*H68)),IF($F65&lt;SUM($E65:$E69),(($E65*H65)+($E66*H66)+($E67*H67)+($E68*H68)+(($F65-SUM($E65:$E68))*H69)),(($E65*H65)+($E66*H66)+($E67*H67)+($E68*H67)+($E69*H69)+(($F65-SUM($E65:$E69))*H70))))))),2)</f>
        <v>15589.01</v>
      </c>
      <c r="J71" s="255"/>
      <c r="K71" s="256">
        <v>15591.53</v>
      </c>
      <c r="L71" s="260">
        <v>0</v>
      </c>
    </row>
    <row r="72" spans="1:12" x14ac:dyDescent="0.25">
      <c r="A72" s="137">
        <f t="shared" ref="A72:A104" si="2">+A71+1</f>
        <v>62</v>
      </c>
      <c r="B72" s="137" t="s">
        <v>72</v>
      </c>
      <c r="C72" s="156" t="s">
        <v>56</v>
      </c>
      <c r="D72" s="157">
        <f>+'[1]Washington volumes'!J61</f>
        <v>138034</v>
      </c>
      <c r="E72" s="157">
        <v>10000</v>
      </c>
      <c r="F72" s="247">
        <f>+'[1]Washington volumes'!M61</f>
        <v>19743</v>
      </c>
      <c r="G72" s="248">
        <v>1300</v>
      </c>
      <c r="H72" s="211">
        <f>+'[1]Rates in summary'!D61</f>
        <v>0.54884999999999984</v>
      </c>
      <c r="I72" s="160"/>
      <c r="J72" s="211">
        <v>0.5474699999999999</v>
      </c>
      <c r="K72" s="160"/>
      <c r="L72" s="249"/>
    </row>
    <row r="73" spans="1:12" x14ac:dyDescent="0.25">
      <c r="A73" s="137">
        <f t="shared" si="2"/>
        <v>63</v>
      </c>
      <c r="B73" s="137"/>
      <c r="C73" s="156" t="s">
        <v>57</v>
      </c>
      <c r="D73" s="157">
        <f>+'[1]Washington volumes'!J62</f>
        <v>98885</v>
      </c>
      <c r="E73" s="157">
        <v>20000</v>
      </c>
      <c r="F73" s="247"/>
      <c r="G73" s="248"/>
      <c r="H73" s="211">
        <f>+'[1]Rates in summary'!D62</f>
        <v>0.53171999999999986</v>
      </c>
      <c r="I73" s="160"/>
      <c r="J73" s="211">
        <v>0.53047999999999984</v>
      </c>
      <c r="K73" s="160"/>
      <c r="L73" s="249"/>
    </row>
    <row r="74" spans="1:12" x14ac:dyDescent="0.25">
      <c r="A74" s="137">
        <f t="shared" si="2"/>
        <v>64</v>
      </c>
      <c r="B74" s="137"/>
      <c r="C74" s="156" t="s">
        <v>64</v>
      </c>
      <c r="D74" s="157">
        <f>+'[1]Washington volumes'!J63</f>
        <v>0</v>
      </c>
      <c r="E74" s="157">
        <v>20000</v>
      </c>
      <c r="F74" s="247"/>
      <c r="G74" s="248"/>
      <c r="H74" s="211">
        <f>+'[1]Rates in summary'!D63</f>
        <v>0.49762000000000001</v>
      </c>
      <c r="I74" s="160"/>
      <c r="J74" s="211">
        <v>0.49668000000000001</v>
      </c>
      <c r="K74" s="160"/>
      <c r="L74" s="249"/>
    </row>
    <row r="75" spans="1:12" x14ac:dyDescent="0.25">
      <c r="A75" s="137">
        <f t="shared" si="2"/>
        <v>65</v>
      </c>
      <c r="B75" s="137"/>
      <c r="C75" s="156" t="s">
        <v>65</v>
      </c>
      <c r="D75" s="157">
        <f>+'[1]Washington volumes'!J64</f>
        <v>0</v>
      </c>
      <c r="E75" s="157">
        <v>100000</v>
      </c>
      <c r="F75" s="247"/>
      <c r="G75" s="248"/>
      <c r="H75" s="211">
        <f>+'[1]Rates in summary'!D64</f>
        <v>0.47519999999999979</v>
      </c>
      <c r="I75" s="160"/>
      <c r="J75" s="211">
        <v>0.47443999999999975</v>
      </c>
      <c r="K75" s="160"/>
      <c r="L75" s="249"/>
    </row>
    <row r="76" spans="1:12" x14ac:dyDescent="0.25">
      <c r="A76" s="137">
        <f t="shared" si="2"/>
        <v>66</v>
      </c>
      <c r="B76" s="137"/>
      <c r="C76" s="156" t="s">
        <v>66</v>
      </c>
      <c r="D76" s="157">
        <f>+'[1]Washington volumes'!J65</f>
        <v>0</v>
      </c>
      <c r="E76" s="157">
        <v>600000</v>
      </c>
      <c r="F76" s="247"/>
      <c r="G76" s="248"/>
      <c r="H76" s="211">
        <f>+'[1]Rates in summary'!D65</f>
        <v>0.44528000000000001</v>
      </c>
      <c r="I76" s="160"/>
      <c r="J76" s="211">
        <v>0.44478000000000001</v>
      </c>
      <c r="K76" s="160"/>
      <c r="L76" s="249"/>
    </row>
    <row r="77" spans="1:12" x14ac:dyDescent="0.25">
      <c r="A77" s="137">
        <f t="shared" si="2"/>
        <v>67</v>
      </c>
      <c r="B77" s="137"/>
      <c r="C77" s="156" t="s">
        <v>67</v>
      </c>
      <c r="D77" s="157">
        <f>+'[1]Washington volumes'!J66</f>
        <v>0</v>
      </c>
      <c r="E77" s="246" t="s">
        <v>117</v>
      </c>
      <c r="F77" s="247"/>
      <c r="G77" s="248"/>
      <c r="H77" s="211">
        <f>+'[1]Rates in summary'!D66</f>
        <v>0.40789999999999993</v>
      </c>
      <c r="I77" s="160"/>
      <c r="J77" s="211">
        <v>0.40770999999999991</v>
      </c>
      <c r="K77" s="160"/>
      <c r="L77" s="249"/>
    </row>
    <row r="78" spans="1:12" x14ac:dyDescent="0.25">
      <c r="A78" s="137">
        <f t="shared" si="2"/>
        <v>68</v>
      </c>
      <c r="B78" s="155"/>
      <c r="C78" s="250" t="s">
        <v>118</v>
      </c>
      <c r="D78" s="251"/>
      <c r="E78" s="252"/>
      <c r="F78" s="253"/>
      <c r="G78" s="254"/>
      <c r="H78" s="255"/>
      <c r="I78" s="256">
        <f>$G72+ROUND(IF($F72&lt;$E72,($F72*H72),IF($F72&lt;SUM($E72:$E73),(($E72*H72)+(($F72-$E72)*H73)),IF($F72&lt;SUM($E72:$E74),(($E72*H72)+($E73*H73)+(($F72-$E72-$E73)*H74)),IF($F72&lt;SUM($E72:$E75),(($E72*H72)+($E73*H73)+($E74*H74)+(($F72-SUM($E72:$E74))*H75)),IF($F72&lt;SUM($E72:$E76),(($E72*H72)+($E73*H73)+($E74*H74)+($E75*H75)+(($F72-SUM($E72:$E75))*H76)),(($E72*H72)+($E73*H73)+($E74*H74)+($E75*H74)+($E76*H76)+(($F72-SUM($E72:$E76))*H77))))))),2)</f>
        <v>11969.05</v>
      </c>
      <c r="J78" s="255"/>
      <c r="K78" s="256">
        <v>11943.17</v>
      </c>
      <c r="L78" s="260">
        <v>-2E-3</v>
      </c>
    </row>
    <row r="79" spans="1:12" x14ac:dyDescent="0.25">
      <c r="A79" s="137">
        <f t="shared" si="2"/>
        <v>69</v>
      </c>
      <c r="B79" s="137" t="s">
        <v>73</v>
      </c>
      <c r="C79" s="156" t="s">
        <v>56</v>
      </c>
      <c r="D79" s="157">
        <f>+'[1]Washington volumes'!J67</f>
        <v>0</v>
      </c>
      <c r="E79" s="157">
        <v>10000</v>
      </c>
      <c r="F79" s="247">
        <f>+'[1]Washington volumes'!M67</f>
        <v>0</v>
      </c>
      <c r="G79" s="248">
        <f>1300+250</f>
        <v>1550</v>
      </c>
      <c r="H79" s="211">
        <f>+'[1]Rates in summary'!D67</f>
        <v>0.13989999999999997</v>
      </c>
      <c r="I79" s="160"/>
      <c r="J79" s="211">
        <v>0.13989999999999997</v>
      </c>
      <c r="K79" s="160"/>
      <c r="L79" s="249"/>
    </row>
    <row r="80" spans="1:12" x14ac:dyDescent="0.25">
      <c r="A80" s="137">
        <f t="shared" si="2"/>
        <v>70</v>
      </c>
      <c r="B80" s="137"/>
      <c r="C80" s="156" t="s">
        <v>57</v>
      </c>
      <c r="D80" s="157">
        <f>+'[1]Washington volumes'!J68</f>
        <v>0</v>
      </c>
      <c r="E80" s="157">
        <v>20000</v>
      </c>
      <c r="F80" s="247"/>
      <c r="G80" s="248"/>
      <c r="H80" s="211">
        <f>+'[1]Rates in summary'!D68</f>
        <v>0.12523999999999999</v>
      </c>
      <c r="I80" s="160"/>
      <c r="J80" s="211">
        <v>0.12523999999999999</v>
      </c>
      <c r="K80" s="160"/>
      <c r="L80" s="249"/>
    </row>
    <row r="81" spans="1:12" x14ac:dyDescent="0.25">
      <c r="A81" s="137">
        <f t="shared" si="2"/>
        <v>71</v>
      </c>
      <c r="B81" s="137"/>
      <c r="C81" s="156" t="s">
        <v>64</v>
      </c>
      <c r="D81" s="157">
        <f>+'[1]Washington volumes'!J69</f>
        <v>0</v>
      </c>
      <c r="E81" s="157">
        <v>20000</v>
      </c>
      <c r="F81" s="247"/>
      <c r="G81" s="248"/>
      <c r="H81" s="211">
        <f>+'[1]Rates in summary'!D69</f>
        <v>9.604E-2</v>
      </c>
      <c r="I81" s="160"/>
      <c r="J81" s="211">
        <v>9.604E-2</v>
      </c>
      <c r="K81" s="160"/>
      <c r="L81" s="249"/>
    </row>
    <row r="82" spans="1:12" x14ac:dyDescent="0.25">
      <c r="A82" s="137">
        <f t="shared" si="2"/>
        <v>72</v>
      </c>
      <c r="B82" s="137"/>
      <c r="C82" s="156" t="s">
        <v>65</v>
      </c>
      <c r="D82" s="157">
        <f>+'[1]Washington volumes'!J70</f>
        <v>0</v>
      </c>
      <c r="E82" s="157">
        <v>100000</v>
      </c>
      <c r="F82" s="247"/>
      <c r="G82" s="248"/>
      <c r="H82" s="211">
        <f>+'[1]Rates in summary'!D70</f>
        <v>7.6839999999999992E-2</v>
      </c>
      <c r="I82" s="160"/>
      <c r="J82" s="211">
        <v>7.6839999999999992E-2</v>
      </c>
      <c r="K82" s="160"/>
      <c r="L82" s="249"/>
    </row>
    <row r="83" spans="1:12" x14ac:dyDescent="0.25">
      <c r="A83" s="137">
        <f t="shared" si="2"/>
        <v>73</v>
      </c>
      <c r="B83" s="137"/>
      <c r="C83" s="156" t="s">
        <v>66</v>
      </c>
      <c r="D83" s="157">
        <f>+'[1]Washington volumes'!J71</f>
        <v>0</v>
      </c>
      <c r="E83" s="157">
        <v>600000</v>
      </c>
      <c r="F83" s="247"/>
      <c r="G83" s="248"/>
      <c r="H83" s="211">
        <f>+'[1]Rates in summary'!D71</f>
        <v>5.1240000000000001E-2</v>
      </c>
      <c r="I83" s="160"/>
      <c r="J83" s="211">
        <v>5.1240000000000001E-2</v>
      </c>
      <c r="K83" s="160"/>
      <c r="L83" s="249"/>
    </row>
    <row r="84" spans="1:12" x14ac:dyDescent="0.25">
      <c r="A84" s="137">
        <f t="shared" si="2"/>
        <v>74</v>
      </c>
      <c r="B84" s="137"/>
      <c r="C84" s="156" t="s">
        <v>67</v>
      </c>
      <c r="D84" s="157">
        <f>+'[1]Washington volumes'!J72</f>
        <v>0</v>
      </c>
      <c r="E84" s="246" t="s">
        <v>117</v>
      </c>
      <c r="F84" s="247"/>
      <c r="G84" s="248"/>
      <c r="H84" s="211">
        <f>+'[1]Rates in summary'!D72</f>
        <v>1.9200000000000002E-2</v>
      </c>
      <c r="I84" s="160"/>
      <c r="J84" s="211">
        <v>1.9200000000000002E-2</v>
      </c>
      <c r="K84" s="160"/>
      <c r="L84" s="249"/>
    </row>
    <row r="85" spans="1:12" x14ac:dyDescent="0.25">
      <c r="A85" s="137">
        <f t="shared" si="2"/>
        <v>75</v>
      </c>
      <c r="B85" s="155"/>
      <c r="C85" s="250" t="s">
        <v>118</v>
      </c>
      <c r="D85" s="251"/>
      <c r="E85" s="252"/>
      <c r="F85" s="253"/>
      <c r="G85" s="254"/>
      <c r="H85" s="255"/>
      <c r="I85" s="256">
        <f>$G79+ROUND(IF($F79&lt;$E79,($F79*H79),IF($F79&lt;SUM($E79:$E80),(($E79*H79)+(($F79-$E79)*H80)),IF($F79&lt;SUM($E79:$E81),(($E79*H79)+($E80*H80)+(($F79-$E79-$E80)*H81)),IF($F79&lt;SUM($E79:$E82),(($E79*H79)+($E80*H80)+($E81*H81)+(($F79-SUM($E79:$E81))*H82)),IF($F79&lt;SUM($E79:$E83),(($E79*H79)+($E80*H80)+($E81*H81)+($E82*H82)+(($F79-SUM($E79:$E82))*H83)),(($E79*H79)+($E80*H80)+($E81*H81)+($E82*H81)+($E83*H83)+(($F79-SUM($E79:$E83))*H84))))))),2)</f>
        <v>1550</v>
      </c>
      <c r="J85" s="256"/>
      <c r="K85" s="256">
        <v>1550</v>
      </c>
      <c r="L85" s="262">
        <v>0</v>
      </c>
    </row>
    <row r="86" spans="1:12" x14ac:dyDescent="0.25">
      <c r="A86" s="137">
        <f t="shared" si="2"/>
        <v>76</v>
      </c>
      <c r="B86" s="137" t="s">
        <v>74</v>
      </c>
      <c r="C86" s="156" t="s">
        <v>56</v>
      </c>
      <c r="D86" s="157">
        <f>+'[1]Washington volumes'!J73</f>
        <v>762322</v>
      </c>
      <c r="E86" s="157">
        <v>10000</v>
      </c>
      <c r="F86" s="247">
        <f>+'[1]Washington volumes'!M74</f>
        <v>0</v>
      </c>
      <c r="G86" s="248">
        <f>1300+250</f>
        <v>1550</v>
      </c>
      <c r="H86" s="211">
        <f>+'[1]Rates in summary'!D73</f>
        <v>0.14205999999999999</v>
      </c>
      <c r="I86" s="160"/>
      <c r="J86" s="211">
        <v>0.14205999999999999</v>
      </c>
      <c r="K86" s="160"/>
      <c r="L86" s="249"/>
    </row>
    <row r="87" spans="1:12" x14ac:dyDescent="0.25">
      <c r="A87" s="137">
        <f t="shared" si="2"/>
        <v>77</v>
      </c>
      <c r="B87" s="137"/>
      <c r="C87" s="156" t="s">
        <v>57</v>
      </c>
      <c r="D87" s="157">
        <f>+'[1]Washington volumes'!J74</f>
        <v>1416561</v>
      </c>
      <c r="E87" s="157">
        <v>20000</v>
      </c>
      <c r="F87" s="247"/>
      <c r="G87" s="248"/>
      <c r="H87" s="211">
        <f>+'[1]Rates in summary'!D74</f>
        <v>0.12716</v>
      </c>
      <c r="I87" s="160"/>
      <c r="J87" s="211">
        <v>0.12716</v>
      </c>
      <c r="K87" s="160"/>
      <c r="L87" s="249"/>
    </row>
    <row r="88" spans="1:12" x14ac:dyDescent="0.25">
      <c r="A88" s="137">
        <f t="shared" si="2"/>
        <v>78</v>
      </c>
      <c r="B88" s="137"/>
      <c r="C88" s="156" t="s">
        <v>64</v>
      </c>
      <c r="D88" s="157">
        <f>+'[1]Washington volumes'!J75</f>
        <v>1182116</v>
      </c>
      <c r="E88" s="157">
        <v>20000</v>
      </c>
      <c r="F88" s="247"/>
      <c r="G88" s="248"/>
      <c r="H88" s="211">
        <f>+'[1]Rates in summary'!D75</f>
        <v>9.7509999999999986E-2</v>
      </c>
      <c r="I88" s="160"/>
      <c r="J88" s="211">
        <v>9.7509999999999986E-2</v>
      </c>
      <c r="K88" s="160"/>
      <c r="L88" s="249"/>
    </row>
    <row r="89" spans="1:12" x14ac:dyDescent="0.25">
      <c r="A89" s="137">
        <f t="shared" si="2"/>
        <v>79</v>
      </c>
      <c r="B89" s="137"/>
      <c r="C89" s="156" t="s">
        <v>65</v>
      </c>
      <c r="D89" s="157">
        <f>+'[1]Washington volumes'!J76</f>
        <v>3080777</v>
      </c>
      <c r="E89" s="157">
        <v>100000</v>
      </c>
      <c r="F89" s="247"/>
      <c r="G89" s="248"/>
      <c r="H89" s="211">
        <f>+'[1]Rates in summary'!D76</f>
        <v>7.8019999999999992E-2</v>
      </c>
      <c r="I89" s="160"/>
      <c r="J89" s="211">
        <v>7.8019999999999992E-2</v>
      </c>
      <c r="K89" s="160"/>
      <c r="L89" s="249"/>
    </row>
    <row r="90" spans="1:12" x14ac:dyDescent="0.25">
      <c r="A90" s="137">
        <f t="shared" si="2"/>
        <v>80</v>
      </c>
      <c r="B90" s="137"/>
      <c r="C90" s="156" t="s">
        <v>66</v>
      </c>
      <c r="D90" s="157">
        <f>+'[1]Washington volumes'!J77</f>
        <v>1407909</v>
      </c>
      <c r="E90" s="157">
        <v>600000</v>
      </c>
      <c r="F90" s="247"/>
      <c r="G90" s="248"/>
      <c r="H90" s="211">
        <f>+'[1]Rates in summary'!D77</f>
        <v>5.2019999999999997E-2</v>
      </c>
      <c r="I90" s="160"/>
      <c r="J90" s="211">
        <v>5.2019999999999997E-2</v>
      </c>
      <c r="K90" s="160"/>
      <c r="L90" s="249"/>
    </row>
    <row r="91" spans="1:12" x14ac:dyDescent="0.25">
      <c r="A91" s="137">
        <f t="shared" si="2"/>
        <v>81</v>
      </c>
      <c r="B91" s="137"/>
      <c r="C91" s="156" t="s">
        <v>67</v>
      </c>
      <c r="D91" s="157">
        <f>+'[1]Washington volumes'!J78</f>
        <v>0</v>
      </c>
      <c r="E91" s="246" t="s">
        <v>117</v>
      </c>
      <c r="F91" s="247"/>
      <c r="G91" s="248"/>
      <c r="H91" s="211">
        <f>+'[1]Rates in summary'!D78</f>
        <v>1.95E-2</v>
      </c>
      <c r="I91" s="160"/>
      <c r="J91" s="211">
        <v>1.95E-2</v>
      </c>
      <c r="K91" s="160"/>
      <c r="L91" s="249"/>
    </row>
    <row r="92" spans="1:12" x14ac:dyDescent="0.25">
      <c r="A92" s="137">
        <f t="shared" si="2"/>
        <v>82</v>
      </c>
      <c r="B92" s="155"/>
      <c r="C92" s="250" t="s">
        <v>118</v>
      </c>
      <c r="D92" s="251"/>
      <c r="E92" s="252"/>
      <c r="F92" s="253"/>
      <c r="G92" s="254"/>
      <c r="H92" s="255"/>
      <c r="I92" s="256">
        <f>$G86+ROUND(IF($F86&lt;$E86,($F86*H86),IF($F86&lt;SUM($E86:$E87),(($E86*H86)+(($F86-$E86)*H87)),IF($F86&lt;SUM($E86:$E88),(($E86*H86)+($E87*H87)+(($F86-$E86-$E87)*H88)),IF($F86&lt;SUM($E86:$E89),(($E86*H86)+($E87*H87)+($E88*H88)+(($F86-SUM($E86:$E88))*H89)),IF($F86&lt;SUM($E86:$E90),(($E86*H86)+($E87*H87)+($E88*H88)+($E89*H89)+(($F86-SUM($E86:$E89))*H90)),(($E86*H86)+($E87*H87)+($E88*H88)+($E89*H88)+($E90*H90)+(($F86-SUM($E86:$E90))*H91))))))),2)</f>
        <v>1550</v>
      </c>
      <c r="J92" s="263"/>
      <c r="K92" s="256">
        <v>1550</v>
      </c>
      <c r="L92" s="264">
        <v>0</v>
      </c>
    </row>
    <row r="93" spans="1:12" x14ac:dyDescent="0.25">
      <c r="A93" s="137">
        <f>+A85+1</f>
        <v>76</v>
      </c>
      <c r="B93" s="155" t="s">
        <v>75</v>
      </c>
      <c r="C93" s="155"/>
      <c r="D93" s="265">
        <f>+'[1]Washington volumes'!J79</f>
        <v>0</v>
      </c>
      <c r="E93" s="266" t="s">
        <v>116</v>
      </c>
      <c r="F93" s="267">
        <f>+'[1]Washington volumes'!M79</f>
        <v>0</v>
      </c>
      <c r="G93" s="268">
        <v>38000</v>
      </c>
      <c r="H93" s="269">
        <f>+'[1]Rates in summary'!D79</f>
        <v>4.9499999999999995E-3</v>
      </c>
      <c r="I93" s="152">
        <f>ROUND(+$G93+(H93*$F93),2)</f>
        <v>38000</v>
      </c>
      <c r="J93" s="269">
        <v>4.9499999999999995E-3</v>
      </c>
      <c r="K93" s="152">
        <v>38000</v>
      </c>
      <c r="L93" s="270">
        <v>0</v>
      </c>
    </row>
    <row r="94" spans="1:12" x14ac:dyDescent="0.25">
      <c r="A94" s="137">
        <f t="shared" si="2"/>
        <v>77</v>
      </c>
      <c r="B94" s="148" t="s">
        <v>76</v>
      </c>
      <c r="C94" s="148"/>
      <c r="D94" s="149">
        <f>+'[1]Washington volumes'!J80</f>
        <v>0</v>
      </c>
      <c r="E94" s="266" t="s">
        <v>116</v>
      </c>
      <c r="F94" s="242">
        <f>+'[1]Washington volumes'!M80</f>
        <v>0</v>
      </c>
      <c r="G94" s="268">
        <v>38000</v>
      </c>
      <c r="H94" s="202">
        <f>+'[1]Rates in summary'!D80</f>
        <v>4.9499999999999995E-3</v>
      </c>
      <c r="I94" s="152">
        <f>ROUND(+$G94+(H94*$F94),2)</f>
        <v>38000</v>
      </c>
      <c r="J94" s="202">
        <v>4.9499999999999995E-3</v>
      </c>
      <c r="K94" s="152">
        <v>38000</v>
      </c>
      <c r="L94" s="244">
        <v>0</v>
      </c>
    </row>
    <row r="95" spans="1:12" ht="15.75" thickBot="1" x14ac:dyDescent="0.3">
      <c r="A95" s="137">
        <f t="shared" si="2"/>
        <v>78</v>
      </c>
      <c r="B95" s="148" t="s">
        <v>77</v>
      </c>
      <c r="C95" s="148"/>
      <c r="D95" s="149"/>
      <c r="E95" s="266"/>
      <c r="F95" s="242"/>
      <c r="G95" s="271"/>
      <c r="H95" s="272"/>
      <c r="I95" s="273"/>
      <c r="J95" s="273"/>
      <c r="K95" s="273"/>
      <c r="L95" s="274"/>
    </row>
    <row r="96" spans="1:12" x14ac:dyDescent="0.25">
      <c r="A96" s="137">
        <f t="shared" si="2"/>
        <v>79</v>
      </c>
      <c r="B96" s="284" t="s">
        <v>119</v>
      </c>
      <c r="C96" s="285"/>
      <c r="D96" s="285"/>
      <c r="E96" s="285"/>
      <c r="F96" s="285"/>
      <c r="G96" s="285"/>
      <c r="H96" s="285"/>
      <c r="I96" s="285"/>
      <c r="J96" s="285"/>
      <c r="K96" s="285"/>
      <c r="L96" s="285"/>
    </row>
    <row r="97" spans="1:12" x14ac:dyDescent="0.25">
      <c r="A97" s="137">
        <f t="shared" si="2"/>
        <v>80</v>
      </c>
      <c r="B97" s="285"/>
      <c r="C97" s="285"/>
      <c r="D97" s="285"/>
      <c r="E97" s="285"/>
      <c r="F97" s="285"/>
      <c r="G97" s="285"/>
      <c r="H97" s="285"/>
      <c r="I97" s="285"/>
      <c r="J97" s="285"/>
      <c r="K97" s="285"/>
      <c r="L97" s="285"/>
    </row>
    <row r="98" spans="1:12" x14ac:dyDescent="0.25">
      <c r="A98" s="137">
        <f t="shared" si="2"/>
        <v>81</v>
      </c>
      <c r="B98" s="286" t="s">
        <v>120</v>
      </c>
      <c r="C98" s="285"/>
      <c r="D98" s="285"/>
      <c r="E98" s="285"/>
      <c r="F98" s="285"/>
      <c r="G98" s="285"/>
      <c r="H98" s="285"/>
      <c r="I98" s="285"/>
      <c r="J98" s="285"/>
      <c r="K98" s="285"/>
      <c r="L98" s="285"/>
    </row>
    <row r="99" spans="1:12" x14ac:dyDescent="0.25">
      <c r="A99" s="137">
        <f t="shared" si="2"/>
        <v>82</v>
      </c>
      <c r="B99" s="285"/>
      <c r="C99" s="285"/>
      <c r="D99" s="285"/>
      <c r="E99" s="285"/>
      <c r="F99" s="285"/>
      <c r="G99" s="285"/>
      <c r="H99" s="285"/>
      <c r="I99" s="285"/>
      <c r="J99" s="285"/>
      <c r="K99" s="285"/>
      <c r="L99" s="285"/>
    </row>
    <row r="100" spans="1:12" x14ac:dyDescent="0.25">
      <c r="A100" s="137">
        <f t="shared" si="2"/>
        <v>83</v>
      </c>
      <c r="B100" s="285"/>
      <c r="C100" s="285"/>
      <c r="D100" s="285"/>
      <c r="E100" s="285"/>
      <c r="F100" s="285"/>
      <c r="G100" s="285"/>
      <c r="H100" s="285"/>
      <c r="I100" s="285"/>
      <c r="J100" s="285"/>
      <c r="K100" s="285"/>
      <c r="L100" s="285"/>
    </row>
    <row r="101" spans="1:12" ht="15.75" thickBot="1" x14ac:dyDescent="0.3">
      <c r="A101" s="137">
        <f t="shared" si="2"/>
        <v>84</v>
      </c>
      <c r="B101" s="174" t="s">
        <v>121</v>
      </c>
      <c r="C101" s="132"/>
      <c r="D101" s="132"/>
      <c r="E101" s="132"/>
      <c r="F101" s="132"/>
      <c r="G101" s="132"/>
      <c r="H101" s="132"/>
      <c r="I101" s="132"/>
      <c r="J101" s="132"/>
      <c r="K101" s="132"/>
      <c r="L101" s="132"/>
    </row>
    <row r="102" spans="1:12" ht="15.75" thickBot="1" x14ac:dyDescent="0.3">
      <c r="A102" s="137">
        <f t="shared" si="2"/>
        <v>85</v>
      </c>
      <c r="B102" s="275" t="s">
        <v>122</v>
      </c>
      <c r="C102" s="183"/>
      <c r="D102" s="276"/>
      <c r="E102" s="176" t="s">
        <v>123</v>
      </c>
      <c r="F102" s="276"/>
      <c r="G102" s="176" t="s">
        <v>123</v>
      </c>
      <c r="H102" s="276"/>
      <c r="I102" s="276"/>
      <c r="J102" s="276"/>
      <c r="K102" s="276"/>
      <c r="L102" s="276"/>
    </row>
    <row r="103" spans="1:12" ht="15.75" thickBot="1" x14ac:dyDescent="0.3">
      <c r="A103" s="137">
        <f t="shared" si="2"/>
        <v>86</v>
      </c>
      <c r="B103" s="132"/>
      <c r="C103" s="132"/>
      <c r="D103" s="132"/>
      <c r="E103" s="132"/>
      <c r="F103" s="132"/>
      <c r="G103" s="132"/>
      <c r="H103" s="132"/>
      <c r="I103" s="132"/>
      <c r="J103" s="132"/>
      <c r="K103" s="132"/>
      <c r="L103" s="132"/>
    </row>
    <row r="104" spans="1:12" ht="15.75" thickBot="1" x14ac:dyDescent="0.3">
      <c r="A104" s="137">
        <f t="shared" si="2"/>
        <v>87</v>
      </c>
      <c r="B104" s="275" t="s">
        <v>124</v>
      </c>
      <c r="C104" s="183"/>
      <c r="D104" s="175"/>
      <c r="E104" s="277"/>
      <c r="F104" s="277"/>
      <c r="G104" s="175"/>
      <c r="H104" s="176" t="s">
        <v>19</v>
      </c>
      <c r="I104" s="175"/>
      <c r="J104" s="175"/>
      <c r="K104" s="175"/>
      <c r="L104" s="175"/>
    </row>
    <row r="105" spans="1:12" x14ac:dyDescent="0.25">
      <c r="A105" s="137"/>
      <c r="B105" s="132"/>
      <c r="C105" s="132"/>
      <c r="D105" s="132"/>
      <c r="E105" s="132"/>
      <c r="F105" s="132"/>
      <c r="G105" s="132"/>
      <c r="H105" s="132"/>
      <c r="I105" s="132"/>
      <c r="J105" s="132"/>
      <c r="K105" s="132"/>
      <c r="L105" s="132"/>
    </row>
  </sheetData>
  <mergeCells count="2">
    <mergeCell ref="B96:L97"/>
    <mergeCell ref="B98:L100"/>
  </mergeCells>
  <pageMargins left="0.7" right="0.7" top="0.75" bottom="0.75" header="0.3" footer="0.3"/>
  <pageSetup orientation="portrait" horizontalDpi="0" verticalDpi="0" r:id="rId1"/>
  <headerFooter>
    <oddHeader>&amp;R&amp;8NWN WUTC Advice 22-06
Exhibit A - Supporting Materials
Page &amp;P of &amp;N</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C8DBB4-1018-41F6-B674-697B330E0F53}">
  <dimension ref="A1:J20"/>
  <sheetViews>
    <sheetView view="pageLayout" zoomScaleNormal="100" workbookViewId="0">
      <selection activeCell="M7" sqref="M7"/>
    </sheetView>
  </sheetViews>
  <sheetFormatPr defaultRowHeight="15" x14ac:dyDescent="0.25"/>
  <cols>
    <col min="2" max="2" width="15.140625" customWidth="1"/>
    <col min="3" max="3" width="12" customWidth="1"/>
    <col min="6" max="6" width="14" customWidth="1"/>
    <col min="7" max="8" width="12.42578125" customWidth="1"/>
    <col min="9" max="9" width="13.42578125" customWidth="1"/>
    <col min="10" max="10" width="10.85546875" customWidth="1"/>
  </cols>
  <sheetData>
    <row r="1" spans="1:10" x14ac:dyDescent="0.25">
      <c r="A1" s="1" t="s">
        <v>89</v>
      </c>
      <c r="B1" s="2"/>
      <c r="C1" s="2"/>
      <c r="D1" s="3"/>
      <c r="E1" s="3"/>
      <c r="F1" s="3"/>
      <c r="G1" s="3"/>
      <c r="H1" s="3"/>
      <c r="I1" s="3"/>
      <c r="J1" s="3"/>
    </row>
    <row r="2" spans="1:10" x14ac:dyDescent="0.25">
      <c r="A2" s="1" t="s">
        <v>90</v>
      </c>
      <c r="B2" s="2"/>
      <c r="C2" s="2"/>
      <c r="D2" s="3"/>
      <c r="E2" s="3"/>
      <c r="F2" s="3"/>
      <c r="G2" s="3"/>
      <c r="H2" s="3"/>
      <c r="I2" s="3"/>
      <c r="J2" s="3"/>
    </row>
    <row r="3" spans="1:10" x14ac:dyDescent="0.25">
      <c r="A3" s="1" t="s">
        <v>91</v>
      </c>
      <c r="B3" s="2"/>
      <c r="C3" s="2"/>
      <c r="D3" s="3"/>
      <c r="E3" s="3"/>
      <c r="F3" s="3"/>
      <c r="G3" s="3"/>
      <c r="H3" s="3"/>
      <c r="I3" s="3"/>
      <c r="J3" s="3"/>
    </row>
    <row r="4" spans="1:10" x14ac:dyDescent="0.25">
      <c r="A4" s="1" t="s">
        <v>125</v>
      </c>
      <c r="B4" s="2"/>
      <c r="C4" s="2"/>
      <c r="D4" s="3"/>
      <c r="E4" s="3"/>
      <c r="F4" s="3"/>
      <c r="G4" s="3"/>
      <c r="H4" s="3"/>
      <c r="I4" s="3"/>
      <c r="J4" s="3"/>
    </row>
    <row r="5" spans="1:10" x14ac:dyDescent="0.25">
      <c r="A5" s="3"/>
      <c r="B5" s="4"/>
      <c r="C5" s="2"/>
      <c r="D5" s="3"/>
      <c r="E5" s="3"/>
      <c r="F5" s="3"/>
      <c r="G5" s="5"/>
      <c r="H5" s="6" t="s">
        <v>15</v>
      </c>
      <c r="I5" s="6"/>
      <c r="J5" s="6"/>
    </row>
    <row r="6" spans="1:10" x14ac:dyDescent="0.25">
      <c r="A6" s="3"/>
      <c r="B6" s="7"/>
      <c r="C6" s="2"/>
      <c r="D6" s="6"/>
      <c r="E6" s="3"/>
      <c r="F6" s="3"/>
      <c r="G6" s="6" t="s">
        <v>126</v>
      </c>
      <c r="H6" s="6" t="s">
        <v>126</v>
      </c>
      <c r="I6" s="6"/>
      <c r="J6" s="6"/>
    </row>
    <row r="7" spans="1:10" x14ac:dyDescent="0.25">
      <c r="A7" s="3"/>
      <c r="B7" s="7"/>
      <c r="C7" s="2"/>
      <c r="D7" s="8" t="s">
        <v>127</v>
      </c>
      <c r="E7" s="8"/>
      <c r="F7" s="6" t="s">
        <v>126</v>
      </c>
      <c r="G7" s="6" t="s">
        <v>128</v>
      </c>
      <c r="H7" s="6" t="s">
        <v>129</v>
      </c>
      <c r="I7" s="6" t="s">
        <v>130</v>
      </c>
      <c r="J7" s="6" t="s">
        <v>130</v>
      </c>
    </row>
    <row r="8" spans="1:10" x14ac:dyDescent="0.25">
      <c r="A8" s="3"/>
      <c r="B8" s="2"/>
      <c r="C8" s="6" t="s">
        <v>131</v>
      </c>
      <c r="D8" s="6" t="s">
        <v>126</v>
      </c>
      <c r="E8" s="8" t="s">
        <v>127</v>
      </c>
      <c r="F8" s="6" t="s">
        <v>131</v>
      </c>
      <c r="G8" s="6" t="s">
        <v>132</v>
      </c>
      <c r="H8" s="6" t="s">
        <v>133</v>
      </c>
      <c r="I8" s="6" t="s">
        <v>134</v>
      </c>
      <c r="J8" s="6" t="s">
        <v>135</v>
      </c>
    </row>
    <row r="9" spans="1:10" x14ac:dyDescent="0.25">
      <c r="A9" s="3"/>
      <c r="B9" s="9" t="s">
        <v>136</v>
      </c>
      <c r="C9" s="10">
        <v>44804</v>
      </c>
      <c r="D9" s="9" t="s">
        <v>137</v>
      </c>
      <c r="E9" s="9" t="s">
        <v>128</v>
      </c>
      <c r="F9" s="11">
        <v>44865</v>
      </c>
      <c r="G9" s="9" t="s">
        <v>138</v>
      </c>
      <c r="H9" s="9" t="s">
        <v>139</v>
      </c>
      <c r="I9" s="9" t="s">
        <v>140</v>
      </c>
      <c r="J9" s="9" t="s">
        <v>140</v>
      </c>
    </row>
    <row r="10" spans="1:10" x14ac:dyDescent="0.25">
      <c r="A10" s="12"/>
      <c r="B10" s="6" t="s">
        <v>33</v>
      </c>
      <c r="C10" s="13" t="s">
        <v>34</v>
      </c>
      <c r="D10" s="13" t="s">
        <v>35</v>
      </c>
      <c r="E10" s="13" t="s">
        <v>36</v>
      </c>
      <c r="F10" s="13" t="s">
        <v>37</v>
      </c>
      <c r="G10" s="13" t="s">
        <v>114</v>
      </c>
      <c r="H10" s="13" t="s">
        <v>39</v>
      </c>
      <c r="I10" s="13" t="s">
        <v>40</v>
      </c>
      <c r="J10" s="13" t="s">
        <v>115</v>
      </c>
    </row>
    <row r="11" spans="1:10" x14ac:dyDescent="0.25">
      <c r="A11" s="12"/>
      <c r="B11" s="6"/>
      <c r="C11" s="13"/>
      <c r="D11" s="3"/>
      <c r="E11" s="3"/>
      <c r="F11" s="14" t="s">
        <v>141</v>
      </c>
      <c r="G11" s="130">
        <v>3.5999999999999997E-2</v>
      </c>
      <c r="H11" s="14" t="s">
        <v>142</v>
      </c>
      <c r="I11" s="14"/>
      <c r="J11" s="14"/>
    </row>
    <row r="12" spans="1:10" x14ac:dyDescent="0.25">
      <c r="A12" s="15">
        <v>1</v>
      </c>
      <c r="B12" s="6"/>
      <c r="C12" s="12"/>
      <c r="D12" s="12"/>
      <c r="E12" s="12"/>
      <c r="F12" s="12"/>
      <c r="G12" s="12"/>
      <c r="H12" s="14" t="s">
        <v>143</v>
      </c>
      <c r="I12" s="14"/>
      <c r="J12" s="14"/>
    </row>
    <row r="13" spans="1:10" x14ac:dyDescent="0.25">
      <c r="A13" s="15">
        <v>2</v>
      </c>
      <c r="B13" s="16" t="s">
        <v>144</v>
      </c>
      <c r="C13" s="12"/>
      <c r="D13" s="12"/>
      <c r="E13" s="12"/>
      <c r="F13" s="12"/>
      <c r="G13" s="12"/>
      <c r="H13" s="12"/>
      <c r="I13" s="12"/>
      <c r="J13" s="12"/>
    </row>
    <row r="14" spans="1:10" x14ac:dyDescent="0.25">
      <c r="A14" s="15">
        <v>3</v>
      </c>
      <c r="B14" s="3" t="s">
        <v>145</v>
      </c>
      <c r="C14" s="12">
        <v>475834.58000000019</v>
      </c>
      <c r="D14" s="17">
        <v>0</v>
      </c>
      <c r="E14" s="18">
        <v>2859.29</v>
      </c>
      <c r="F14" s="18">
        <v>478693.87000000017</v>
      </c>
      <c r="G14" s="19"/>
      <c r="H14" s="12"/>
      <c r="I14" s="12"/>
      <c r="J14" s="12"/>
    </row>
    <row r="15" spans="1:10" x14ac:dyDescent="0.25">
      <c r="A15" s="15">
        <v>4</v>
      </c>
      <c r="B15" s="3" t="s">
        <v>146</v>
      </c>
      <c r="C15" s="20">
        <v>416846.30643603555</v>
      </c>
      <c r="D15" s="21">
        <v>-7337.2700000000023</v>
      </c>
      <c r="E15" s="21">
        <v>2486.73</v>
      </c>
      <c r="F15" s="21">
        <v>411995.76643603551</v>
      </c>
      <c r="G15" s="20"/>
      <c r="H15" s="20"/>
      <c r="I15" s="12"/>
      <c r="J15" s="12"/>
    </row>
    <row r="16" spans="1:10" x14ac:dyDescent="0.25">
      <c r="A16" s="15">
        <v>5</v>
      </c>
      <c r="B16" s="3"/>
      <c r="C16" s="12">
        <v>892680.88643603574</v>
      </c>
      <c r="D16" s="12">
        <v>-7337.2700000000023</v>
      </c>
      <c r="E16" s="12">
        <v>5346.02</v>
      </c>
      <c r="F16" s="12">
        <v>890689.63643603562</v>
      </c>
      <c r="G16" s="19">
        <v>17464</v>
      </c>
      <c r="H16" s="12">
        <v>908154</v>
      </c>
      <c r="I16" s="12"/>
      <c r="J16" s="12">
        <v>908154</v>
      </c>
    </row>
    <row r="17" spans="1:10" x14ac:dyDescent="0.25">
      <c r="A17" s="15">
        <v>6</v>
      </c>
      <c r="B17" s="3"/>
      <c r="C17" s="12"/>
      <c r="D17" s="12"/>
      <c r="E17" s="12"/>
      <c r="F17" s="12"/>
      <c r="G17" s="12"/>
      <c r="H17" s="12"/>
      <c r="I17" s="12"/>
      <c r="J17" s="12"/>
    </row>
    <row r="18" spans="1:10" x14ac:dyDescent="0.25">
      <c r="A18" s="15">
        <v>7</v>
      </c>
      <c r="B18" s="3" t="s">
        <v>147</v>
      </c>
      <c r="C18" s="22">
        <v>79220.67</v>
      </c>
      <c r="D18" s="17">
        <v>0</v>
      </c>
      <c r="E18" s="18">
        <v>476.03</v>
      </c>
      <c r="F18" s="18">
        <v>79696.7</v>
      </c>
      <c r="G18" s="19"/>
      <c r="H18" s="12"/>
      <c r="I18" s="12"/>
      <c r="J18" s="3"/>
    </row>
    <row r="19" spans="1:10" x14ac:dyDescent="0.25">
      <c r="A19" s="15">
        <v>8</v>
      </c>
      <c r="B19" s="3" t="s">
        <v>148</v>
      </c>
      <c r="C19" s="20">
        <v>-384442.29989999993</v>
      </c>
      <c r="D19" s="21">
        <v>-47211.34</v>
      </c>
      <c r="E19" s="21">
        <v>-2426.61</v>
      </c>
      <c r="F19" s="21">
        <v>-434080.24989999994</v>
      </c>
      <c r="G19" s="23"/>
      <c r="H19" s="20"/>
      <c r="I19" s="12"/>
      <c r="J19" s="12"/>
    </row>
    <row r="20" spans="1:10" x14ac:dyDescent="0.25">
      <c r="A20" s="15">
        <v>9</v>
      </c>
      <c r="B20" s="3"/>
      <c r="C20" s="12">
        <v>-305221.62989999994</v>
      </c>
      <c r="D20" s="12">
        <v>-47211.34</v>
      </c>
      <c r="E20" s="12">
        <v>-1950.5800000000002</v>
      </c>
      <c r="F20" s="12">
        <v>-354383.54989999993</v>
      </c>
      <c r="G20" s="19">
        <v>-6948</v>
      </c>
      <c r="H20" s="12">
        <v>-361332</v>
      </c>
      <c r="I20" s="12"/>
      <c r="J20" s="12">
        <v>-361332</v>
      </c>
    </row>
  </sheetData>
  <pageMargins left="0.7" right="0.7" top="0.75" bottom="0.75" header="0.3" footer="0.3"/>
  <pageSetup orientation="portrait" horizontalDpi="0" verticalDpi="0" r:id="rId1"/>
  <headerFooter>
    <oddHeader>&amp;R&amp;9NWN WUTC Advice 22-06
Exhibit A - Supporting Materials
Page &amp;P of &amp;N</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F96DFE-451E-4F1D-9A61-4F78E0814AD4}">
  <dimension ref="A1:AG214"/>
  <sheetViews>
    <sheetView view="pageLayout" topLeftCell="C1" zoomScaleNormal="100" workbookViewId="0">
      <selection activeCell="AJ201" sqref="AJ201"/>
    </sheetView>
  </sheetViews>
  <sheetFormatPr defaultColWidth="8.28515625" defaultRowHeight="12.75" outlineLevelRow="1" outlineLevelCol="1" x14ac:dyDescent="0.2"/>
  <cols>
    <col min="1" max="1" width="4.28515625" style="24" customWidth="1"/>
    <col min="2" max="2" width="14.28515625" style="25" customWidth="1"/>
    <col min="3" max="3" width="9.42578125" style="25" customWidth="1"/>
    <col min="4" max="4" width="14.28515625" style="25" customWidth="1"/>
    <col min="5" max="5" width="13.140625" style="25" bestFit="1" customWidth="1"/>
    <col min="6" max="7" width="14.28515625" style="25" customWidth="1"/>
    <col min="8" max="10" width="14.28515625" style="25" hidden="1" customWidth="1" outlineLevel="1"/>
    <col min="11" max="12" width="14.28515625" style="25" hidden="1" customWidth="1" outlineLevel="1" collapsed="1"/>
    <col min="13" max="17" width="14.28515625" style="25" hidden="1" customWidth="1" outlineLevel="1"/>
    <col min="18" max="18" width="14.28515625" style="25" customWidth="1" collapsed="1"/>
    <col min="19" max="19" width="14.28515625" style="25" customWidth="1"/>
    <col min="20" max="20" width="12.42578125" style="25" bestFit="1" customWidth="1"/>
    <col min="21" max="21" width="14.28515625" style="25" customWidth="1"/>
    <col min="22" max="24" width="14.28515625" style="25" hidden="1" customWidth="1" outlineLevel="1"/>
    <col min="25" max="26" width="14.28515625" style="25" hidden="1" customWidth="1" outlineLevel="1" collapsed="1"/>
    <col min="27" max="31" width="14.28515625" style="25" hidden="1" customWidth="1" outlineLevel="1"/>
    <col min="32" max="32" width="14.28515625" style="25" customWidth="1" collapsed="1"/>
    <col min="33" max="33" width="14.28515625" style="25" customWidth="1"/>
    <col min="34" max="16384" width="8.28515625" style="25"/>
  </cols>
  <sheetData>
    <row r="1" spans="1:33" x14ac:dyDescent="0.2">
      <c r="B1" s="25" t="s">
        <v>149</v>
      </c>
      <c r="D1" s="25" t="s">
        <v>150</v>
      </c>
    </row>
    <row r="2" spans="1:33" x14ac:dyDescent="0.2">
      <c r="B2" s="25" t="s">
        <v>151</v>
      </c>
      <c r="D2" s="25" t="s">
        <v>98</v>
      </c>
    </row>
    <row r="3" spans="1:33" x14ac:dyDescent="0.2">
      <c r="B3" s="25" t="s">
        <v>152</v>
      </c>
      <c r="D3" s="26" t="s">
        <v>153</v>
      </c>
      <c r="T3" s="27"/>
    </row>
    <row r="4" spans="1:33" x14ac:dyDescent="0.2">
      <c r="B4" s="25" t="s">
        <v>154</v>
      </c>
      <c r="D4" s="28">
        <v>186314</v>
      </c>
    </row>
    <row r="5" spans="1:33" x14ac:dyDescent="0.2">
      <c r="D5" s="25" t="s">
        <v>155</v>
      </c>
    </row>
    <row r="6" spans="1:33" x14ac:dyDescent="0.2">
      <c r="D6" s="25" t="s">
        <v>156</v>
      </c>
    </row>
    <row r="8" spans="1:33" x14ac:dyDescent="0.2">
      <c r="A8" s="29">
        <v>1</v>
      </c>
      <c r="B8" s="25" t="s">
        <v>157</v>
      </c>
      <c r="F8" s="30"/>
      <c r="G8" s="30"/>
      <c r="H8" s="30"/>
      <c r="I8" s="30"/>
      <c r="J8" s="30"/>
      <c r="K8" s="30"/>
      <c r="L8" s="30"/>
      <c r="M8" s="30"/>
      <c r="N8" s="30"/>
      <c r="O8" s="30"/>
      <c r="P8" s="30"/>
      <c r="Q8" s="30"/>
      <c r="R8" s="30"/>
      <c r="S8" s="30"/>
    </row>
    <row r="9" spans="1:33" x14ac:dyDescent="0.2">
      <c r="A9" s="29">
        <v>2</v>
      </c>
      <c r="F9" s="30"/>
      <c r="G9" s="30"/>
      <c r="H9" s="31">
        <v>2011</v>
      </c>
      <c r="I9" s="31">
        <v>2012</v>
      </c>
      <c r="J9" s="31">
        <v>2013</v>
      </c>
      <c r="K9" s="31">
        <v>2014</v>
      </c>
      <c r="L9" s="31">
        <v>2015</v>
      </c>
      <c r="M9" s="31">
        <v>2016</v>
      </c>
      <c r="N9" s="31">
        <v>2017</v>
      </c>
      <c r="O9" s="31">
        <v>2018</v>
      </c>
      <c r="P9" s="31">
        <v>2019</v>
      </c>
      <c r="Q9" s="31">
        <v>2020</v>
      </c>
      <c r="R9" s="31">
        <v>2021</v>
      </c>
      <c r="S9" s="31">
        <v>2022</v>
      </c>
      <c r="T9" s="32"/>
      <c r="U9" s="32"/>
      <c r="V9" s="31">
        <v>2011</v>
      </c>
      <c r="W9" s="31">
        <v>2012</v>
      </c>
      <c r="X9" s="31">
        <v>2013</v>
      </c>
      <c r="Y9" s="31">
        <v>2014</v>
      </c>
      <c r="Z9" s="31">
        <v>2015</v>
      </c>
      <c r="AA9" s="31">
        <v>2016</v>
      </c>
      <c r="AB9" s="31">
        <v>2017</v>
      </c>
      <c r="AC9" s="31">
        <v>2018</v>
      </c>
      <c r="AD9" s="31">
        <v>2019</v>
      </c>
      <c r="AE9" s="31">
        <v>2020</v>
      </c>
      <c r="AF9" s="31">
        <v>2021</v>
      </c>
      <c r="AG9" s="31">
        <v>2022</v>
      </c>
    </row>
    <row r="10" spans="1:33" x14ac:dyDescent="0.2">
      <c r="A10" s="29">
        <v>3</v>
      </c>
      <c r="B10" s="30"/>
      <c r="C10" s="30"/>
      <c r="D10" s="30"/>
      <c r="E10" s="30"/>
      <c r="F10" s="30" t="s">
        <v>128</v>
      </c>
      <c r="G10" s="30"/>
      <c r="H10" s="33" t="s">
        <v>158</v>
      </c>
      <c r="I10" s="33" t="s">
        <v>158</v>
      </c>
      <c r="J10" s="33" t="s">
        <v>158</v>
      </c>
      <c r="K10" s="33" t="s">
        <v>158</v>
      </c>
      <c r="L10" s="33" t="s">
        <v>158</v>
      </c>
      <c r="M10" s="33" t="s">
        <v>158</v>
      </c>
      <c r="N10" s="33" t="s">
        <v>158</v>
      </c>
      <c r="O10" s="33" t="s">
        <v>158</v>
      </c>
      <c r="P10" s="33" t="s">
        <v>158</v>
      </c>
      <c r="Q10" s="33" t="s">
        <v>158</v>
      </c>
      <c r="R10" s="33" t="s">
        <v>158</v>
      </c>
      <c r="S10" s="33" t="s">
        <v>158</v>
      </c>
      <c r="T10" s="33" t="s">
        <v>15</v>
      </c>
      <c r="U10" s="33"/>
      <c r="V10" s="33" t="s">
        <v>158</v>
      </c>
      <c r="W10" s="33" t="s">
        <v>158</v>
      </c>
      <c r="X10" s="33" t="s">
        <v>158</v>
      </c>
      <c r="Y10" s="33" t="s">
        <v>158</v>
      </c>
      <c r="Z10" s="33" t="s">
        <v>158</v>
      </c>
      <c r="AA10" s="33" t="s">
        <v>158</v>
      </c>
      <c r="AB10" s="33" t="s">
        <v>158</v>
      </c>
      <c r="AC10" s="33" t="s">
        <v>158</v>
      </c>
      <c r="AD10" s="33" t="s">
        <v>158</v>
      </c>
      <c r="AE10" s="33" t="s">
        <v>158</v>
      </c>
      <c r="AF10" s="33" t="s">
        <v>158</v>
      </c>
      <c r="AG10" s="33" t="s">
        <v>158</v>
      </c>
    </row>
    <row r="11" spans="1:33" x14ac:dyDescent="0.2">
      <c r="A11" s="29">
        <v>4</v>
      </c>
      <c r="B11" s="34" t="s">
        <v>159</v>
      </c>
      <c r="C11" s="34" t="s">
        <v>160</v>
      </c>
      <c r="D11" s="34" t="s">
        <v>161</v>
      </c>
      <c r="E11" s="34" t="s">
        <v>162</v>
      </c>
      <c r="F11" s="34" t="s">
        <v>21</v>
      </c>
      <c r="G11" s="34" t="s">
        <v>128</v>
      </c>
      <c r="H11" s="35" t="s">
        <v>128</v>
      </c>
      <c r="I11" s="35" t="s">
        <v>128</v>
      </c>
      <c r="J11" s="35" t="s">
        <v>128</v>
      </c>
      <c r="K11" s="35" t="s">
        <v>128</v>
      </c>
      <c r="L11" s="35" t="s">
        <v>128</v>
      </c>
      <c r="M11" s="35" t="s">
        <v>128</v>
      </c>
      <c r="N11" s="35" t="s">
        <v>128</v>
      </c>
      <c r="O11" s="35" t="s">
        <v>128</v>
      </c>
      <c r="P11" s="35" t="s">
        <v>128</v>
      </c>
      <c r="Q11" s="35" t="s">
        <v>128</v>
      </c>
      <c r="R11" s="35" t="s">
        <v>128</v>
      </c>
      <c r="S11" s="35" t="s">
        <v>128</v>
      </c>
      <c r="T11" s="35" t="s">
        <v>137</v>
      </c>
      <c r="U11" s="35" t="s">
        <v>131</v>
      </c>
      <c r="V11" s="35" t="s">
        <v>131</v>
      </c>
      <c r="W11" s="35" t="s">
        <v>131</v>
      </c>
      <c r="X11" s="35" t="s">
        <v>131</v>
      </c>
      <c r="Y11" s="35" t="s">
        <v>131</v>
      </c>
      <c r="Z11" s="35" t="s">
        <v>131</v>
      </c>
      <c r="AA11" s="35" t="s">
        <v>131</v>
      </c>
      <c r="AB11" s="35" t="s">
        <v>131</v>
      </c>
      <c r="AC11" s="35" t="s">
        <v>131</v>
      </c>
      <c r="AD11" s="35" t="s">
        <v>131</v>
      </c>
      <c r="AE11" s="35" t="s">
        <v>131</v>
      </c>
      <c r="AF11" s="35" t="s">
        <v>131</v>
      </c>
      <c r="AG11" s="35" t="s">
        <v>131</v>
      </c>
    </row>
    <row r="12" spans="1:33" x14ac:dyDescent="0.2">
      <c r="A12" s="29">
        <v>5</v>
      </c>
      <c r="B12" s="30" t="s">
        <v>163</v>
      </c>
      <c r="C12" s="30" t="s">
        <v>164</v>
      </c>
      <c r="D12" s="30" t="s">
        <v>165</v>
      </c>
      <c r="E12" s="30" t="s">
        <v>166</v>
      </c>
      <c r="F12" s="30" t="s">
        <v>167</v>
      </c>
      <c r="G12" s="30" t="s">
        <v>168</v>
      </c>
      <c r="H12" s="30" t="s">
        <v>168</v>
      </c>
      <c r="I12" s="30" t="s">
        <v>169</v>
      </c>
      <c r="J12" s="30" t="s">
        <v>170</v>
      </c>
      <c r="K12" s="30"/>
      <c r="L12" s="30" t="s">
        <v>169</v>
      </c>
      <c r="M12" s="30" t="s">
        <v>170</v>
      </c>
      <c r="N12" s="30" t="s">
        <v>171</v>
      </c>
      <c r="O12" s="30" t="s">
        <v>172</v>
      </c>
      <c r="P12" s="30" t="s">
        <v>173</v>
      </c>
      <c r="Q12" s="30" t="s">
        <v>174</v>
      </c>
      <c r="R12" s="30" t="s">
        <v>175</v>
      </c>
      <c r="S12" s="30"/>
      <c r="T12" s="33" t="s">
        <v>176</v>
      </c>
      <c r="U12" s="33" t="s">
        <v>177</v>
      </c>
      <c r="V12" s="33" t="s">
        <v>177</v>
      </c>
      <c r="W12" s="33" t="s">
        <v>178</v>
      </c>
      <c r="X12" s="33" t="s">
        <v>179</v>
      </c>
      <c r="Z12" s="33" t="s">
        <v>178</v>
      </c>
      <c r="AA12" s="33" t="s">
        <v>179</v>
      </c>
      <c r="AB12" s="33" t="s">
        <v>180</v>
      </c>
      <c r="AC12" s="33" t="s">
        <v>181</v>
      </c>
      <c r="AD12" s="33" t="s">
        <v>182</v>
      </c>
      <c r="AE12" s="30" t="s">
        <v>183</v>
      </c>
      <c r="AF12" s="30"/>
      <c r="AG12" s="30" t="s">
        <v>184</v>
      </c>
    </row>
    <row r="13" spans="1:33" x14ac:dyDescent="0.2">
      <c r="A13" s="29">
        <v>6</v>
      </c>
      <c r="F13" s="30"/>
      <c r="G13" s="30"/>
      <c r="H13" s="30"/>
      <c r="I13" s="30"/>
      <c r="J13" s="30"/>
      <c r="K13" s="30"/>
      <c r="L13" s="30"/>
      <c r="M13" s="30"/>
      <c r="N13" s="30"/>
      <c r="O13" s="30"/>
      <c r="P13" s="30"/>
      <c r="Q13" s="30"/>
      <c r="R13" s="30"/>
      <c r="S13" s="30"/>
    </row>
    <row r="14" spans="1:33" x14ac:dyDescent="0.2">
      <c r="A14" s="29">
        <v>7</v>
      </c>
      <c r="B14" s="26" t="s">
        <v>185</v>
      </c>
      <c r="D14" s="32"/>
      <c r="E14" s="32"/>
      <c r="F14" s="32"/>
      <c r="G14" s="32"/>
      <c r="H14" s="32"/>
      <c r="I14" s="32"/>
      <c r="J14" s="32"/>
      <c r="K14" s="32"/>
      <c r="L14" s="32"/>
      <c r="M14" s="32"/>
      <c r="N14" s="32"/>
      <c r="O14" s="32"/>
      <c r="P14" s="32"/>
      <c r="Q14" s="32"/>
      <c r="R14" s="32"/>
      <c r="S14" s="32"/>
      <c r="T14" s="32"/>
      <c r="U14" s="32"/>
    </row>
    <row r="15" spans="1:33" hidden="1" outlineLevel="1" x14ac:dyDescent="0.2">
      <c r="A15" s="29">
        <v>8</v>
      </c>
      <c r="B15" s="25">
        <v>39021</v>
      </c>
      <c r="D15" s="36"/>
      <c r="E15" s="32"/>
      <c r="F15" s="37"/>
      <c r="G15" s="37"/>
      <c r="H15" s="37"/>
      <c r="I15" s="37"/>
      <c r="J15" s="37"/>
      <c r="K15" s="37"/>
      <c r="L15" s="37"/>
      <c r="M15" s="37"/>
      <c r="N15" s="37"/>
      <c r="O15" s="37"/>
      <c r="P15" s="37"/>
      <c r="Q15" s="37"/>
      <c r="R15" s="37"/>
      <c r="S15" s="37"/>
      <c r="T15" s="32"/>
      <c r="U15" s="36">
        <v>62622.13</v>
      </c>
    </row>
    <row r="16" spans="1:33" hidden="1" outlineLevel="1" x14ac:dyDescent="0.2">
      <c r="A16" s="29">
        <v>9</v>
      </c>
      <c r="B16" s="25">
        <v>39051</v>
      </c>
      <c r="D16" s="36">
        <v>0</v>
      </c>
      <c r="E16" s="32"/>
      <c r="F16" s="38"/>
      <c r="G16" s="38">
        <v>403.91</v>
      </c>
      <c r="H16" s="38"/>
      <c r="I16" s="38"/>
      <c r="J16" s="38"/>
      <c r="K16" s="38"/>
      <c r="L16" s="38"/>
      <c r="M16" s="38"/>
      <c r="N16" s="38"/>
      <c r="O16" s="38"/>
      <c r="P16" s="38"/>
      <c r="Q16" s="38"/>
      <c r="R16" s="38"/>
      <c r="S16" s="38"/>
      <c r="T16" s="32">
        <v>403.91</v>
      </c>
      <c r="U16" s="37">
        <v>63026.04</v>
      </c>
    </row>
    <row r="17" spans="1:21" hidden="1" outlineLevel="1" x14ac:dyDescent="0.2">
      <c r="A17" s="29">
        <v>10</v>
      </c>
      <c r="B17" s="25">
        <v>39082</v>
      </c>
      <c r="D17" s="36">
        <v>0</v>
      </c>
      <c r="E17" s="32"/>
      <c r="F17" s="38"/>
      <c r="G17" s="38">
        <v>406.52</v>
      </c>
      <c r="H17" s="38"/>
      <c r="I17" s="38"/>
      <c r="J17" s="38"/>
      <c r="K17" s="38"/>
      <c r="L17" s="38"/>
      <c r="M17" s="38"/>
      <c r="N17" s="38"/>
      <c r="O17" s="38"/>
      <c r="P17" s="38"/>
      <c r="Q17" s="38"/>
      <c r="R17" s="38"/>
      <c r="S17" s="38"/>
      <c r="T17" s="32">
        <v>406.52</v>
      </c>
      <c r="U17" s="37">
        <v>63432.56</v>
      </c>
    </row>
    <row r="18" spans="1:21" hidden="1" outlineLevel="1" x14ac:dyDescent="0.2">
      <c r="A18" s="29">
        <v>11</v>
      </c>
      <c r="B18" s="25">
        <v>39113</v>
      </c>
      <c r="D18" s="36">
        <v>0</v>
      </c>
      <c r="E18" s="32"/>
      <c r="F18" s="38"/>
      <c r="G18" s="38">
        <v>409.14</v>
      </c>
      <c r="H18" s="38"/>
      <c r="I18" s="38"/>
      <c r="J18" s="38"/>
      <c r="K18" s="38"/>
      <c r="L18" s="38"/>
      <c r="M18" s="38"/>
      <c r="N18" s="38"/>
      <c r="O18" s="38"/>
      <c r="P18" s="38"/>
      <c r="Q18" s="38"/>
      <c r="R18" s="38"/>
      <c r="S18" s="38"/>
      <c r="T18" s="32">
        <v>409.14</v>
      </c>
      <c r="U18" s="37">
        <v>63841.7</v>
      </c>
    </row>
    <row r="19" spans="1:21" hidden="1" outlineLevel="1" x14ac:dyDescent="0.2">
      <c r="A19" s="29">
        <v>12</v>
      </c>
      <c r="B19" s="25">
        <v>39141</v>
      </c>
      <c r="D19" s="36">
        <v>0</v>
      </c>
      <c r="E19" s="32"/>
      <c r="F19" s="38"/>
      <c r="G19" s="38">
        <v>434.66</v>
      </c>
      <c r="H19" s="38"/>
      <c r="I19" s="38"/>
      <c r="J19" s="38"/>
      <c r="K19" s="38"/>
      <c r="L19" s="38"/>
      <c r="M19" s="38"/>
      <c r="N19" s="38"/>
      <c r="O19" s="38"/>
      <c r="P19" s="38"/>
      <c r="Q19" s="38"/>
      <c r="R19" s="38"/>
      <c r="S19" s="38"/>
      <c r="T19" s="32">
        <v>434.66</v>
      </c>
      <c r="U19" s="37">
        <v>64276.36</v>
      </c>
    </row>
    <row r="20" spans="1:21" hidden="1" outlineLevel="1" x14ac:dyDescent="0.2">
      <c r="A20" s="29">
        <v>13</v>
      </c>
      <c r="B20" s="25">
        <v>39172</v>
      </c>
      <c r="D20" s="36">
        <v>0</v>
      </c>
      <c r="E20" s="32"/>
      <c r="F20" s="38"/>
      <c r="G20" s="38">
        <v>437.61</v>
      </c>
      <c r="H20" s="38"/>
      <c r="I20" s="38"/>
      <c r="J20" s="38"/>
      <c r="K20" s="38"/>
      <c r="L20" s="38"/>
      <c r="M20" s="38"/>
      <c r="N20" s="38"/>
      <c r="O20" s="38"/>
      <c r="P20" s="38"/>
      <c r="Q20" s="38"/>
      <c r="R20" s="38"/>
      <c r="S20" s="38"/>
      <c r="T20" s="32">
        <v>437.61</v>
      </c>
      <c r="U20" s="37">
        <v>64713.97</v>
      </c>
    </row>
    <row r="21" spans="1:21" hidden="1" outlineLevel="1" x14ac:dyDescent="0.2">
      <c r="A21" s="29">
        <v>14</v>
      </c>
      <c r="B21" s="25">
        <v>39202</v>
      </c>
      <c r="D21" s="36">
        <v>0</v>
      </c>
      <c r="E21" s="32"/>
      <c r="F21" s="38"/>
      <c r="G21" s="38">
        <v>440.59</v>
      </c>
      <c r="H21" s="38"/>
      <c r="I21" s="38"/>
      <c r="J21" s="38"/>
      <c r="K21" s="38"/>
      <c r="L21" s="38"/>
      <c r="M21" s="38"/>
      <c r="N21" s="38"/>
      <c r="O21" s="38"/>
      <c r="P21" s="38"/>
      <c r="Q21" s="38"/>
      <c r="R21" s="38"/>
      <c r="S21" s="38"/>
      <c r="T21" s="32">
        <v>440.59</v>
      </c>
      <c r="U21" s="37">
        <v>65154.559999999998</v>
      </c>
    </row>
    <row r="22" spans="1:21" hidden="1" outlineLevel="1" x14ac:dyDescent="0.2">
      <c r="A22" s="29">
        <v>15</v>
      </c>
      <c r="B22" s="25">
        <v>39233</v>
      </c>
      <c r="D22" s="36">
        <v>0</v>
      </c>
      <c r="E22" s="32"/>
      <c r="F22" s="38"/>
      <c r="G22" s="38">
        <v>443.59</v>
      </c>
      <c r="H22" s="38"/>
      <c r="I22" s="38"/>
      <c r="J22" s="38"/>
      <c r="K22" s="38"/>
      <c r="L22" s="38"/>
      <c r="M22" s="38"/>
      <c r="N22" s="38"/>
      <c r="O22" s="38"/>
      <c r="P22" s="38"/>
      <c r="Q22" s="38"/>
      <c r="R22" s="38"/>
      <c r="S22" s="38"/>
      <c r="T22" s="32">
        <v>443.59</v>
      </c>
      <c r="U22" s="37">
        <v>65598.149999999994</v>
      </c>
    </row>
    <row r="23" spans="1:21" hidden="1" outlineLevel="1" x14ac:dyDescent="0.2">
      <c r="A23" s="29">
        <v>16</v>
      </c>
      <c r="B23" s="25">
        <v>39263</v>
      </c>
      <c r="D23" s="36">
        <v>0</v>
      </c>
      <c r="E23" s="32"/>
      <c r="F23" s="38"/>
      <c r="G23" s="38">
        <v>459.65</v>
      </c>
      <c r="H23" s="38"/>
      <c r="I23" s="38"/>
      <c r="J23" s="38"/>
      <c r="K23" s="38"/>
      <c r="L23" s="38"/>
      <c r="M23" s="38"/>
      <c r="N23" s="38"/>
      <c r="O23" s="38"/>
      <c r="P23" s="38"/>
      <c r="Q23" s="38"/>
      <c r="R23" s="38"/>
      <c r="S23" s="38"/>
      <c r="T23" s="32">
        <v>459.65</v>
      </c>
      <c r="U23" s="37">
        <v>66057.799999999988</v>
      </c>
    </row>
    <row r="24" spans="1:21" hidden="1" outlineLevel="1" x14ac:dyDescent="0.2">
      <c r="A24" s="29">
        <v>17</v>
      </c>
      <c r="B24" s="25">
        <v>39294</v>
      </c>
      <c r="C24" s="39"/>
      <c r="D24" s="36">
        <v>0</v>
      </c>
      <c r="E24" s="32"/>
      <c r="F24" s="37"/>
      <c r="G24" s="37">
        <v>454.15</v>
      </c>
      <c r="H24" s="37"/>
      <c r="I24" s="37"/>
      <c r="J24" s="37"/>
      <c r="K24" s="37"/>
      <c r="L24" s="37"/>
      <c r="M24" s="37"/>
      <c r="N24" s="37"/>
      <c r="O24" s="37"/>
      <c r="P24" s="37"/>
      <c r="Q24" s="37"/>
      <c r="R24" s="37"/>
      <c r="S24" s="37"/>
      <c r="T24" s="32">
        <v>454.15</v>
      </c>
      <c r="U24" s="37">
        <v>66511.949999999983</v>
      </c>
    </row>
    <row r="25" spans="1:21" hidden="1" outlineLevel="1" x14ac:dyDescent="0.2">
      <c r="A25" s="29">
        <v>18</v>
      </c>
      <c r="B25" s="25">
        <v>39324</v>
      </c>
      <c r="C25" s="39"/>
      <c r="D25" s="36">
        <v>0</v>
      </c>
      <c r="E25" s="32"/>
      <c r="F25" s="37"/>
      <c r="G25" s="37">
        <v>457.27</v>
      </c>
      <c r="H25" s="37"/>
      <c r="I25" s="37"/>
      <c r="J25" s="37"/>
      <c r="K25" s="37"/>
      <c r="L25" s="37"/>
      <c r="M25" s="37"/>
      <c r="N25" s="37"/>
      <c r="O25" s="37"/>
      <c r="P25" s="37"/>
      <c r="Q25" s="37"/>
      <c r="R25" s="37"/>
      <c r="S25" s="37"/>
      <c r="T25" s="32">
        <v>457.27</v>
      </c>
      <c r="U25" s="37">
        <v>66969.219999999987</v>
      </c>
    </row>
    <row r="26" spans="1:21" hidden="1" outlineLevel="1" x14ac:dyDescent="0.2">
      <c r="A26" s="29">
        <v>19</v>
      </c>
      <c r="B26" s="25">
        <v>39354</v>
      </c>
      <c r="C26" s="39"/>
      <c r="D26" s="36">
        <v>0</v>
      </c>
      <c r="E26" s="32"/>
      <c r="F26" s="37"/>
      <c r="G26" s="37">
        <v>460.41</v>
      </c>
      <c r="H26" s="37"/>
      <c r="I26" s="37"/>
      <c r="J26" s="37"/>
      <c r="K26" s="37"/>
      <c r="L26" s="37"/>
      <c r="M26" s="37"/>
      <c r="N26" s="37"/>
      <c r="O26" s="37"/>
      <c r="P26" s="37"/>
      <c r="Q26" s="37"/>
      <c r="R26" s="37"/>
      <c r="S26" s="37"/>
      <c r="T26" s="32">
        <v>460.41</v>
      </c>
      <c r="U26" s="37">
        <v>67429.62999999999</v>
      </c>
    </row>
    <row r="27" spans="1:21" hidden="1" outlineLevel="1" x14ac:dyDescent="0.2">
      <c r="A27" s="29">
        <v>20</v>
      </c>
      <c r="B27" s="25">
        <v>39385</v>
      </c>
      <c r="C27" s="39"/>
      <c r="D27" s="36">
        <v>0</v>
      </c>
      <c r="E27" s="32"/>
      <c r="F27" s="37"/>
      <c r="G27" s="37">
        <v>463.58</v>
      </c>
      <c r="H27" s="37"/>
      <c r="I27" s="37"/>
      <c r="J27" s="37"/>
      <c r="K27" s="37"/>
      <c r="L27" s="37"/>
      <c r="M27" s="37"/>
      <c r="N27" s="37"/>
      <c r="O27" s="37"/>
      <c r="P27" s="37"/>
      <c r="Q27" s="37"/>
      <c r="R27" s="37"/>
      <c r="S27" s="37"/>
      <c r="T27" s="32">
        <v>463.58</v>
      </c>
      <c r="U27" s="37">
        <v>67893.209999999992</v>
      </c>
    </row>
    <row r="28" spans="1:21" hidden="1" outlineLevel="1" x14ac:dyDescent="0.2">
      <c r="A28" s="29">
        <v>21</v>
      </c>
      <c r="B28" s="25">
        <v>39415</v>
      </c>
      <c r="C28" s="25" t="s">
        <v>186</v>
      </c>
      <c r="D28" s="36">
        <v>0</v>
      </c>
      <c r="E28" s="32">
        <v>-67893.209999999992</v>
      </c>
      <c r="F28" s="37"/>
      <c r="G28" s="37">
        <v>0</v>
      </c>
      <c r="H28" s="37"/>
      <c r="I28" s="37"/>
      <c r="J28" s="37"/>
      <c r="K28" s="37"/>
      <c r="L28" s="37"/>
      <c r="M28" s="37"/>
      <c r="N28" s="37"/>
      <c r="O28" s="37"/>
      <c r="P28" s="37"/>
      <c r="Q28" s="37"/>
      <c r="R28" s="37"/>
      <c r="S28" s="37"/>
      <c r="T28" s="32">
        <v>-67893.209999999992</v>
      </c>
      <c r="U28" s="37">
        <v>0</v>
      </c>
    </row>
    <row r="29" spans="1:21" hidden="1" outlineLevel="1" x14ac:dyDescent="0.2">
      <c r="A29" s="29">
        <v>22</v>
      </c>
      <c r="B29" s="25">
        <v>39446</v>
      </c>
      <c r="D29" s="36">
        <v>0</v>
      </c>
      <c r="E29" s="32"/>
      <c r="F29" s="37"/>
      <c r="G29" s="37">
        <v>0</v>
      </c>
      <c r="H29" s="37"/>
      <c r="I29" s="37"/>
      <c r="J29" s="37"/>
      <c r="K29" s="37"/>
      <c r="L29" s="37"/>
      <c r="M29" s="37"/>
      <c r="N29" s="37"/>
      <c r="O29" s="37"/>
      <c r="P29" s="37"/>
      <c r="Q29" s="37"/>
      <c r="R29" s="37"/>
      <c r="S29" s="37"/>
      <c r="T29" s="32">
        <v>0</v>
      </c>
      <c r="U29" s="37">
        <v>0</v>
      </c>
    </row>
    <row r="30" spans="1:21" hidden="1" outlineLevel="1" x14ac:dyDescent="0.2">
      <c r="A30" s="29">
        <v>23</v>
      </c>
      <c r="B30" s="25">
        <v>39477</v>
      </c>
      <c r="D30" s="36">
        <v>0</v>
      </c>
      <c r="F30" s="37"/>
      <c r="G30" s="37">
        <v>0</v>
      </c>
      <c r="H30" s="37"/>
      <c r="I30" s="37"/>
      <c r="J30" s="37"/>
      <c r="K30" s="37"/>
      <c r="L30" s="37"/>
      <c r="M30" s="37"/>
      <c r="N30" s="37"/>
      <c r="O30" s="37"/>
      <c r="P30" s="37"/>
      <c r="Q30" s="37"/>
      <c r="R30" s="37"/>
      <c r="S30" s="37"/>
      <c r="T30" s="32">
        <v>0</v>
      </c>
      <c r="U30" s="37">
        <v>0</v>
      </c>
    </row>
    <row r="31" spans="1:21" hidden="1" outlineLevel="1" x14ac:dyDescent="0.2">
      <c r="A31" s="29">
        <v>24</v>
      </c>
      <c r="B31" s="25">
        <v>39506</v>
      </c>
      <c r="D31" s="36">
        <v>0</v>
      </c>
      <c r="F31" s="37"/>
      <c r="G31" s="37">
        <v>0</v>
      </c>
      <c r="H31" s="37"/>
      <c r="I31" s="37"/>
      <c r="J31" s="37"/>
      <c r="K31" s="37"/>
      <c r="L31" s="37"/>
      <c r="M31" s="37"/>
      <c r="N31" s="37"/>
      <c r="O31" s="37"/>
      <c r="P31" s="37"/>
      <c r="Q31" s="37"/>
      <c r="R31" s="37"/>
      <c r="S31" s="37"/>
      <c r="T31" s="32">
        <v>0</v>
      </c>
      <c r="U31" s="37">
        <v>0</v>
      </c>
    </row>
    <row r="32" spans="1:21" hidden="1" outlineLevel="1" x14ac:dyDescent="0.2">
      <c r="A32" s="29">
        <v>25</v>
      </c>
      <c r="B32" s="25">
        <v>39537</v>
      </c>
      <c r="D32" s="36">
        <v>0</v>
      </c>
      <c r="F32" s="37"/>
      <c r="G32" s="37">
        <v>0</v>
      </c>
      <c r="H32" s="37"/>
      <c r="I32" s="37"/>
      <c r="J32" s="37"/>
      <c r="K32" s="37"/>
      <c r="L32" s="37"/>
      <c r="M32" s="37"/>
      <c r="N32" s="37"/>
      <c r="O32" s="37"/>
      <c r="P32" s="37"/>
      <c r="Q32" s="37"/>
      <c r="R32" s="37"/>
      <c r="S32" s="37"/>
      <c r="T32" s="32">
        <v>0</v>
      </c>
      <c r="U32" s="37">
        <v>0</v>
      </c>
    </row>
    <row r="33" spans="1:21" hidden="1" outlineLevel="1" x14ac:dyDescent="0.2">
      <c r="A33" s="29">
        <v>26</v>
      </c>
      <c r="B33" s="25">
        <v>39567</v>
      </c>
      <c r="D33" s="36">
        <v>0</v>
      </c>
      <c r="F33" s="37"/>
      <c r="G33" s="37">
        <v>0</v>
      </c>
      <c r="H33" s="37"/>
      <c r="I33" s="37"/>
      <c r="J33" s="37"/>
      <c r="K33" s="37"/>
      <c r="L33" s="37"/>
      <c r="M33" s="37"/>
      <c r="N33" s="37"/>
      <c r="O33" s="37"/>
      <c r="P33" s="37"/>
      <c r="Q33" s="37"/>
      <c r="R33" s="37"/>
      <c r="S33" s="37"/>
      <c r="T33" s="32">
        <v>0</v>
      </c>
      <c r="U33" s="37">
        <v>0</v>
      </c>
    </row>
    <row r="34" spans="1:21" hidden="1" outlineLevel="1" x14ac:dyDescent="0.2">
      <c r="A34" s="29">
        <v>27</v>
      </c>
      <c r="B34" s="25">
        <v>39598</v>
      </c>
      <c r="D34" s="36">
        <v>0</v>
      </c>
      <c r="F34" s="37"/>
      <c r="G34" s="37">
        <v>0</v>
      </c>
      <c r="H34" s="37"/>
      <c r="I34" s="37"/>
      <c r="J34" s="37"/>
      <c r="K34" s="37"/>
      <c r="L34" s="37"/>
      <c r="M34" s="37"/>
      <c r="N34" s="37"/>
      <c r="O34" s="37"/>
      <c r="P34" s="37"/>
      <c r="Q34" s="37"/>
      <c r="R34" s="37"/>
      <c r="S34" s="37"/>
      <c r="T34" s="32">
        <v>0</v>
      </c>
      <c r="U34" s="37">
        <v>0</v>
      </c>
    </row>
    <row r="35" spans="1:21" hidden="1" outlineLevel="1" x14ac:dyDescent="0.2">
      <c r="A35" s="29">
        <v>28</v>
      </c>
      <c r="B35" s="25">
        <v>39628</v>
      </c>
      <c r="D35" s="36">
        <v>0</v>
      </c>
      <c r="F35" s="37"/>
      <c r="G35" s="37">
        <v>0</v>
      </c>
      <c r="H35" s="37"/>
      <c r="I35" s="37"/>
      <c r="J35" s="37"/>
      <c r="K35" s="37"/>
      <c r="L35" s="37"/>
      <c r="M35" s="37"/>
      <c r="N35" s="37"/>
      <c r="O35" s="37"/>
      <c r="P35" s="37"/>
      <c r="Q35" s="37"/>
      <c r="R35" s="37"/>
      <c r="S35" s="37"/>
      <c r="T35" s="32">
        <v>0</v>
      </c>
      <c r="U35" s="37">
        <v>0</v>
      </c>
    </row>
    <row r="36" spans="1:21" hidden="1" outlineLevel="1" x14ac:dyDescent="0.2">
      <c r="A36" s="29">
        <v>29</v>
      </c>
      <c r="B36" s="25">
        <v>39659</v>
      </c>
      <c r="D36" s="36">
        <v>0</v>
      </c>
      <c r="F36" s="37"/>
      <c r="G36" s="37">
        <v>0</v>
      </c>
      <c r="H36" s="37"/>
      <c r="I36" s="37"/>
      <c r="J36" s="37"/>
      <c r="K36" s="37"/>
      <c r="L36" s="37"/>
      <c r="M36" s="37"/>
      <c r="N36" s="37"/>
      <c r="O36" s="37"/>
      <c r="P36" s="37"/>
      <c r="Q36" s="37"/>
      <c r="R36" s="37"/>
      <c r="S36" s="37"/>
      <c r="T36" s="32">
        <v>0</v>
      </c>
      <c r="U36" s="37">
        <v>0</v>
      </c>
    </row>
    <row r="37" spans="1:21" hidden="1" outlineLevel="1" x14ac:dyDescent="0.2">
      <c r="A37" s="29">
        <v>30</v>
      </c>
      <c r="B37" s="25">
        <v>39689</v>
      </c>
      <c r="D37" s="36">
        <v>0</v>
      </c>
      <c r="F37" s="37"/>
      <c r="G37" s="37">
        <v>0</v>
      </c>
      <c r="H37" s="37"/>
      <c r="I37" s="37"/>
      <c r="J37" s="37"/>
      <c r="K37" s="37"/>
      <c r="L37" s="37"/>
      <c r="M37" s="37"/>
      <c r="N37" s="37"/>
      <c r="O37" s="37"/>
      <c r="P37" s="37"/>
      <c r="Q37" s="37"/>
      <c r="R37" s="37"/>
      <c r="S37" s="37"/>
      <c r="T37" s="32">
        <v>0</v>
      </c>
      <c r="U37" s="37">
        <v>0</v>
      </c>
    </row>
    <row r="38" spans="1:21" hidden="1" outlineLevel="1" x14ac:dyDescent="0.2">
      <c r="A38" s="29">
        <v>31</v>
      </c>
      <c r="B38" s="25">
        <v>39719</v>
      </c>
      <c r="D38" s="36">
        <v>0</v>
      </c>
      <c r="F38" s="37"/>
      <c r="G38" s="37">
        <v>0</v>
      </c>
      <c r="H38" s="37"/>
      <c r="I38" s="37"/>
      <c r="J38" s="37"/>
      <c r="K38" s="37"/>
      <c r="L38" s="37"/>
      <c r="M38" s="37"/>
      <c r="N38" s="37"/>
      <c r="O38" s="37"/>
      <c r="P38" s="37"/>
      <c r="Q38" s="37"/>
      <c r="R38" s="37"/>
      <c r="S38" s="37"/>
      <c r="T38" s="32">
        <v>0</v>
      </c>
      <c r="U38" s="37">
        <v>0</v>
      </c>
    </row>
    <row r="39" spans="1:21" hidden="1" outlineLevel="1" x14ac:dyDescent="0.2">
      <c r="A39" s="29">
        <v>32</v>
      </c>
      <c r="B39" s="25">
        <v>39750</v>
      </c>
      <c r="D39" s="36">
        <v>0</v>
      </c>
      <c r="F39" s="37"/>
      <c r="G39" s="37">
        <v>0</v>
      </c>
      <c r="H39" s="37"/>
      <c r="I39" s="37"/>
      <c r="J39" s="37"/>
      <c r="K39" s="37"/>
      <c r="L39" s="37"/>
      <c r="M39" s="37"/>
      <c r="N39" s="37"/>
      <c r="O39" s="37"/>
      <c r="P39" s="37"/>
      <c r="Q39" s="37"/>
      <c r="R39" s="37"/>
      <c r="S39" s="37"/>
      <c r="T39" s="32">
        <v>0</v>
      </c>
      <c r="U39" s="37">
        <v>0</v>
      </c>
    </row>
    <row r="40" spans="1:21" hidden="1" outlineLevel="1" x14ac:dyDescent="0.2">
      <c r="A40" s="29">
        <v>33</v>
      </c>
      <c r="B40" s="25">
        <v>39780</v>
      </c>
      <c r="D40" s="36">
        <v>0</v>
      </c>
      <c r="F40" s="37"/>
      <c r="G40" s="37">
        <v>0</v>
      </c>
      <c r="H40" s="37"/>
      <c r="I40" s="37"/>
      <c r="J40" s="37"/>
      <c r="K40" s="37"/>
      <c r="L40" s="37"/>
      <c r="M40" s="37"/>
      <c r="N40" s="37"/>
      <c r="O40" s="37"/>
      <c r="P40" s="37"/>
      <c r="Q40" s="37"/>
      <c r="R40" s="37"/>
      <c r="S40" s="37"/>
      <c r="T40" s="32">
        <v>0</v>
      </c>
      <c r="U40" s="37">
        <v>0</v>
      </c>
    </row>
    <row r="41" spans="1:21" hidden="1" outlineLevel="1" x14ac:dyDescent="0.2">
      <c r="A41" s="29">
        <v>34</v>
      </c>
      <c r="B41" s="25">
        <v>39811</v>
      </c>
      <c r="D41" s="36">
        <v>0</v>
      </c>
      <c r="F41" s="37"/>
      <c r="G41" s="37">
        <v>0</v>
      </c>
      <c r="H41" s="37"/>
      <c r="I41" s="37"/>
      <c r="J41" s="37"/>
      <c r="K41" s="37"/>
      <c r="L41" s="37"/>
      <c r="M41" s="37"/>
      <c r="N41" s="37"/>
      <c r="O41" s="37"/>
      <c r="P41" s="37"/>
      <c r="Q41" s="37"/>
      <c r="R41" s="37"/>
      <c r="S41" s="37"/>
      <c r="T41" s="32">
        <v>0</v>
      </c>
      <c r="U41" s="37">
        <v>0</v>
      </c>
    </row>
    <row r="42" spans="1:21" hidden="1" outlineLevel="1" x14ac:dyDescent="0.2">
      <c r="A42" s="29">
        <v>35</v>
      </c>
      <c r="B42" s="25">
        <v>39842</v>
      </c>
      <c r="D42" s="36">
        <v>0</v>
      </c>
      <c r="F42" s="37"/>
      <c r="G42" s="37">
        <v>0</v>
      </c>
      <c r="H42" s="37"/>
      <c r="I42" s="37"/>
      <c r="J42" s="37"/>
      <c r="K42" s="37"/>
      <c r="L42" s="37"/>
      <c r="M42" s="37"/>
      <c r="N42" s="37"/>
      <c r="O42" s="37"/>
      <c r="P42" s="37"/>
      <c r="Q42" s="37"/>
      <c r="R42" s="37"/>
      <c r="S42" s="37"/>
      <c r="T42" s="32">
        <v>0</v>
      </c>
      <c r="U42" s="37">
        <v>0</v>
      </c>
    </row>
    <row r="43" spans="1:21" hidden="1" outlineLevel="1" x14ac:dyDescent="0.2">
      <c r="A43" s="29">
        <v>36</v>
      </c>
      <c r="B43" s="25">
        <v>39870</v>
      </c>
      <c r="D43" s="36">
        <v>0</v>
      </c>
      <c r="F43" s="37"/>
      <c r="G43" s="37">
        <v>0</v>
      </c>
      <c r="H43" s="37"/>
      <c r="I43" s="37"/>
      <c r="J43" s="37"/>
      <c r="K43" s="37"/>
      <c r="L43" s="37"/>
      <c r="M43" s="37"/>
      <c r="N43" s="37"/>
      <c r="O43" s="37"/>
      <c r="P43" s="37"/>
      <c r="Q43" s="37"/>
      <c r="R43" s="37"/>
      <c r="S43" s="37"/>
      <c r="T43" s="32">
        <v>0</v>
      </c>
      <c r="U43" s="37">
        <v>0</v>
      </c>
    </row>
    <row r="44" spans="1:21" hidden="1" outlineLevel="1" x14ac:dyDescent="0.2">
      <c r="A44" s="29">
        <v>37</v>
      </c>
      <c r="B44" s="25">
        <v>39901</v>
      </c>
      <c r="D44" s="36">
        <v>0</v>
      </c>
      <c r="F44" s="37"/>
      <c r="G44" s="37">
        <v>0</v>
      </c>
      <c r="H44" s="37"/>
      <c r="I44" s="37"/>
      <c r="J44" s="37"/>
      <c r="K44" s="37"/>
      <c r="L44" s="37"/>
      <c r="M44" s="37"/>
      <c r="N44" s="37"/>
      <c r="O44" s="37"/>
      <c r="P44" s="37"/>
      <c r="Q44" s="37"/>
      <c r="R44" s="37"/>
      <c r="S44" s="37"/>
      <c r="T44" s="32">
        <v>0</v>
      </c>
      <c r="U44" s="37">
        <v>0</v>
      </c>
    </row>
    <row r="45" spans="1:21" hidden="1" outlineLevel="1" x14ac:dyDescent="0.2">
      <c r="A45" s="29">
        <v>38</v>
      </c>
      <c r="B45" s="25">
        <v>39931</v>
      </c>
      <c r="D45" s="36">
        <v>0</v>
      </c>
      <c r="F45" s="37"/>
      <c r="G45" s="37">
        <v>0</v>
      </c>
      <c r="H45" s="37"/>
      <c r="I45" s="37"/>
      <c r="J45" s="37"/>
      <c r="K45" s="37"/>
      <c r="L45" s="37"/>
      <c r="M45" s="37"/>
      <c r="N45" s="37"/>
      <c r="O45" s="37"/>
      <c r="P45" s="37"/>
      <c r="Q45" s="37"/>
      <c r="R45" s="37"/>
      <c r="S45" s="37"/>
      <c r="T45" s="32">
        <v>0</v>
      </c>
      <c r="U45" s="37">
        <v>0</v>
      </c>
    </row>
    <row r="46" spans="1:21" hidden="1" outlineLevel="1" x14ac:dyDescent="0.2">
      <c r="A46" s="29">
        <v>39</v>
      </c>
      <c r="B46" s="25">
        <v>39962</v>
      </c>
      <c r="D46" s="36">
        <v>0</v>
      </c>
      <c r="F46" s="37"/>
      <c r="G46" s="37">
        <v>0</v>
      </c>
      <c r="H46" s="37"/>
      <c r="I46" s="37"/>
      <c r="J46" s="37"/>
      <c r="K46" s="37"/>
      <c r="L46" s="37"/>
      <c r="M46" s="37"/>
      <c r="N46" s="37"/>
      <c r="O46" s="37"/>
      <c r="P46" s="37"/>
      <c r="Q46" s="37"/>
      <c r="R46" s="37"/>
      <c r="S46" s="37"/>
      <c r="T46" s="32">
        <v>0</v>
      </c>
      <c r="U46" s="37">
        <v>0</v>
      </c>
    </row>
    <row r="47" spans="1:21" hidden="1" outlineLevel="1" x14ac:dyDescent="0.2">
      <c r="A47" s="29">
        <v>8</v>
      </c>
      <c r="B47" s="25">
        <v>39992</v>
      </c>
      <c r="D47" s="36">
        <v>0</v>
      </c>
      <c r="F47" s="37"/>
      <c r="G47" s="37"/>
      <c r="H47" s="37"/>
      <c r="I47" s="37"/>
      <c r="J47" s="37"/>
      <c r="K47" s="37"/>
      <c r="L47" s="37"/>
      <c r="M47" s="37"/>
      <c r="N47" s="37"/>
      <c r="O47" s="37"/>
      <c r="P47" s="37"/>
      <c r="Q47" s="37"/>
      <c r="R47" s="37"/>
      <c r="S47" s="37"/>
      <c r="T47" s="32"/>
      <c r="U47" s="36">
        <v>0</v>
      </c>
    </row>
    <row r="48" spans="1:21" hidden="1" outlineLevel="1" x14ac:dyDescent="0.2">
      <c r="A48" s="29">
        <v>9</v>
      </c>
      <c r="B48" s="25">
        <v>40023</v>
      </c>
      <c r="D48" s="36">
        <v>0</v>
      </c>
      <c r="F48" s="37"/>
      <c r="G48" s="37">
        <v>0</v>
      </c>
      <c r="H48" s="37"/>
      <c r="I48" s="37"/>
      <c r="J48" s="37"/>
      <c r="K48" s="37"/>
      <c r="L48" s="37"/>
      <c r="M48" s="37"/>
      <c r="N48" s="37"/>
      <c r="O48" s="37"/>
      <c r="P48" s="37"/>
      <c r="Q48" s="37"/>
      <c r="R48" s="37"/>
      <c r="S48" s="37"/>
      <c r="T48" s="32">
        <v>0</v>
      </c>
      <c r="U48" s="37">
        <v>0</v>
      </c>
    </row>
    <row r="49" spans="1:23" hidden="1" outlineLevel="1" x14ac:dyDescent="0.2">
      <c r="A49" s="29">
        <v>10</v>
      </c>
      <c r="B49" s="25">
        <v>40053</v>
      </c>
      <c r="D49" s="36">
        <v>0</v>
      </c>
      <c r="F49" s="37"/>
      <c r="G49" s="37">
        <v>0</v>
      </c>
      <c r="H49" s="37"/>
      <c r="I49" s="37"/>
      <c r="J49" s="37"/>
      <c r="K49" s="37"/>
      <c r="L49" s="37"/>
      <c r="M49" s="37"/>
      <c r="N49" s="37"/>
      <c r="O49" s="37"/>
      <c r="P49" s="37"/>
      <c r="Q49" s="37"/>
      <c r="R49" s="37"/>
      <c r="S49" s="37"/>
      <c r="T49" s="32">
        <v>0</v>
      </c>
      <c r="U49" s="37">
        <v>0</v>
      </c>
    </row>
    <row r="50" spans="1:23" hidden="1" outlineLevel="1" x14ac:dyDescent="0.2">
      <c r="A50" s="29">
        <v>11</v>
      </c>
      <c r="B50" s="25">
        <v>40083</v>
      </c>
      <c r="D50" s="36">
        <v>0</v>
      </c>
      <c r="F50" s="37"/>
      <c r="G50" s="37">
        <v>0</v>
      </c>
      <c r="H50" s="37"/>
      <c r="I50" s="37"/>
      <c r="J50" s="37"/>
      <c r="K50" s="37"/>
      <c r="L50" s="37"/>
      <c r="M50" s="37"/>
      <c r="N50" s="37"/>
      <c r="O50" s="37"/>
      <c r="P50" s="37"/>
      <c r="Q50" s="37"/>
      <c r="R50" s="37"/>
      <c r="S50" s="37"/>
      <c r="T50" s="32">
        <v>0</v>
      </c>
      <c r="U50" s="37">
        <v>0</v>
      </c>
    </row>
    <row r="51" spans="1:23" hidden="1" outlineLevel="1" x14ac:dyDescent="0.2">
      <c r="A51" s="29">
        <v>12</v>
      </c>
      <c r="B51" s="25">
        <v>40114</v>
      </c>
      <c r="D51" s="36">
        <v>0</v>
      </c>
      <c r="F51" s="37"/>
      <c r="G51" s="37">
        <v>0</v>
      </c>
      <c r="H51" s="37"/>
      <c r="I51" s="37"/>
      <c r="J51" s="37"/>
      <c r="K51" s="37"/>
      <c r="L51" s="37"/>
      <c r="M51" s="37"/>
      <c r="N51" s="37"/>
      <c r="O51" s="37"/>
      <c r="P51" s="37"/>
      <c r="Q51" s="37"/>
      <c r="R51" s="37"/>
      <c r="S51" s="37"/>
      <c r="T51" s="32">
        <v>0</v>
      </c>
      <c r="U51" s="37">
        <v>0</v>
      </c>
    </row>
    <row r="52" spans="1:23" hidden="1" outlineLevel="1" x14ac:dyDescent="0.2">
      <c r="A52" s="29">
        <v>13</v>
      </c>
      <c r="B52" s="25">
        <v>40144</v>
      </c>
      <c r="D52" s="36">
        <v>0</v>
      </c>
      <c r="F52" s="37"/>
      <c r="G52" s="37">
        <v>0</v>
      </c>
      <c r="H52" s="37"/>
      <c r="I52" s="37"/>
      <c r="J52" s="37"/>
      <c r="K52" s="37"/>
      <c r="L52" s="37"/>
      <c r="M52" s="37"/>
      <c r="N52" s="37"/>
      <c r="O52" s="37"/>
      <c r="P52" s="37"/>
      <c r="Q52" s="37"/>
      <c r="R52" s="37"/>
      <c r="S52" s="37"/>
      <c r="T52" s="32">
        <v>0</v>
      </c>
      <c r="U52" s="37">
        <v>0</v>
      </c>
    </row>
    <row r="53" spans="1:23" hidden="1" outlineLevel="1" x14ac:dyDescent="0.2">
      <c r="A53" s="29">
        <v>14</v>
      </c>
      <c r="B53" s="25">
        <v>40175</v>
      </c>
      <c r="D53" s="36">
        <v>0</v>
      </c>
      <c r="F53" s="37"/>
      <c r="G53" s="37">
        <v>0</v>
      </c>
      <c r="H53" s="37"/>
      <c r="I53" s="37"/>
      <c r="J53" s="37"/>
      <c r="K53" s="37"/>
      <c r="L53" s="37"/>
      <c r="M53" s="37"/>
      <c r="N53" s="37"/>
      <c r="O53" s="37"/>
      <c r="P53" s="37"/>
      <c r="Q53" s="37"/>
      <c r="R53" s="37"/>
      <c r="S53" s="37"/>
      <c r="T53" s="32">
        <v>0</v>
      </c>
      <c r="U53" s="37">
        <v>0</v>
      </c>
    </row>
    <row r="54" spans="1:23" hidden="1" outlineLevel="1" x14ac:dyDescent="0.2">
      <c r="A54" s="29">
        <v>15</v>
      </c>
      <c r="B54" s="25">
        <v>40206</v>
      </c>
      <c r="D54" s="36"/>
      <c r="F54" s="37"/>
      <c r="G54" s="37"/>
      <c r="H54" s="37"/>
      <c r="I54" s="37"/>
      <c r="J54" s="37"/>
      <c r="K54" s="37"/>
      <c r="L54" s="37"/>
      <c r="M54" s="37"/>
      <c r="N54" s="37"/>
      <c r="O54" s="37"/>
      <c r="P54" s="37"/>
      <c r="Q54" s="37"/>
      <c r="R54" s="37"/>
      <c r="S54" s="37"/>
      <c r="T54" s="32"/>
      <c r="U54" s="37"/>
    </row>
    <row r="55" spans="1:23" hidden="1" outlineLevel="1" x14ac:dyDescent="0.2">
      <c r="A55" s="29">
        <v>16</v>
      </c>
      <c r="B55" s="25">
        <v>40206</v>
      </c>
      <c r="D55" s="36">
        <v>0</v>
      </c>
      <c r="F55" s="40">
        <v>3.2500000000000001E-2</v>
      </c>
      <c r="G55" s="37">
        <v>0</v>
      </c>
      <c r="H55" s="41"/>
      <c r="I55" s="40"/>
      <c r="J55" s="40"/>
      <c r="K55" s="40"/>
      <c r="L55" s="40"/>
      <c r="M55" s="40"/>
      <c r="N55" s="40"/>
      <c r="O55" s="40"/>
      <c r="P55" s="40"/>
      <c r="Q55" s="40"/>
      <c r="R55" s="40"/>
      <c r="S55" s="40"/>
      <c r="T55" s="32">
        <v>3.2500000000000001E-2</v>
      </c>
      <c r="U55" s="37">
        <v>3.2500000000000001E-2</v>
      </c>
      <c r="V55" s="37">
        <v>3.2500000000000001E-2</v>
      </c>
      <c r="W55" s="37"/>
    </row>
    <row r="56" spans="1:23" hidden="1" outlineLevel="1" x14ac:dyDescent="0.2">
      <c r="A56" s="29">
        <v>17</v>
      </c>
      <c r="B56" s="25">
        <v>40234</v>
      </c>
      <c r="D56" s="36">
        <v>25084.31</v>
      </c>
      <c r="F56" s="40">
        <v>3.2500000000000001E-2</v>
      </c>
      <c r="G56" s="38">
        <v>33.97</v>
      </c>
      <c r="H56" s="41"/>
      <c r="I56" s="40"/>
      <c r="J56" s="40"/>
      <c r="K56" s="40"/>
      <c r="L56" s="40"/>
      <c r="M56" s="40"/>
      <c r="N56" s="40"/>
      <c r="O56" s="40"/>
      <c r="P56" s="40"/>
      <c r="Q56" s="40"/>
      <c r="R56" s="40"/>
      <c r="S56" s="40"/>
      <c r="T56" s="32">
        <v>25118.312500000004</v>
      </c>
      <c r="U56" s="37">
        <v>25118.345000000005</v>
      </c>
      <c r="V56" s="37">
        <v>25118.345000000005</v>
      </c>
      <c r="W56" s="37"/>
    </row>
    <row r="57" spans="1:23" hidden="1" outlineLevel="1" x14ac:dyDescent="0.2">
      <c r="A57" s="29">
        <v>18</v>
      </c>
      <c r="B57" s="25">
        <v>40265</v>
      </c>
      <c r="D57" s="36">
        <v>0</v>
      </c>
      <c r="F57" s="40">
        <v>3.2500000000000001E-2</v>
      </c>
      <c r="G57" s="38">
        <v>68.03</v>
      </c>
      <c r="H57" s="41"/>
      <c r="I57" s="40"/>
      <c r="J57" s="40"/>
      <c r="K57" s="40"/>
      <c r="L57" s="40"/>
      <c r="M57" s="40"/>
      <c r="N57" s="40"/>
      <c r="O57" s="40"/>
      <c r="P57" s="40"/>
      <c r="Q57" s="40"/>
      <c r="R57" s="40"/>
      <c r="S57" s="40"/>
      <c r="T57" s="32">
        <v>68.0625</v>
      </c>
      <c r="U57" s="37">
        <v>25186.407500000005</v>
      </c>
      <c r="V57" s="37">
        <v>25186.407500000005</v>
      </c>
      <c r="W57" s="37"/>
    </row>
    <row r="58" spans="1:23" hidden="1" outlineLevel="1" x14ac:dyDescent="0.2">
      <c r="A58" s="29">
        <v>19</v>
      </c>
      <c r="B58" s="25">
        <v>40295</v>
      </c>
      <c r="D58" s="36">
        <v>0</v>
      </c>
      <c r="F58" s="40">
        <v>3.2500000000000001E-2</v>
      </c>
      <c r="G58" s="37">
        <v>68.209999999999994</v>
      </c>
      <c r="H58" s="41"/>
      <c r="I58" s="40"/>
      <c r="J58" s="40"/>
      <c r="K58" s="40"/>
      <c r="L58" s="40"/>
      <c r="M58" s="40"/>
      <c r="N58" s="40"/>
      <c r="O58" s="40"/>
      <c r="P58" s="40"/>
      <c r="Q58" s="40"/>
      <c r="R58" s="40"/>
      <c r="S58" s="40"/>
      <c r="T58" s="32">
        <v>68.242499999999993</v>
      </c>
      <c r="U58" s="37">
        <v>25254.650000000005</v>
      </c>
      <c r="V58" s="37">
        <v>25254.650000000005</v>
      </c>
      <c r="W58" s="37"/>
    </row>
    <row r="59" spans="1:23" hidden="1" outlineLevel="1" x14ac:dyDescent="0.2">
      <c r="A59" s="29">
        <v>20</v>
      </c>
      <c r="B59" s="25">
        <v>40326</v>
      </c>
      <c r="D59" s="36">
        <v>0</v>
      </c>
      <c r="F59" s="40">
        <v>3.2500000000000001E-2</v>
      </c>
      <c r="G59" s="37">
        <v>68.400000000000006</v>
      </c>
      <c r="H59" s="41"/>
      <c r="I59" s="40"/>
      <c r="J59" s="40"/>
      <c r="K59" s="40"/>
      <c r="L59" s="40"/>
      <c r="M59" s="40"/>
      <c r="N59" s="40"/>
      <c r="O59" s="40"/>
      <c r="P59" s="40"/>
      <c r="Q59" s="40"/>
      <c r="R59" s="40"/>
      <c r="S59" s="40"/>
      <c r="T59" s="32">
        <v>68.432500000000005</v>
      </c>
      <c r="U59" s="37">
        <v>25323.082500000004</v>
      </c>
      <c r="V59" s="37">
        <v>25323.082500000004</v>
      </c>
      <c r="W59" s="37"/>
    </row>
    <row r="60" spans="1:23" hidden="1" outlineLevel="1" x14ac:dyDescent="0.2">
      <c r="A60" s="29">
        <v>21</v>
      </c>
      <c r="B60" s="25">
        <v>40356</v>
      </c>
      <c r="D60" s="36">
        <v>0</v>
      </c>
      <c r="F60" s="40">
        <v>3.2500000000000001E-2</v>
      </c>
      <c r="G60" s="37">
        <v>68.58</v>
      </c>
      <c r="H60" s="41"/>
      <c r="I60" s="40"/>
      <c r="J60" s="40"/>
      <c r="K60" s="40"/>
      <c r="L60" s="40"/>
      <c r="M60" s="40"/>
      <c r="N60" s="40"/>
      <c r="O60" s="40"/>
      <c r="P60" s="40"/>
      <c r="Q60" s="40"/>
      <c r="R60" s="40"/>
      <c r="S60" s="40"/>
      <c r="T60" s="32">
        <v>68.612499999999997</v>
      </c>
      <c r="U60" s="37">
        <v>25391.695000000003</v>
      </c>
      <c r="V60" s="37"/>
      <c r="W60" s="37"/>
    </row>
    <row r="61" spans="1:23" hidden="1" outlineLevel="1" x14ac:dyDescent="0.2">
      <c r="A61" s="29">
        <v>22</v>
      </c>
      <c r="B61" s="25">
        <v>40387</v>
      </c>
      <c r="D61" s="36">
        <v>0</v>
      </c>
      <c r="F61" s="40">
        <v>3.2500000000000001E-2</v>
      </c>
      <c r="G61" s="37">
        <v>68.77</v>
      </c>
      <c r="H61" s="41"/>
      <c r="I61" s="40"/>
      <c r="J61" s="40"/>
      <c r="K61" s="40"/>
      <c r="L61" s="40"/>
      <c r="M61" s="40"/>
      <c r="N61" s="40"/>
      <c r="O61" s="40"/>
      <c r="P61" s="40"/>
      <c r="Q61" s="40"/>
      <c r="R61" s="40"/>
      <c r="S61" s="40"/>
      <c r="T61" s="32">
        <v>68.802499999999995</v>
      </c>
      <c r="U61" s="37">
        <v>25460.497500000005</v>
      </c>
      <c r="V61" s="37"/>
      <c r="W61" s="37"/>
    </row>
    <row r="62" spans="1:23" hidden="1" outlineLevel="1" x14ac:dyDescent="0.2">
      <c r="A62" s="29">
        <v>23</v>
      </c>
      <c r="B62" s="25">
        <v>40417</v>
      </c>
      <c r="D62" s="36">
        <v>0</v>
      </c>
      <c r="F62" s="40">
        <v>3.2500000000000001E-2</v>
      </c>
      <c r="G62" s="37">
        <v>68.959999999999994</v>
      </c>
      <c r="H62" s="41"/>
      <c r="I62" s="40"/>
      <c r="J62" s="40"/>
      <c r="K62" s="40"/>
      <c r="L62" s="40"/>
      <c r="M62" s="40"/>
      <c r="N62" s="40"/>
      <c r="O62" s="40"/>
      <c r="P62" s="40"/>
      <c r="Q62" s="40"/>
      <c r="R62" s="40"/>
      <c r="S62" s="40"/>
      <c r="T62" s="32">
        <v>68.992499999999993</v>
      </c>
      <c r="U62" s="37">
        <v>25529.490000000005</v>
      </c>
      <c r="V62" s="37"/>
      <c r="W62" s="37"/>
    </row>
    <row r="63" spans="1:23" hidden="1" outlineLevel="1" x14ac:dyDescent="0.2">
      <c r="A63" s="29">
        <v>24</v>
      </c>
      <c r="B63" s="25">
        <v>40447</v>
      </c>
      <c r="D63" s="36">
        <v>35217.14</v>
      </c>
      <c r="F63" s="40">
        <v>3.2500000000000001E-2</v>
      </c>
      <c r="G63" s="37">
        <v>116.83</v>
      </c>
      <c r="H63" s="41"/>
      <c r="I63" s="40"/>
      <c r="J63" s="40"/>
      <c r="K63" s="40"/>
      <c r="L63" s="40"/>
      <c r="M63" s="40"/>
      <c r="N63" s="40"/>
      <c r="O63" s="40"/>
      <c r="P63" s="40"/>
      <c r="Q63" s="40"/>
      <c r="R63" s="40"/>
      <c r="S63" s="40"/>
      <c r="T63" s="32">
        <v>35334.002500000002</v>
      </c>
      <c r="U63" s="37">
        <v>60863.492500000008</v>
      </c>
      <c r="V63" s="37"/>
      <c r="W63" s="37"/>
    </row>
    <row r="64" spans="1:23" hidden="1" outlineLevel="1" x14ac:dyDescent="0.2">
      <c r="A64" s="29">
        <v>25</v>
      </c>
      <c r="B64" s="25">
        <v>40478</v>
      </c>
      <c r="D64" s="36">
        <v>323.02</v>
      </c>
      <c r="F64" s="40">
        <v>3.2500000000000001E-2</v>
      </c>
      <c r="G64" s="37">
        <v>165.28</v>
      </c>
      <c r="H64" s="41"/>
      <c r="I64" s="40"/>
      <c r="J64" s="40"/>
      <c r="K64" s="40"/>
      <c r="L64" s="40"/>
      <c r="M64" s="40"/>
      <c r="N64" s="40"/>
      <c r="O64" s="40"/>
      <c r="P64" s="40"/>
      <c r="Q64" s="40"/>
      <c r="R64" s="40"/>
      <c r="S64" s="40"/>
      <c r="T64" s="32">
        <v>488.33249999999998</v>
      </c>
      <c r="U64" s="37">
        <v>61351.825000000004</v>
      </c>
      <c r="V64" s="37"/>
      <c r="W64" s="37"/>
    </row>
    <row r="65" spans="1:23" hidden="1" outlineLevel="1" x14ac:dyDescent="0.2">
      <c r="A65" s="29">
        <v>26</v>
      </c>
      <c r="B65" s="25">
        <v>40508</v>
      </c>
      <c r="D65" s="36">
        <v>166.16</v>
      </c>
      <c r="E65" s="32">
        <v>-61351.825000000004</v>
      </c>
      <c r="F65" s="40">
        <v>3.2500000000000001E-2</v>
      </c>
      <c r="G65" s="37">
        <v>0.23</v>
      </c>
      <c r="H65" s="41"/>
      <c r="I65" s="40"/>
      <c r="J65" s="40"/>
      <c r="K65" s="40"/>
      <c r="L65" s="40"/>
      <c r="M65" s="40"/>
      <c r="N65" s="40"/>
      <c r="O65" s="40"/>
      <c r="P65" s="40"/>
      <c r="Q65" s="40"/>
      <c r="R65" s="40"/>
      <c r="S65" s="40"/>
      <c r="T65" s="32">
        <v>-61185.402499999997</v>
      </c>
      <c r="U65" s="37">
        <v>166.42250000000786</v>
      </c>
      <c r="V65" s="37"/>
      <c r="W65" s="37"/>
    </row>
    <row r="66" spans="1:23" ht="13.5" hidden="1" outlineLevel="1" thickBot="1" x14ac:dyDescent="0.25">
      <c r="A66" s="29">
        <v>27</v>
      </c>
      <c r="B66" s="42">
        <v>40539</v>
      </c>
      <c r="C66" s="42"/>
      <c r="D66" s="43">
        <v>0</v>
      </c>
      <c r="E66" s="44">
        <v>-166.16</v>
      </c>
      <c r="F66" s="45">
        <v>3.2500000000000001E-2</v>
      </c>
      <c r="G66" s="46">
        <v>0.45</v>
      </c>
      <c r="H66" s="47"/>
      <c r="I66" s="45"/>
      <c r="J66" s="45"/>
      <c r="K66" s="45"/>
      <c r="L66" s="45"/>
      <c r="M66" s="45"/>
      <c r="N66" s="45"/>
      <c r="O66" s="45"/>
      <c r="P66" s="45"/>
      <c r="Q66" s="45"/>
      <c r="R66" s="45"/>
      <c r="S66" s="45"/>
      <c r="T66" s="44">
        <v>-165.67750000000001</v>
      </c>
      <c r="U66" s="46">
        <v>0.74500000000784894</v>
      </c>
      <c r="V66" s="46"/>
      <c r="W66" s="46"/>
    </row>
    <row r="67" spans="1:23" hidden="1" outlineLevel="1" x14ac:dyDescent="0.2">
      <c r="A67" s="29">
        <v>28</v>
      </c>
      <c r="B67" s="25">
        <v>40570</v>
      </c>
      <c r="D67" s="36">
        <v>29811.17</v>
      </c>
      <c r="F67" s="40">
        <v>3.2500000000000001E-2</v>
      </c>
      <c r="G67" s="37">
        <v>40.369999999999997</v>
      </c>
      <c r="H67" s="37">
        <v>40.369999999999997</v>
      </c>
      <c r="I67" s="41"/>
      <c r="J67" s="41"/>
      <c r="K67" s="41"/>
      <c r="L67" s="41"/>
      <c r="M67" s="41"/>
      <c r="N67" s="41"/>
      <c r="O67" s="41"/>
      <c r="P67" s="41"/>
      <c r="Q67" s="41"/>
      <c r="R67" s="41"/>
      <c r="S67" s="41"/>
      <c r="T67" s="32">
        <v>29851.572499999998</v>
      </c>
      <c r="U67" s="37">
        <v>29852.317500000005</v>
      </c>
      <c r="V67" s="37">
        <v>29852.317500000005</v>
      </c>
      <c r="W67" s="37"/>
    </row>
    <row r="68" spans="1:23" hidden="1" outlineLevel="1" x14ac:dyDescent="0.2">
      <c r="A68" s="29">
        <v>29</v>
      </c>
      <c r="B68" s="25">
        <v>40598</v>
      </c>
      <c r="D68" s="36">
        <v>1241.0999999999999</v>
      </c>
      <c r="F68" s="40">
        <v>3.2500000000000001E-2</v>
      </c>
      <c r="G68" s="37">
        <v>82.53</v>
      </c>
      <c r="H68" s="37">
        <v>82.53</v>
      </c>
      <c r="I68" s="41"/>
      <c r="J68" s="41"/>
      <c r="K68" s="41"/>
      <c r="L68" s="41"/>
      <c r="M68" s="41"/>
      <c r="N68" s="41"/>
      <c r="O68" s="41"/>
      <c r="P68" s="41"/>
      <c r="Q68" s="41"/>
      <c r="R68" s="41"/>
      <c r="S68" s="41"/>
      <c r="T68" s="32">
        <v>1323.6624999999999</v>
      </c>
      <c r="U68" s="37">
        <v>31175.980000000003</v>
      </c>
      <c r="V68" s="37">
        <v>31175.980000000003</v>
      </c>
      <c r="W68" s="37"/>
    </row>
    <row r="69" spans="1:23" hidden="1" outlineLevel="1" x14ac:dyDescent="0.2">
      <c r="A69" s="29">
        <v>30</v>
      </c>
      <c r="B69" s="25">
        <v>40629</v>
      </c>
      <c r="D69" s="36">
        <v>413.7</v>
      </c>
      <c r="F69" s="40">
        <v>3.2500000000000001E-2</v>
      </c>
      <c r="G69" s="37">
        <v>85</v>
      </c>
      <c r="H69" s="37">
        <v>85</v>
      </c>
      <c r="I69" s="41"/>
      <c r="J69" s="41"/>
      <c r="K69" s="41"/>
      <c r="L69" s="41"/>
      <c r="M69" s="41"/>
      <c r="N69" s="41"/>
      <c r="O69" s="41"/>
      <c r="P69" s="41"/>
      <c r="Q69" s="41"/>
      <c r="R69" s="41"/>
      <c r="S69" s="41"/>
      <c r="T69" s="32">
        <v>498.73250000000002</v>
      </c>
      <c r="U69" s="37">
        <v>31674.712500000001</v>
      </c>
      <c r="V69" s="37">
        <v>31674.712500000001</v>
      </c>
      <c r="W69" s="37"/>
    </row>
    <row r="70" spans="1:23" hidden="1" outlineLevel="1" x14ac:dyDescent="0.2">
      <c r="A70" s="29">
        <v>31</v>
      </c>
      <c r="B70" s="25">
        <v>40659</v>
      </c>
      <c r="D70" s="36">
        <v>553.44000000000005</v>
      </c>
      <c r="F70" s="40">
        <v>3.2500000000000001E-2</v>
      </c>
      <c r="G70" s="37">
        <v>86.54</v>
      </c>
      <c r="H70" s="37">
        <v>86.54</v>
      </c>
      <c r="I70" s="41"/>
      <c r="J70" s="41"/>
      <c r="K70" s="41"/>
      <c r="L70" s="41"/>
      <c r="M70" s="41"/>
      <c r="N70" s="41"/>
      <c r="O70" s="41"/>
      <c r="P70" s="41"/>
      <c r="Q70" s="41"/>
      <c r="R70" s="41"/>
      <c r="S70" s="41"/>
      <c r="T70" s="32">
        <v>640.01250000000005</v>
      </c>
      <c r="U70" s="37">
        <v>32314.725000000002</v>
      </c>
      <c r="V70" s="37">
        <v>32314.725000000002</v>
      </c>
      <c r="W70" s="37"/>
    </row>
    <row r="71" spans="1:23" hidden="1" outlineLevel="1" x14ac:dyDescent="0.2">
      <c r="A71" s="29">
        <v>32</v>
      </c>
      <c r="B71" s="25">
        <v>40690</v>
      </c>
      <c r="D71" s="36">
        <v>138.82</v>
      </c>
      <c r="F71" s="40">
        <v>3.2500000000000001E-2</v>
      </c>
      <c r="G71" s="37">
        <v>87.71</v>
      </c>
      <c r="H71" s="37">
        <v>87.71</v>
      </c>
      <c r="I71" s="41"/>
      <c r="J71" s="41"/>
      <c r="K71" s="41"/>
      <c r="L71" s="41"/>
      <c r="M71" s="41"/>
      <c r="N71" s="41"/>
      <c r="O71" s="41"/>
      <c r="P71" s="41"/>
      <c r="Q71" s="41"/>
      <c r="R71" s="41"/>
      <c r="S71" s="41"/>
      <c r="T71" s="32">
        <v>226.5625</v>
      </c>
      <c r="U71" s="37">
        <v>32541.287500000002</v>
      </c>
      <c r="V71" s="37">
        <v>32541.287500000002</v>
      </c>
      <c r="W71" s="37"/>
    </row>
    <row r="72" spans="1:23" hidden="1" outlineLevel="1" x14ac:dyDescent="0.2">
      <c r="A72" s="29">
        <v>33</v>
      </c>
      <c r="B72" s="25">
        <v>40720</v>
      </c>
      <c r="D72" s="36">
        <v>138.82</v>
      </c>
      <c r="F72" s="40">
        <v>3.2500000000000001E-2</v>
      </c>
      <c r="G72" s="37">
        <v>88.32</v>
      </c>
      <c r="H72" s="37">
        <v>88.32</v>
      </c>
      <c r="I72" s="41"/>
      <c r="J72" s="41"/>
      <c r="K72" s="41"/>
      <c r="L72" s="41"/>
      <c r="M72" s="41"/>
      <c r="N72" s="41"/>
      <c r="O72" s="41"/>
      <c r="P72" s="41"/>
      <c r="Q72" s="41"/>
      <c r="R72" s="41"/>
      <c r="S72" s="41"/>
      <c r="T72" s="32">
        <v>227.17249999999999</v>
      </c>
      <c r="U72" s="37">
        <v>32768.46</v>
      </c>
      <c r="V72" s="37">
        <v>32768.46</v>
      </c>
      <c r="W72" s="37"/>
    </row>
    <row r="73" spans="1:23" hidden="1" outlineLevel="1" x14ac:dyDescent="0.2">
      <c r="A73" s="29">
        <v>34</v>
      </c>
      <c r="B73" s="25">
        <v>40751</v>
      </c>
      <c r="D73" s="36">
        <v>21287.91</v>
      </c>
      <c r="F73" s="40">
        <v>3.2500000000000001E-2</v>
      </c>
      <c r="G73" s="37">
        <v>117.58</v>
      </c>
      <c r="H73" s="37">
        <v>117.58</v>
      </c>
      <c r="I73" s="41"/>
      <c r="J73" s="41"/>
      <c r="K73" s="41"/>
      <c r="L73" s="41"/>
      <c r="M73" s="41"/>
      <c r="N73" s="41"/>
      <c r="O73" s="41"/>
      <c r="P73" s="41"/>
      <c r="Q73" s="41"/>
      <c r="R73" s="41"/>
      <c r="S73" s="41"/>
      <c r="T73" s="32">
        <v>21405.522500000003</v>
      </c>
      <c r="U73" s="37">
        <v>54173.982499999998</v>
      </c>
      <c r="V73" s="37">
        <v>54173.982499999998</v>
      </c>
      <c r="W73" s="37"/>
    </row>
    <row r="74" spans="1:23" hidden="1" outlineLevel="1" x14ac:dyDescent="0.2">
      <c r="A74" s="29">
        <v>35</v>
      </c>
      <c r="B74" s="25">
        <v>40781</v>
      </c>
      <c r="D74" s="36">
        <v>208.23</v>
      </c>
      <c r="F74" s="40">
        <v>3.2500000000000001E-2</v>
      </c>
      <c r="G74" s="37">
        <v>147</v>
      </c>
      <c r="H74" s="37">
        <v>147</v>
      </c>
      <c r="I74" s="41"/>
      <c r="J74" s="41"/>
      <c r="K74" s="41"/>
      <c r="L74" s="41"/>
      <c r="M74" s="41"/>
      <c r="N74" s="41"/>
      <c r="O74" s="41"/>
      <c r="P74" s="41"/>
      <c r="Q74" s="41"/>
      <c r="R74" s="41"/>
      <c r="S74" s="41"/>
      <c r="T74" s="32">
        <v>355.26249999999999</v>
      </c>
      <c r="U74" s="37">
        <v>54529.244999999995</v>
      </c>
      <c r="V74" s="37">
        <v>54529.244999999995</v>
      </c>
      <c r="W74" s="37"/>
    </row>
    <row r="75" spans="1:23" hidden="1" outlineLevel="1" x14ac:dyDescent="0.2">
      <c r="A75" s="29">
        <v>36</v>
      </c>
      <c r="B75" s="25">
        <v>40811</v>
      </c>
      <c r="D75" s="36">
        <v>0</v>
      </c>
      <c r="F75" s="40">
        <v>3.2500000000000001E-2</v>
      </c>
      <c r="G75" s="37">
        <v>147.68</v>
      </c>
      <c r="H75" s="37">
        <v>147.68</v>
      </c>
      <c r="I75" s="41"/>
      <c r="J75" s="41"/>
      <c r="K75" s="41"/>
      <c r="L75" s="41"/>
      <c r="M75" s="41"/>
      <c r="N75" s="41"/>
      <c r="O75" s="41"/>
      <c r="P75" s="41"/>
      <c r="Q75" s="41"/>
      <c r="R75" s="41"/>
      <c r="S75" s="41"/>
      <c r="T75" s="32">
        <v>147.71250000000001</v>
      </c>
      <c r="U75" s="37">
        <v>54676.957499999997</v>
      </c>
      <c r="V75" s="37">
        <v>54676.957499999997</v>
      </c>
      <c r="W75" s="37"/>
    </row>
    <row r="76" spans="1:23" hidden="1" outlineLevel="1" x14ac:dyDescent="0.2">
      <c r="A76" s="29">
        <v>37</v>
      </c>
      <c r="B76" s="25">
        <v>40842</v>
      </c>
      <c r="D76" s="36">
        <v>16431.45</v>
      </c>
      <c r="F76" s="40">
        <v>3.2500000000000001E-2</v>
      </c>
      <c r="G76" s="37">
        <v>170.33</v>
      </c>
      <c r="H76" s="37">
        <v>170.33</v>
      </c>
      <c r="I76" s="41"/>
      <c r="J76" s="41"/>
      <c r="K76" s="41"/>
      <c r="L76" s="41"/>
      <c r="M76" s="41"/>
      <c r="N76" s="41"/>
      <c r="O76" s="41"/>
      <c r="P76" s="41"/>
      <c r="Q76" s="41"/>
      <c r="R76" s="41"/>
      <c r="S76" s="41"/>
      <c r="T76" s="32">
        <v>16601.812500000004</v>
      </c>
      <c r="U76" s="37">
        <v>71278.77</v>
      </c>
      <c r="V76" s="37">
        <v>71278.77</v>
      </c>
      <c r="W76" s="37"/>
    </row>
    <row r="77" spans="1:23" hidden="1" outlineLevel="1" x14ac:dyDescent="0.2">
      <c r="A77" s="29">
        <v>38</v>
      </c>
      <c r="B77" s="25">
        <v>40872</v>
      </c>
      <c r="D77" s="36">
        <v>8827.65</v>
      </c>
      <c r="F77" s="40">
        <v>3.2500000000000001E-2</v>
      </c>
      <c r="G77" s="37">
        <v>205</v>
      </c>
      <c r="H77" s="37">
        <v>205</v>
      </c>
      <c r="I77" s="41"/>
      <c r="J77" s="41"/>
      <c r="K77" s="41"/>
      <c r="L77" s="41"/>
      <c r="M77" s="41"/>
      <c r="N77" s="41"/>
      <c r="O77" s="41"/>
      <c r="P77" s="41"/>
      <c r="Q77" s="41"/>
      <c r="R77" s="41"/>
      <c r="S77" s="41"/>
      <c r="T77" s="32">
        <v>9032.682499999999</v>
      </c>
      <c r="U77" s="37">
        <v>80311.452499999999</v>
      </c>
      <c r="V77" s="37">
        <v>80311.452499999999</v>
      </c>
      <c r="W77" s="37"/>
    </row>
    <row r="78" spans="1:23" ht="13.5" hidden="1" outlineLevel="1" thickBot="1" x14ac:dyDescent="0.25">
      <c r="A78" s="29">
        <v>39</v>
      </c>
      <c r="B78" s="42">
        <v>40903</v>
      </c>
      <c r="C78" s="42"/>
      <c r="D78" s="43">
        <v>0</v>
      </c>
      <c r="E78" s="42"/>
      <c r="F78" s="45">
        <v>3.2500000000000001E-2</v>
      </c>
      <c r="G78" s="46">
        <v>217.51</v>
      </c>
      <c r="H78" s="46">
        <v>217.51</v>
      </c>
      <c r="I78" s="47"/>
      <c r="J78" s="47"/>
      <c r="K78" s="47"/>
      <c r="L78" s="47"/>
      <c r="M78" s="47"/>
      <c r="N78" s="47"/>
      <c r="O78" s="47"/>
      <c r="P78" s="47"/>
      <c r="Q78" s="47"/>
      <c r="R78" s="47"/>
      <c r="S78" s="47"/>
      <c r="T78" s="44">
        <v>217.54249999999999</v>
      </c>
      <c r="U78" s="46">
        <v>80528.994999999995</v>
      </c>
      <c r="V78" s="46">
        <v>80528.994999999995</v>
      </c>
      <c r="W78" s="42"/>
    </row>
    <row r="79" spans="1:23" hidden="1" outlineLevel="1" x14ac:dyDescent="0.2">
      <c r="A79" s="29">
        <v>40</v>
      </c>
      <c r="B79" s="25">
        <v>40934</v>
      </c>
      <c r="D79" s="36">
        <v>0</v>
      </c>
      <c r="F79" s="40">
        <v>3.2500000000000001E-2</v>
      </c>
      <c r="G79" s="37">
        <v>218.1</v>
      </c>
      <c r="H79" s="37">
        <v>218.1</v>
      </c>
      <c r="I79" s="37">
        <v>0</v>
      </c>
      <c r="J79" s="37"/>
      <c r="K79" s="37"/>
      <c r="L79" s="37"/>
      <c r="M79" s="37"/>
      <c r="N79" s="37"/>
      <c r="O79" s="37"/>
      <c r="P79" s="37"/>
      <c r="Q79" s="37"/>
      <c r="R79" s="37"/>
      <c r="S79" s="37"/>
      <c r="T79" s="32">
        <v>218.13249999999999</v>
      </c>
      <c r="U79" s="37">
        <v>80747.127500000002</v>
      </c>
      <c r="V79" s="37">
        <v>80747.095000000001</v>
      </c>
      <c r="W79" s="37">
        <v>3.2500000001164153E-2</v>
      </c>
    </row>
    <row r="80" spans="1:23" hidden="1" outlineLevel="1" x14ac:dyDescent="0.2">
      <c r="A80" s="29">
        <v>41</v>
      </c>
      <c r="B80" s="25">
        <v>40963</v>
      </c>
      <c r="D80" s="36">
        <v>0</v>
      </c>
      <c r="F80" s="40">
        <v>3.2500000000000001E-2</v>
      </c>
      <c r="G80" s="37">
        <v>218.69</v>
      </c>
      <c r="H80" s="37">
        <v>218.69</v>
      </c>
      <c r="I80" s="37">
        <v>0</v>
      </c>
      <c r="J80" s="37"/>
      <c r="K80" s="37"/>
      <c r="L80" s="37"/>
      <c r="M80" s="37"/>
      <c r="N80" s="37"/>
      <c r="O80" s="37"/>
      <c r="P80" s="37"/>
      <c r="Q80" s="37"/>
      <c r="R80" s="37"/>
      <c r="S80" s="37"/>
      <c r="T80" s="32">
        <v>218.7225</v>
      </c>
      <c r="U80" s="37">
        <v>80965.850000000006</v>
      </c>
      <c r="V80" s="37">
        <v>80965.785000000003</v>
      </c>
      <c r="W80" s="37">
        <v>6.5000000002328306E-2</v>
      </c>
    </row>
    <row r="81" spans="1:25" hidden="1" outlineLevel="1" x14ac:dyDescent="0.2">
      <c r="A81" s="29">
        <v>42</v>
      </c>
      <c r="B81" s="25">
        <v>40994</v>
      </c>
      <c r="D81" s="36">
        <v>0</v>
      </c>
      <c r="F81" s="40">
        <v>3.2500000000000001E-2</v>
      </c>
      <c r="G81" s="37">
        <v>219.28</v>
      </c>
      <c r="H81" s="37">
        <v>219.28</v>
      </c>
      <c r="I81" s="37">
        <v>0</v>
      </c>
      <c r="J81" s="37"/>
      <c r="K81" s="37"/>
      <c r="L81" s="37"/>
      <c r="M81" s="37"/>
      <c r="N81" s="37"/>
      <c r="O81" s="37"/>
      <c r="P81" s="37"/>
      <c r="Q81" s="37"/>
      <c r="R81" s="37"/>
      <c r="S81" s="37"/>
      <c r="T81" s="32">
        <v>219.3125</v>
      </c>
      <c r="U81" s="37">
        <v>81185.162500000006</v>
      </c>
      <c r="V81" s="37">
        <v>81185.065000000002</v>
      </c>
      <c r="W81" s="37">
        <v>9.750000000349246E-2</v>
      </c>
    </row>
    <row r="82" spans="1:25" hidden="1" outlineLevel="1" x14ac:dyDescent="0.2">
      <c r="A82" s="29">
        <v>43</v>
      </c>
      <c r="B82" s="25">
        <v>41024</v>
      </c>
      <c r="D82" s="36">
        <v>8727.65</v>
      </c>
      <c r="F82" s="40">
        <v>3.2500000000000001E-2</v>
      </c>
      <c r="G82" s="37">
        <v>231.7</v>
      </c>
      <c r="H82" s="37">
        <v>219.88</v>
      </c>
      <c r="I82" s="37">
        <v>11.819999999999993</v>
      </c>
      <c r="J82" s="37"/>
      <c r="K82" s="37"/>
      <c r="L82" s="37"/>
      <c r="M82" s="37"/>
      <c r="N82" s="37"/>
      <c r="O82" s="37"/>
      <c r="P82" s="37"/>
      <c r="Q82" s="37"/>
      <c r="R82" s="37"/>
      <c r="S82" s="37"/>
      <c r="T82" s="32">
        <v>8959.3824999999997</v>
      </c>
      <c r="U82" s="37">
        <v>90144.545000000013</v>
      </c>
      <c r="V82" s="37">
        <v>81404.945000000007</v>
      </c>
      <c r="W82" s="37">
        <v>8739.6000000000058</v>
      </c>
    </row>
    <row r="83" spans="1:25" hidden="1" outlineLevel="1" x14ac:dyDescent="0.2">
      <c r="A83" s="29">
        <v>44</v>
      </c>
      <c r="B83" s="25">
        <v>41055</v>
      </c>
      <c r="D83" s="36">
        <v>170.56</v>
      </c>
      <c r="F83" s="40">
        <v>3.2500000000000001E-2</v>
      </c>
      <c r="G83" s="37">
        <v>244.37</v>
      </c>
      <c r="H83" s="37">
        <v>220.47</v>
      </c>
      <c r="I83" s="37">
        <v>23.900000000000006</v>
      </c>
      <c r="J83" s="37"/>
      <c r="K83" s="37"/>
      <c r="L83" s="37"/>
      <c r="M83" s="37"/>
      <c r="N83" s="37"/>
      <c r="O83" s="37"/>
      <c r="P83" s="37"/>
      <c r="Q83" s="37"/>
      <c r="R83" s="37"/>
      <c r="S83" s="37"/>
      <c r="T83" s="32">
        <v>414.96249999999998</v>
      </c>
      <c r="U83" s="37">
        <v>90559.507500000007</v>
      </c>
      <c r="V83" s="37">
        <v>81625.415000000008</v>
      </c>
      <c r="W83" s="37">
        <v>8934.0924999999988</v>
      </c>
    </row>
    <row r="84" spans="1:25" hidden="1" outlineLevel="1" x14ac:dyDescent="0.2">
      <c r="A84" s="29">
        <v>45</v>
      </c>
      <c r="B84" s="25">
        <v>41085</v>
      </c>
      <c r="D84" s="36">
        <v>718.62</v>
      </c>
      <c r="F84" s="40">
        <v>3.2500000000000001E-2</v>
      </c>
      <c r="G84" s="37">
        <v>246.24</v>
      </c>
      <c r="H84" s="37">
        <v>221.07</v>
      </c>
      <c r="I84" s="37">
        <v>25.170000000000016</v>
      </c>
      <c r="J84" s="37"/>
      <c r="K84" s="37"/>
      <c r="L84" s="37"/>
      <c r="M84" s="37"/>
      <c r="N84" s="37"/>
      <c r="O84" s="37"/>
      <c r="P84" s="37"/>
      <c r="Q84" s="37"/>
      <c r="R84" s="37"/>
      <c r="S84" s="37"/>
      <c r="T84" s="32">
        <v>964.89250000000004</v>
      </c>
      <c r="U84" s="37">
        <v>91524.400000000009</v>
      </c>
      <c r="V84" s="37">
        <v>81846.485000000015</v>
      </c>
      <c r="W84" s="37">
        <v>9677.9149999999936</v>
      </c>
    </row>
    <row r="85" spans="1:25" hidden="1" outlineLevel="1" x14ac:dyDescent="0.2">
      <c r="A85" s="29">
        <v>46</v>
      </c>
      <c r="B85" s="25">
        <v>41116</v>
      </c>
      <c r="D85" s="36">
        <v>0</v>
      </c>
      <c r="F85" s="40">
        <v>3.2500000000000001E-2</v>
      </c>
      <c r="G85" s="37">
        <v>247.88</v>
      </c>
      <c r="H85" s="37">
        <v>221.67</v>
      </c>
      <c r="I85" s="37">
        <v>26.210000000000008</v>
      </c>
      <c r="J85" s="37"/>
      <c r="K85" s="37"/>
      <c r="L85" s="37"/>
      <c r="M85" s="37"/>
      <c r="N85" s="37"/>
      <c r="O85" s="37"/>
      <c r="P85" s="37"/>
      <c r="Q85" s="37"/>
      <c r="R85" s="37"/>
      <c r="S85" s="37"/>
      <c r="T85" s="32">
        <v>247.91249999999999</v>
      </c>
      <c r="U85" s="37">
        <v>91772.312500000015</v>
      </c>
      <c r="V85" s="37">
        <v>82068.155000000013</v>
      </c>
      <c r="W85" s="37">
        <v>9704.1575000000012</v>
      </c>
    </row>
    <row r="86" spans="1:25" hidden="1" outlineLevel="1" x14ac:dyDescent="0.2">
      <c r="A86" s="29">
        <v>47</v>
      </c>
      <c r="B86" s="25">
        <v>41147</v>
      </c>
      <c r="D86" s="36">
        <v>0</v>
      </c>
      <c r="F86" s="40">
        <v>3.2500000000000001E-2</v>
      </c>
      <c r="G86" s="37">
        <v>248.55</v>
      </c>
      <c r="H86" s="37">
        <v>222.27</v>
      </c>
      <c r="I86" s="37">
        <v>26.28</v>
      </c>
      <c r="J86" s="37"/>
      <c r="K86" s="37"/>
      <c r="L86" s="37"/>
      <c r="M86" s="37"/>
      <c r="N86" s="37"/>
      <c r="O86" s="37"/>
      <c r="P86" s="37"/>
      <c r="Q86" s="37"/>
      <c r="R86" s="37"/>
      <c r="S86" s="37"/>
      <c r="T86" s="32">
        <v>248.58250000000001</v>
      </c>
      <c r="U86" s="37">
        <v>92020.895000000019</v>
      </c>
      <c r="V86" s="37">
        <v>82290.425000000017</v>
      </c>
      <c r="W86" s="37">
        <v>9730.4700000000012</v>
      </c>
    </row>
    <row r="87" spans="1:25" hidden="1" outlineLevel="1" x14ac:dyDescent="0.2">
      <c r="A87" s="29">
        <v>48</v>
      </c>
      <c r="B87" s="25">
        <v>41177</v>
      </c>
      <c r="D87" s="36">
        <v>0</v>
      </c>
      <c r="F87" s="40">
        <v>3.2500000000000001E-2</v>
      </c>
      <c r="G87" s="37">
        <v>249.22</v>
      </c>
      <c r="H87" s="37">
        <v>222.87</v>
      </c>
      <c r="I87" s="37">
        <v>26.349999999999994</v>
      </c>
      <c r="J87" s="37"/>
      <c r="K87" s="37"/>
      <c r="L87" s="37"/>
      <c r="M87" s="37"/>
      <c r="N87" s="37"/>
      <c r="O87" s="37"/>
      <c r="P87" s="37"/>
      <c r="Q87" s="37"/>
      <c r="R87" s="37"/>
      <c r="S87" s="37"/>
      <c r="T87" s="32">
        <v>249.2525</v>
      </c>
      <c r="U87" s="37">
        <v>92270.147500000021</v>
      </c>
      <c r="V87" s="37">
        <v>82513.295000000013</v>
      </c>
      <c r="W87" s="37">
        <v>9756.8525000000081</v>
      </c>
    </row>
    <row r="88" spans="1:25" hidden="1" outlineLevel="1" x14ac:dyDescent="0.2">
      <c r="A88" s="29">
        <v>49</v>
      </c>
      <c r="B88" s="25">
        <v>41208</v>
      </c>
      <c r="D88" s="36">
        <v>0</v>
      </c>
      <c r="F88" s="40">
        <v>3.2500000000000001E-2</v>
      </c>
      <c r="G88" s="37">
        <v>249.9</v>
      </c>
      <c r="H88" s="37">
        <v>223.47</v>
      </c>
      <c r="I88" s="37">
        <v>26.430000000000007</v>
      </c>
      <c r="J88" s="37"/>
      <c r="K88" s="37"/>
      <c r="L88" s="37"/>
      <c r="M88" s="37"/>
      <c r="N88" s="37"/>
      <c r="O88" s="37"/>
      <c r="P88" s="37"/>
      <c r="Q88" s="37"/>
      <c r="R88" s="37"/>
      <c r="S88" s="37"/>
      <c r="T88" s="32">
        <v>249.9325</v>
      </c>
      <c r="U88" s="37">
        <v>92520.080000000016</v>
      </c>
      <c r="V88" s="37">
        <v>82736.765000000014</v>
      </c>
      <c r="W88" s="37">
        <v>9783.3150000000023</v>
      </c>
    </row>
    <row r="89" spans="1:25" hidden="1" outlineLevel="1" x14ac:dyDescent="0.2">
      <c r="A89" s="29">
        <v>50</v>
      </c>
      <c r="B89" s="25">
        <v>41238</v>
      </c>
      <c r="C89" s="48">
        <v>1</v>
      </c>
      <c r="D89" s="36">
        <v>511.68</v>
      </c>
      <c r="E89" s="32">
        <v>-82736.765000000014</v>
      </c>
      <c r="F89" s="40">
        <v>3.2500000000000001E-2</v>
      </c>
      <c r="G89" s="37">
        <v>27.19</v>
      </c>
      <c r="H89" s="37"/>
      <c r="I89" s="37">
        <v>27.19</v>
      </c>
      <c r="J89" s="37"/>
      <c r="K89" s="37"/>
      <c r="L89" s="37"/>
      <c r="M89" s="37"/>
      <c r="N89" s="37"/>
      <c r="O89" s="37"/>
      <c r="P89" s="37"/>
      <c r="Q89" s="37"/>
      <c r="R89" s="37"/>
      <c r="S89" s="37"/>
      <c r="T89" s="32">
        <v>-82197.862500000017</v>
      </c>
      <c r="U89" s="37">
        <v>10322.217499999999</v>
      </c>
      <c r="V89" s="37"/>
      <c r="W89" s="37">
        <v>10322.217499999999</v>
      </c>
    </row>
    <row r="90" spans="1:25" ht="13.5" hidden="1" outlineLevel="1" thickBot="1" x14ac:dyDescent="0.25">
      <c r="A90" s="29">
        <v>51</v>
      </c>
      <c r="B90" s="42">
        <v>41269</v>
      </c>
      <c r="C90" s="49">
        <v>2</v>
      </c>
      <c r="D90" s="43">
        <v>511.68</v>
      </c>
      <c r="E90" s="44">
        <v>-0.69</v>
      </c>
      <c r="F90" s="45">
        <v>3.2500000000000001E-2</v>
      </c>
      <c r="G90" s="46">
        <v>28.65</v>
      </c>
      <c r="H90" s="46"/>
      <c r="I90" s="46">
        <v>28.65</v>
      </c>
      <c r="J90" s="46"/>
      <c r="K90" s="46"/>
      <c r="L90" s="46"/>
      <c r="M90" s="46"/>
      <c r="N90" s="46"/>
      <c r="O90" s="46"/>
      <c r="P90" s="46"/>
      <c r="Q90" s="46"/>
      <c r="R90" s="46"/>
      <c r="S90" s="46"/>
      <c r="T90" s="44">
        <v>539.67250000000001</v>
      </c>
      <c r="U90" s="46">
        <v>10861.89</v>
      </c>
      <c r="V90" s="46"/>
      <c r="W90" s="46">
        <v>10861.89</v>
      </c>
      <c r="X90" s="42"/>
    </row>
    <row r="91" spans="1:25" hidden="1" outlineLevel="1" x14ac:dyDescent="0.2">
      <c r="A91" s="29">
        <v>52</v>
      </c>
      <c r="B91" s="25">
        <v>41300</v>
      </c>
      <c r="D91" s="36">
        <v>2814.6</v>
      </c>
      <c r="F91" s="40">
        <v>3.2500000000000001E-2</v>
      </c>
      <c r="G91" s="37">
        <v>33.229999999999997</v>
      </c>
      <c r="H91" s="37"/>
      <c r="I91" s="37">
        <v>29.42</v>
      </c>
      <c r="J91" s="37">
        <v>3.8099999999999952</v>
      </c>
      <c r="K91" s="37"/>
      <c r="L91" s="37"/>
      <c r="M91" s="37"/>
      <c r="N91" s="37"/>
      <c r="O91" s="37"/>
      <c r="P91" s="37"/>
      <c r="Q91" s="37"/>
      <c r="R91" s="37"/>
      <c r="S91" s="37"/>
      <c r="T91" s="32">
        <v>2847.8624999999997</v>
      </c>
      <c r="U91" s="37">
        <v>13709.752499999999</v>
      </c>
      <c r="V91" s="37"/>
      <c r="W91" s="37">
        <v>10891.31</v>
      </c>
      <c r="X91" s="27">
        <v>2818.4424999999992</v>
      </c>
      <c r="Y91" s="50"/>
    </row>
    <row r="92" spans="1:25" hidden="1" outlineLevel="1" x14ac:dyDescent="0.2">
      <c r="A92" s="29">
        <v>53</v>
      </c>
      <c r="B92" s="25">
        <v>41328</v>
      </c>
      <c r="D92" s="36">
        <v>84.46</v>
      </c>
      <c r="F92" s="40">
        <v>3.2500000000000001E-2</v>
      </c>
      <c r="G92" s="37">
        <v>37.24</v>
      </c>
      <c r="H92" s="37"/>
      <c r="I92" s="37">
        <v>29.5</v>
      </c>
      <c r="J92" s="37">
        <v>7.740000000000002</v>
      </c>
      <c r="K92" s="37"/>
      <c r="L92" s="37"/>
      <c r="M92" s="37"/>
      <c r="N92" s="37"/>
      <c r="O92" s="37"/>
      <c r="P92" s="37"/>
      <c r="Q92" s="37"/>
      <c r="R92" s="37"/>
      <c r="S92" s="37"/>
      <c r="T92" s="32">
        <v>121.73249999999999</v>
      </c>
      <c r="U92" s="37">
        <v>13831.484999999999</v>
      </c>
      <c r="V92" s="37"/>
      <c r="W92" s="37">
        <v>10920.81</v>
      </c>
      <c r="X92" s="27">
        <v>2910.6749999999993</v>
      </c>
      <c r="Y92" s="50"/>
    </row>
    <row r="93" spans="1:25" hidden="1" outlineLevel="1" x14ac:dyDescent="0.2">
      <c r="A93" s="29">
        <v>54</v>
      </c>
      <c r="B93" s="25">
        <v>41359</v>
      </c>
      <c r="D93" s="51">
        <v>591.22</v>
      </c>
      <c r="F93" s="40">
        <v>3.2500000000000001E-2</v>
      </c>
      <c r="G93" s="37">
        <v>38.26</v>
      </c>
      <c r="H93" s="37"/>
      <c r="I93" s="37">
        <v>29.58</v>
      </c>
      <c r="J93" s="37">
        <v>8.68</v>
      </c>
      <c r="K93" s="37"/>
      <c r="L93" s="37"/>
      <c r="M93" s="37"/>
      <c r="N93" s="37"/>
      <c r="O93" s="37"/>
      <c r="P93" s="37"/>
      <c r="Q93" s="37"/>
      <c r="R93" s="37"/>
      <c r="S93" s="37"/>
      <c r="T93" s="32">
        <v>629.51250000000005</v>
      </c>
      <c r="U93" s="37">
        <v>14460.997499999999</v>
      </c>
      <c r="V93" s="37"/>
      <c r="W93" s="37">
        <v>10950.39</v>
      </c>
      <c r="X93" s="27">
        <v>3510.6075000000001</v>
      </c>
      <c r="Y93" s="50"/>
    </row>
    <row r="94" spans="1:25" hidden="1" outlineLevel="1" x14ac:dyDescent="0.2">
      <c r="A94" s="29">
        <v>55</v>
      </c>
      <c r="B94" s="25">
        <v>41389</v>
      </c>
      <c r="D94" s="51">
        <v>5923.35</v>
      </c>
      <c r="F94" s="40">
        <v>3.2500000000000001E-2</v>
      </c>
      <c r="G94" s="37">
        <v>47.19</v>
      </c>
      <c r="H94" s="37"/>
      <c r="I94" s="37">
        <v>29.66</v>
      </c>
      <c r="J94" s="37">
        <v>17.529999999999998</v>
      </c>
      <c r="K94" s="37"/>
      <c r="L94" s="37"/>
      <c r="M94" s="37"/>
      <c r="N94" s="37"/>
      <c r="O94" s="37"/>
      <c r="P94" s="37"/>
      <c r="Q94" s="37"/>
      <c r="R94" s="37"/>
      <c r="S94" s="37"/>
      <c r="T94" s="32">
        <v>5970.5725000000002</v>
      </c>
      <c r="U94" s="37">
        <v>20431.57</v>
      </c>
      <c r="V94" s="37"/>
      <c r="W94" s="37">
        <v>10980.05</v>
      </c>
      <c r="X94" s="27">
        <v>9451.52</v>
      </c>
      <c r="Y94" s="50"/>
    </row>
    <row r="95" spans="1:25" hidden="1" outlineLevel="1" x14ac:dyDescent="0.2">
      <c r="A95" s="29">
        <v>56</v>
      </c>
      <c r="B95" s="25">
        <v>41420</v>
      </c>
      <c r="D95" s="51">
        <v>85.99</v>
      </c>
      <c r="F95" s="40">
        <v>3.2500000000000001E-2</v>
      </c>
      <c r="G95" s="37">
        <v>55.45</v>
      </c>
      <c r="H95" s="37"/>
      <c r="I95" s="37">
        <v>29.74</v>
      </c>
      <c r="J95" s="37">
        <v>25.710000000000004</v>
      </c>
      <c r="K95" s="37"/>
      <c r="L95" s="37"/>
      <c r="M95" s="37"/>
      <c r="N95" s="37"/>
      <c r="O95" s="37"/>
      <c r="P95" s="37"/>
      <c r="Q95" s="37"/>
      <c r="R95" s="37"/>
      <c r="S95" s="37"/>
      <c r="T95" s="32">
        <v>141.4725</v>
      </c>
      <c r="U95" s="37">
        <v>20573.0425</v>
      </c>
      <c r="V95" s="37"/>
      <c r="W95" s="37">
        <v>11009.789999999999</v>
      </c>
      <c r="X95" s="27">
        <v>9563.2525000000005</v>
      </c>
      <c r="Y95" s="50"/>
    </row>
    <row r="96" spans="1:25" hidden="1" outlineLevel="1" x14ac:dyDescent="0.2">
      <c r="A96" s="29">
        <v>57</v>
      </c>
      <c r="B96" s="25">
        <v>41450</v>
      </c>
      <c r="D96" s="36">
        <v>85.99</v>
      </c>
      <c r="F96" s="40">
        <v>3.2500000000000001E-2</v>
      </c>
      <c r="G96" s="37">
        <v>55.84</v>
      </c>
      <c r="H96" s="37"/>
      <c r="I96" s="37">
        <v>29.82</v>
      </c>
      <c r="J96" s="37">
        <v>26.020000000000003</v>
      </c>
      <c r="K96" s="37"/>
      <c r="L96" s="37"/>
      <c r="M96" s="37"/>
      <c r="N96" s="37"/>
      <c r="O96" s="37"/>
      <c r="P96" s="37"/>
      <c r="Q96" s="37"/>
      <c r="R96" s="37"/>
      <c r="S96" s="37"/>
      <c r="T96" s="32">
        <v>141.86250000000001</v>
      </c>
      <c r="U96" s="37">
        <v>20714.904999999999</v>
      </c>
      <c r="V96" s="37"/>
      <c r="W96" s="37">
        <v>11039.609999999999</v>
      </c>
      <c r="X96" s="27">
        <v>9675.2950000000001</v>
      </c>
    </row>
    <row r="97" spans="1:25" hidden="1" outlineLevel="1" x14ac:dyDescent="0.2">
      <c r="A97" s="29">
        <v>58</v>
      </c>
      <c r="B97" s="25">
        <v>41481</v>
      </c>
      <c r="D97" s="36">
        <v>27391.93</v>
      </c>
      <c r="F97" s="40">
        <v>3.2500000000000001E-2</v>
      </c>
      <c r="G97" s="37">
        <v>93.2</v>
      </c>
      <c r="H97" s="37"/>
      <c r="I97" s="37">
        <v>29.9</v>
      </c>
      <c r="J97" s="37">
        <v>63.300000000000004</v>
      </c>
      <c r="K97" s="37"/>
      <c r="L97" s="37"/>
      <c r="M97" s="37"/>
      <c r="N97" s="37"/>
      <c r="O97" s="37"/>
      <c r="P97" s="37"/>
      <c r="Q97" s="37"/>
      <c r="R97" s="37"/>
      <c r="S97" s="37"/>
      <c r="T97" s="32">
        <v>27485.162500000002</v>
      </c>
      <c r="U97" s="37">
        <v>48200.067500000005</v>
      </c>
      <c r="V97" s="37"/>
      <c r="W97" s="37">
        <v>11069.509999999998</v>
      </c>
      <c r="X97" s="27">
        <v>37130.55750000001</v>
      </c>
    </row>
    <row r="98" spans="1:25" hidden="1" outlineLevel="1" x14ac:dyDescent="0.2">
      <c r="A98" s="29">
        <v>59</v>
      </c>
      <c r="B98" s="25">
        <v>41512</v>
      </c>
      <c r="D98" s="36">
        <v>4808.96</v>
      </c>
      <c r="F98" s="40">
        <v>3.2500000000000001E-2</v>
      </c>
      <c r="G98" s="37">
        <v>137.05000000000001</v>
      </c>
      <c r="H98" s="37"/>
      <c r="I98" s="37">
        <v>29.98</v>
      </c>
      <c r="J98" s="37">
        <v>107.07000000000001</v>
      </c>
      <c r="K98" s="37"/>
      <c r="L98" s="37"/>
      <c r="M98" s="37"/>
      <c r="N98" s="37"/>
      <c r="O98" s="37"/>
      <c r="P98" s="37"/>
      <c r="Q98" s="37"/>
      <c r="R98" s="37"/>
      <c r="S98" s="37"/>
      <c r="T98" s="32">
        <v>4946.0425000000005</v>
      </c>
      <c r="U98" s="37">
        <v>53146.110000000008</v>
      </c>
      <c r="V98" s="37"/>
      <c r="W98" s="37">
        <v>11099.489999999998</v>
      </c>
      <c r="X98" s="27">
        <v>42046.62000000001</v>
      </c>
    </row>
    <row r="99" spans="1:25" hidden="1" outlineLevel="1" x14ac:dyDescent="0.2">
      <c r="A99" s="29">
        <v>60</v>
      </c>
      <c r="B99" s="25">
        <v>41542</v>
      </c>
      <c r="D99" s="36">
        <v>368.82</v>
      </c>
      <c r="F99" s="40">
        <v>3.2500000000000001E-2</v>
      </c>
      <c r="G99" s="37">
        <v>144.44</v>
      </c>
      <c r="H99" s="37"/>
      <c r="I99" s="37">
        <v>30.06</v>
      </c>
      <c r="J99" s="37">
        <v>114.38</v>
      </c>
      <c r="K99" s="37"/>
      <c r="L99" s="37"/>
      <c r="M99" s="37"/>
      <c r="N99" s="37"/>
      <c r="O99" s="37"/>
      <c r="P99" s="37"/>
      <c r="Q99" s="37"/>
      <c r="R99" s="37"/>
      <c r="S99" s="37"/>
      <c r="T99" s="32">
        <v>513.29250000000002</v>
      </c>
      <c r="U99" s="37">
        <v>53659.402500000011</v>
      </c>
      <c r="V99" s="37"/>
      <c r="W99" s="37">
        <v>11129.549999999997</v>
      </c>
      <c r="X99" s="27">
        <v>42529.852500000015</v>
      </c>
    </row>
    <row r="100" spans="1:25" hidden="1" outlineLevel="1" x14ac:dyDescent="0.2">
      <c r="A100" s="29">
        <v>61</v>
      </c>
      <c r="B100" s="25">
        <v>41573</v>
      </c>
      <c r="D100" s="36">
        <v>171.98</v>
      </c>
      <c r="F100" s="40">
        <v>3.2500000000000001E-2</v>
      </c>
      <c r="G100" s="37">
        <v>145.56</v>
      </c>
      <c r="H100" s="37"/>
      <c r="I100" s="37">
        <v>30.14</v>
      </c>
      <c r="J100" s="37">
        <v>115.42</v>
      </c>
      <c r="K100" s="37"/>
      <c r="L100" s="37"/>
      <c r="M100" s="37"/>
      <c r="N100" s="37"/>
      <c r="O100" s="37"/>
      <c r="P100" s="37"/>
      <c r="Q100" s="37"/>
      <c r="R100" s="37"/>
      <c r="S100" s="37"/>
      <c r="T100" s="32">
        <v>317.57249999999999</v>
      </c>
      <c r="U100" s="37">
        <v>53976.975000000013</v>
      </c>
      <c r="V100" s="37"/>
      <c r="W100" s="37">
        <v>11159.689999999997</v>
      </c>
      <c r="X100" s="27">
        <v>42817.285000000018</v>
      </c>
    </row>
    <row r="101" spans="1:25" hidden="1" outlineLevel="1" x14ac:dyDescent="0.2">
      <c r="A101" s="29">
        <v>62</v>
      </c>
      <c r="B101" s="25">
        <v>41603</v>
      </c>
      <c r="C101" s="48">
        <v>1</v>
      </c>
      <c r="D101" s="36">
        <v>515.94000000000005</v>
      </c>
      <c r="E101" s="32">
        <v>-11159.689999999997</v>
      </c>
      <c r="F101" s="40">
        <v>3.2500000000000001E-2</v>
      </c>
      <c r="G101" s="37">
        <v>116.66</v>
      </c>
      <c r="H101" s="37"/>
      <c r="I101" s="37"/>
      <c r="J101" s="37">
        <v>116.66</v>
      </c>
      <c r="K101" s="37"/>
      <c r="L101" s="37"/>
      <c r="M101" s="37"/>
      <c r="N101" s="37"/>
      <c r="O101" s="37"/>
      <c r="P101" s="37"/>
      <c r="Q101" s="37"/>
      <c r="R101" s="37"/>
      <c r="S101" s="37"/>
      <c r="T101" s="32">
        <v>-10527.057499999997</v>
      </c>
      <c r="U101" s="37">
        <v>43449.917500000018</v>
      </c>
      <c r="V101" s="37"/>
      <c r="W101" s="37">
        <v>0</v>
      </c>
      <c r="X101" s="27">
        <v>43449.917500000018</v>
      </c>
    </row>
    <row r="102" spans="1:25" ht="13.5" hidden="1" outlineLevel="1" thickBot="1" x14ac:dyDescent="0.25">
      <c r="A102" s="52">
        <v>63</v>
      </c>
      <c r="B102" s="42">
        <v>41634</v>
      </c>
      <c r="C102" s="42"/>
      <c r="D102" s="43">
        <v>28483.91</v>
      </c>
      <c r="E102" s="42"/>
      <c r="F102" s="45">
        <v>3.2500000000000001E-2</v>
      </c>
      <c r="G102" s="46">
        <v>156.25</v>
      </c>
      <c r="H102" s="46"/>
      <c r="I102" s="46"/>
      <c r="J102" s="46">
        <v>156.25</v>
      </c>
      <c r="K102" s="46"/>
      <c r="L102" s="46"/>
      <c r="M102" s="46"/>
      <c r="N102" s="46"/>
      <c r="O102" s="46"/>
      <c r="P102" s="46"/>
      <c r="Q102" s="46"/>
      <c r="R102" s="46"/>
      <c r="S102" s="46"/>
      <c r="T102" s="44">
        <v>28640.192500000001</v>
      </c>
      <c r="U102" s="46">
        <v>72090.110000000015</v>
      </c>
      <c r="V102" s="46"/>
      <c r="W102" s="46"/>
      <c r="X102" s="53">
        <v>72090.110000000015</v>
      </c>
      <c r="Y102" s="42"/>
    </row>
    <row r="103" spans="1:25" hidden="1" outlineLevel="1" x14ac:dyDescent="0.2">
      <c r="A103" s="29">
        <v>64</v>
      </c>
      <c r="B103" s="25">
        <v>41665</v>
      </c>
      <c r="D103" s="36">
        <v>81.42</v>
      </c>
      <c r="F103" s="40">
        <v>3.2500000000000001E-2</v>
      </c>
      <c r="G103" s="37">
        <v>195.35</v>
      </c>
      <c r="H103" s="37"/>
      <c r="I103" s="37"/>
      <c r="J103" s="37">
        <v>195.24</v>
      </c>
      <c r="K103" s="37">
        <v>0.10999999999998522</v>
      </c>
      <c r="L103" s="37"/>
      <c r="M103" s="37"/>
      <c r="N103" s="37"/>
      <c r="O103" s="37"/>
      <c r="P103" s="37"/>
      <c r="Q103" s="37"/>
      <c r="R103" s="37"/>
      <c r="S103" s="37"/>
      <c r="T103" s="32">
        <v>276.80250000000001</v>
      </c>
      <c r="U103" s="37">
        <v>72366.91250000002</v>
      </c>
      <c r="V103" s="37"/>
      <c r="W103" s="37"/>
      <c r="X103" s="37">
        <v>72285.35000000002</v>
      </c>
      <c r="Y103" s="27">
        <v>81.5625</v>
      </c>
    </row>
    <row r="104" spans="1:25" hidden="1" outlineLevel="1" x14ac:dyDescent="0.2">
      <c r="A104" s="29">
        <v>65</v>
      </c>
      <c r="B104" s="25">
        <v>41693</v>
      </c>
      <c r="D104" s="36">
        <v>17626.849999999999</v>
      </c>
      <c r="F104" s="40">
        <v>3.2500000000000001E-2</v>
      </c>
      <c r="G104" s="37">
        <v>219.86</v>
      </c>
      <c r="H104" s="37"/>
      <c r="I104" s="37"/>
      <c r="J104" s="37">
        <v>195.77</v>
      </c>
      <c r="K104" s="37">
        <v>24.090000000000003</v>
      </c>
      <c r="L104" s="37"/>
      <c r="M104" s="37"/>
      <c r="N104" s="37"/>
      <c r="O104" s="37"/>
      <c r="P104" s="37"/>
      <c r="Q104" s="37"/>
      <c r="R104" s="37"/>
      <c r="S104" s="37"/>
      <c r="T104" s="32">
        <v>17846.7425</v>
      </c>
      <c r="U104" s="37">
        <v>90213.655000000028</v>
      </c>
      <c r="V104" s="37"/>
      <c r="W104" s="37"/>
      <c r="X104" s="37">
        <v>72481.120000000024</v>
      </c>
      <c r="Y104" s="27">
        <v>17732.535000000003</v>
      </c>
    </row>
    <row r="105" spans="1:25" hidden="1" outlineLevel="1" x14ac:dyDescent="0.2">
      <c r="A105" s="29">
        <v>66</v>
      </c>
      <c r="B105" s="25">
        <v>41724</v>
      </c>
      <c r="D105" s="36">
        <v>333.2</v>
      </c>
      <c r="F105" s="40">
        <v>3.2500000000000001E-2</v>
      </c>
      <c r="G105" s="37">
        <v>244.78</v>
      </c>
      <c r="H105" s="37"/>
      <c r="I105" s="37"/>
      <c r="J105" s="37">
        <v>196.3</v>
      </c>
      <c r="K105" s="37">
        <v>48.47999999999999</v>
      </c>
      <c r="L105" s="37"/>
      <c r="M105" s="37"/>
      <c r="N105" s="37"/>
      <c r="O105" s="37"/>
      <c r="P105" s="37"/>
      <c r="Q105" s="37"/>
      <c r="R105" s="37"/>
      <c r="S105" s="37"/>
      <c r="T105" s="32">
        <v>578.01250000000005</v>
      </c>
      <c r="U105" s="37">
        <v>90791.667500000025</v>
      </c>
      <c r="V105" s="37"/>
      <c r="W105" s="37"/>
      <c r="X105" s="37">
        <v>72677.420000000027</v>
      </c>
      <c r="Y105" s="27">
        <v>18114.247499999998</v>
      </c>
    </row>
    <row r="106" spans="1:25" hidden="1" outlineLevel="1" x14ac:dyDescent="0.2">
      <c r="A106" s="29">
        <v>67</v>
      </c>
      <c r="B106" s="25">
        <v>41754</v>
      </c>
      <c r="D106" s="36">
        <v>17237.39</v>
      </c>
      <c r="F106" s="40">
        <v>3.2500000000000001E-2</v>
      </c>
      <c r="G106" s="37">
        <v>269.24</v>
      </c>
      <c r="H106" s="37"/>
      <c r="I106" s="37"/>
      <c r="J106" s="37">
        <v>196.83</v>
      </c>
      <c r="K106" s="37">
        <v>72.41</v>
      </c>
      <c r="L106" s="37"/>
      <c r="M106" s="37"/>
      <c r="N106" s="37"/>
      <c r="O106" s="37"/>
      <c r="P106" s="37"/>
      <c r="Q106" s="37"/>
      <c r="R106" s="37"/>
      <c r="S106" s="37"/>
      <c r="T106" s="32">
        <v>17506.662500000002</v>
      </c>
      <c r="U106" s="37">
        <v>108298.33000000003</v>
      </c>
      <c r="V106" s="37"/>
      <c r="W106" s="37"/>
      <c r="X106" s="37">
        <v>72874.250000000029</v>
      </c>
      <c r="Y106" s="27">
        <v>35424.080000000002</v>
      </c>
    </row>
    <row r="107" spans="1:25" hidden="1" outlineLevel="1" x14ac:dyDescent="0.2">
      <c r="A107" s="29">
        <v>68</v>
      </c>
      <c r="B107" s="25">
        <v>41785</v>
      </c>
      <c r="D107" s="36">
        <v>1249.5</v>
      </c>
      <c r="F107" s="40">
        <v>3.2500000000000001E-2</v>
      </c>
      <c r="G107" s="37">
        <v>295</v>
      </c>
      <c r="H107" s="37"/>
      <c r="I107" s="37"/>
      <c r="J107" s="37">
        <v>197.37</v>
      </c>
      <c r="K107" s="37">
        <v>97.63</v>
      </c>
      <c r="L107" s="37"/>
      <c r="M107" s="37"/>
      <c r="N107" s="37"/>
      <c r="O107" s="37"/>
      <c r="P107" s="37"/>
      <c r="Q107" s="37"/>
      <c r="R107" s="37"/>
      <c r="S107" s="37"/>
      <c r="T107" s="32">
        <v>1544.5325</v>
      </c>
      <c r="U107" s="37">
        <v>109842.86250000003</v>
      </c>
      <c r="V107" s="37"/>
      <c r="W107" s="37"/>
      <c r="X107" s="37">
        <v>73071.620000000024</v>
      </c>
      <c r="Y107" s="27">
        <v>36771.242500000008</v>
      </c>
    </row>
    <row r="108" spans="1:25" hidden="1" outlineLevel="1" x14ac:dyDescent="0.2">
      <c r="A108" s="29">
        <v>69</v>
      </c>
      <c r="B108" s="25">
        <v>41815</v>
      </c>
      <c r="D108" s="36">
        <v>0</v>
      </c>
      <c r="F108" s="40">
        <v>3.2500000000000001E-2</v>
      </c>
      <c r="G108" s="37">
        <v>297.49</v>
      </c>
      <c r="H108" s="37"/>
      <c r="I108" s="37"/>
      <c r="J108" s="37">
        <v>197.9</v>
      </c>
      <c r="K108" s="37">
        <v>99.59</v>
      </c>
      <c r="L108" s="37"/>
      <c r="M108" s="37"/>
      <c r="N108" s="37"/>
      <c r="O108" s="37"/>
      <c r="P108" s="37"/>
      <c r="Q108" s="37"/>
      <c r="R108" s="37"/>
      <c r="S108" s="37"/>
      <c r="T108" s="32">
        <v>297.52250000000004</v>
      </c>
      <c r="U108" s="37">
        <v>110140.38500000004</v>
      </c>
      <c r="V108" s="37"/>
      <c r="W108" s="37"/>
      <c r="X108" s="37">
        <v>73269.520000000019</v>
      </c>
      <c r="Y108" s="27">
        <v>36870.86500000002</v>
      </c>
    </row>
    <row r="109" spans="1:25" hidden="1" outlineLevel="1" x14ac:dyDescent="0.2">
      <c r="A109" s="29">
        <v>70</v>
      </c>
      <c r="B109" s="25">
        <v>41846</v>
      </c>
      <c r="D109" s="36">
        <v>63</v>
      </c>
      <c r="F109" s="40">
        <v>3.2500000000000001E-2</v>
      </c>
      <c r="G109" s="37">
        <v>298.38</v>
      </c>
      <c r="H109" s="37"/>
      <c r="I109" s="37"/>
      <c r="J109" s="37">
        <v>198.44</v>
      </c>
      <c r="K109" s="37">
        <v>99.94</v>
      </c>
      <c r="L109" s="37"/>
      <c r="M109" s="37"/>
      <c r="N109" s="37"/>
      <c r="O109" s="37"/>
      <c r="P109" s="37"/>
      <c r="Q109" s="37"/>
      <c r="R109" s="37"/>
      <c r="S109" s="37"/>
      <c r="T109" s="32">
        <v>361.41250000000002</v>
      </c>
      <c r="U109" s="37">
        <v>110501.79750000004</v>
      </c>
      <c r="V109" s="37"/>
      <c r="W109" s="37"/>
      <c r="X109" s="37">
        <v>73467.960000000021</v>
      </c>
      <c r="Y109" s="27">
        <v>37033.837500000023</v>
      </c>
    </row>
    <row r="110" spans="1:25" hidden="1" outlineLevel="1" x14ac:dyDescent="0.2">
      <c r="A110" s="29">
        <v>71</v>
      </c>
      <c r="B110" s="25">
        <v>41877</v>
      </c>
      <c r="D110" s="36">
        <v>291.55</v>
      </c>
      <c r="F110" s="40">
        <v>3.2500000000000001E-2</v>
      </c>
      <c r="G110" s="37">
        <v>299.67</v>
      </c>
      <c r="H110" s="37"/>
      <c r="I110" s="37"/>
      <c r="J110" s="37">
        <v>198.98</v>
      </c>
      <c r="K110" s="37">
        <v>100.69000000000003</v>
      </c>
      <c r="L110" s="37"/>
      <c r="M110" s="37"/>
      <c r="N110" s="37"/>
      <c r="O110" s="37"/>
      <c r="P110" s="37"/>
      <c r="Q110" s="37"/>
      <c r="R110" s="37"/>
      <c r="S110" s="37"/>
      <c r="T110" s="32">
        <v>591.25250000000005</v>
      </c>
      <c r="U110" s="37">
        <v>111093.05000000005</v>
      </c>
      <c r="V110" s="37"/>
      <c r="W110" s="37"/>
      <c r="X110" s="37">
        <v>73666.940000000017</v>
      </c>
      <c r="Y110" s="27">
        <v>37426.11000000003</v>
      </c>
    </row>
    <row r="111" spans="1:25" hidden="1" outlineLevel="1" x14ac:dyDescent="0.2">
      <c r="A111" s="29">
        <v>72</v>
      </c>
      <c r="B111" s="25">
        <v>41907</v>
      </c>
      <c r="D111" s="36">
        <v>83.3</v>
      </c>
      <c r="F111" s="40">
        <v>3.2500000000000001E-2</v>
      </c>
      <c r="G111" s="37">
        <v>300.99</v>
      </c>
      <c r="H111" s="37"/>
      <c r="I111" s="37"/>
      <c r="J111" s="37">
        <v>199.51</v>
      </c>
      <c r="K111" s="37">
        <v>101.48000000000002</v>
      </c>
      <c r="L111" s="37"/>
      <c r="M111" s="37"/>
      <c r="N111" s="37"/>
      <c r="O111" s="37"/>
      <c r="P111" s="37"/>
      <c r="Q111" s="37"/>
      <c r="R111" s="37"/>
      <c r="S111" s="37"/>
      <c r="T111" s="32">
        <v>384.32249999999999</v>
      </c>
      <c r="U111" s="37">
        <v>111477.37250000004</v>
      </c>
      <c r="V111" s="37"/>
      <c r="W111" s="37"/>
      <c r="X111" s="37">
        <v>73866.450000000012</v>
      </c>
      <c r="Y111" s="27">
        <v>37610.92250000003</v>
      </c>
    </row>
    <row r="112" spans="1:25" hidden="1" outlineLevel="1" x14ac:dyDescent="0.2">
      <c r="A112" s="29">
        <v>73</v>
      </c>
      <c r="B112" s="25">
        <v>41938</v>
      </c>
      <c r="D112" s="36">
        <v>17838.419999999998</v>
      </c>
      <c r="F112" s="40">
        <v>3.2500000000000001E-2</v>
      </c>
      <c r="G112" s="37">
        <v>326.07</v>
      </c>
      <c r="H112" s="37"/>
      <c r="I112" s="37"/>
      <c r="J112" s="37">
        <v>200.05</v>
      </c>
      <c r="K112" s="37">
        <v>126.01999999999998</v>
      </c>
      <c r="L112" s="37"/>
      <c r="M112" s="37"/>
      <c r="N112" s="37"/>
      <c r="O112" s="37"/>
      <c r="P112" s="37"/>
      <c r="Q112" s="37"/>
      <c r="R112" s="37"/>
      <c r="S112" s="37"/>
      <c r="T112" s="32">
        <v>18164.522499999999</v>
      </c>
      <c r="U112" s="37">
        <v>129641.89500000005</v>
      </c>
      <c r="V112" s="37"/>
      <c r="W112" s="37"/>
      <c r="X112" s="37">
        <v>74066.500000000015</v>
      </c>
      <c r="Y112" s="27">
        <v>55575.395000000033</v>
      </c>
    </row>
    <row r="113" spans="1:28" hidden="1" outlineLevel="1" x14ac:dyDescent="0.2">
      <c r="A113" s="29">
        <v>74</v>
      </c>
      <c r="B113" s="25">
        <v>41968</v>
      </c>
      <c r="C113" s="48">
        <v>1</v>
      </c>
      <c r="D113" s="36">
        <v>166.6</v>
      </c>
      <c r="E113" s="32">
        <v>-74066.500000000015</v>
      </c>
      <c r="F113" s="40">
        <v>3.2500000000000001E-2</v>
      </c>
      <c r="G113" s="37">
        <v>150.74</v>
      </c>
      <c r="H113" s="37"/>
      <c r="I113" s="37"/>
      <c r="J113" s="37"/>
      <c r="K113" s="37">
        <v>150.74</v>
      </c>
      <c r="L113" s="37"/>
      <c r="M113" s="37"/>
      <c r="N113" s="37"/>
      <c r="O113" s="37"/>
      <c r="P113" s="37"/>
      <c r="Q113" s="37"/>
      <c r="R113" s="37"/>
      <c r="S113" s="37"/>
      <c r="T113" s="32">
        <v>-73749.127500000002</v>
      </c>
      <c r="U113" s="37">
        <v>55892.767500000045</v>
      </c>
      <c r="V113" s="37"/>
      <c r="W113" s="37"/>
      <c r="Y113" s="27">
        <v>55892.767500000045</v>
      </c>
    </row>
    <row r="114" spans="1:28" ht="13.5" hidden="1" outlineLevel="1" thickBot="1" x14ac:dyDescent="0.25">
      <c r="A114" s="29">
        <v>75</v>
      </c>
      <c r="B114" s="42">
        <v>41999</v>
      </c>
      <c r="C114" s="42"/>
      <c r="D114" s="54">
        <v>458.15</v>
      </c>
      <c r="E114" s="42"/>
      <c r="F114" s="45">
        <v>3.2500000000000001E-2</v>
      </c>
      <c r="G114" s="46">
        <v>152</v>
      </c>
      <c r="H114" s="46"/>
      <c r="I114" s="46"/>
      <c r="J114" s="46"/>
      <c r="K114" s="46">
        <v>152</v>
      </c>
      <c r="L114" s="46"/>
      <c r="M114" s="46"/>
      <c r="N114" s="46"/>
      <c r="O114" s="46"/>
      <c r="P114" s="46"/>
      <c r="Q114" s="46"/>
      <c r="R114" s="46"/>
      <c r="S114" s="46"/>
      <c r="T114" s="44">
        <v>610.1825</v>
      </c>
      <c r="U114" s="46">
        <v>56502.950000000048</v>
      </c>
      <c r="V114" s="46"/>
      <c r="W114" s="46"/>
      <c r="X114" s="42"/>
      <c r="Y114" s="53">
        <v>56502.950000000048</v>
      </c>
      <c r="Z114" s="42"/>
    </row>
    <row r="115" spans="1:28" hidden="1" outlineLevel="1" x14ac:dyDescent="0.2">
      <c r="A115" s="29">
        <v>76</v>
      </c>
      <c r="B115" s="25">
        <v>42029</v>
      </c>
      <c r="D115" s="55">
        <v>9410.15</v>
      </c>
      <c r="F115" s="56">
        <v>3.2500000000000001E-2</v>
      </c>
      <c r="G115" s="37">
        <v>165.77</v>
      </c>
      <c r="H115" s="37"/>
      <c r="I115" s="37"/>
      <c r="J115" s="37"/>
      <c r="K115" s="37">
        <v>153.03</v>
      </c>
      <c r="L115" s="37">
        <v>12.740000000000009</v>
      </c>
      <c r="M115" s="37"/>
      <c r="N115" s="37"/>
      <c r="O115" s="37"/>
      <c r="P115" s="37"/>
      <c r="Q115" s="37"/>
      <c r="R115" s="37"/>
      <c r="S115" s="37"/>
      <c r="T115" s="32">
        <v>9575.9524999999994</v>
      </c>
      <c r="U115" s="37">
        <v>66078.902500000055</v>
      </c>
      <c r="V115" s="37"/>
      <c r="W115" s="37"/>
      <c r="Y115" s="27">
        <v>56655.980000000047</v>
      </c>
      <c r="Z115" s="27">
        <v>9422.9225000000079</v>
      </c>
    </row>
    <row r="116" spans="1:28" hidden="1" outlineLevel="1" x14ac:dyDescent="0.2">
      <c r="A116" s="29">
        <v>77</v>
      </c>
      <c r="B116" s="25">
        <v>42057</v>
      </c>
      <c r="D116" s="55">
        <v>276.50999999999993</v>
      </c>
      <c r="F116" s="56">
        <v>3.2500000000000001E-2</v>
      </c>
      <c r="G116" s="37">
        <v>179.34</v>
      </c>
      <c r="H116" s="37"/>
      <c r="I116" s="37"/>
      <c r="J116" s="37"/>
      <c r="K116" s="37">
        <v>153.44</v>
      </c>
      <c r="L116" s="37">
        <v>25.900000000000006</v>
      </c>
      <c r="M116" s="37"/>
      <c r="N116" s="37"/>
      <c r="O116" s="37"/>
      <c r="P116" s="37"/>
      <c r="Q116" s="37"/>
      <c r="R116" s="37"/>
      <c r="S116" s="37"/>
      <c r="T116" s="32">
        <v>455.88249999999994</v>
      </c>
      <c r="U116" s="37">
        <v>66534.785000000062</v>
      </c>
      <c r="V116" s="37"/>
      <c r="W116" s="37"/>
      <c r="Y116" s="27">
        <v>56809.420000000049</v>
      </c>
      <c r="Z116" s="27">
        <v>9725.3650000000125</v>
      </c>
    </row>
    <row r="117" spans="1:28" hidden="1" outlineLevel="1" x14ac:dyDescent="0.2">
      <c r="A117" s="29">
        <v>78</v>
      </c>
      <c r="B117" s="25">
        <v>42088</v>
      </c>
      <c r="D117" s="55">
        <v>18.550000000000011</v>
      </c>
      <c r="F117" s="56">
        <v>3.2500000000000001E-2</v>
      </c>
      <c r="G117" s="37">
        <v>180.22</v>
      </c>
      <c r="H117" s="37"/>
      <c r="I117" s="37"/>
      <c r="J117" s="37"/>
      <c r="K117" s="37">
        <v>153.86000000000001</v>
      </c>
      <c r="L117" s="37">
        <v>26.359999999999985</v>
      </c>
      <c r="M117" s="37"/>
      <c r="N117" s="37"/>
      <c r="O117" s="37"/>
      <c r="P117" s="37"/>
      <c r="Q117" s="37"/>
      <c r="R117" s="37"/>
      <c r="S117" s="37"/>
      <c r="T117" s="32">
        <v>198.80250000000001</v>
      </c>
      <c r="U117" s="37">
        <v>66733.587500000067</v>
      </c>
      <c r="V117" s="37"/>
      <c r="W117" s="37"/>
      <c r="Y117" s="27">
        <v>56963.28000000005</v>
      </c>
      <c r="Z117" s="27">
        <v>9770.3075000000172</v>
      </c>
    </row>
    <row r="118" spans="1:28" hidden="1" outlineLevel="1" x14ac:dyDescent="0.2">
      <c r="A118" s="29">
        <v>79</v>
      </c>
      <c r="B118" s="25">
        <v>42118</v>
      </c>
      <c r="D118" s="55">
        <v>22611.07</v>
      </c>
      <c r="E118" s="57">
        <v>0.28000000000000003</v>
      </c>
      <c r="F118" s="56">
        <v>3.2500000000000001E-2</v>
      </c>
      <c r="G118" s="37">
        <v>211.36</v>
      </c>
      <c r="H118" s="37"/>
      <c r="I118" s="37"/>
      <c r="J118" s="37"/>
      <c r="K118" s="37">
        <v>154.28</v>
      </c>
      <c r="L118" s="37">
        <v>57.080000000000013</v>
      </c>
      <c r="M118" s="37"/>
      <c r="N118" s="37"/>
      <c r="O118" s="37"/>
      <c r="P118" s="37"/>
      <c r="Q118" s="37"/>
      <c r="R118" s="37"/>
      <c r="S118" s="37"/>
      <c r="T118" s="32">
        <v>22822.7425</v>
      </c>
      <c r="U118" s="37">
        <v>89556.330000000075</v>
      </c>
      <c r="V118" s="37"/>
      <c r="W118" s="37"/>
      <c r="Y118" s="27">
        <v>57117.560000000049</v>
      </c>
      <c r="Z118" s="27">
        <v>32438.770000000026</v>
      </c>
    </row>
    <row r="119" spans="1:28" hidden="1" outlineLevel="1" x14ac:dyDescent="0.2">
      <c r="A119" s="29">
        <v>80</v>
      </c>
      <c r="B119" s="25">
        <v>42149</v>
      </c>
      <c r="D119" s="55">
        <v>84.259999999999991</v>
      </c>
      <c r="F119" s="56">
        <v>3.2500000000000001E-2</v>
      </c>
      <c r="G119" s="37">
        <v>242.66</v>
      </c>
      <c r="H119" s="37"/>
      <c r="I119" s="37"/>
      <c r="J119" s="37"/>
      <c r="K119" s="37">
        <v>154.69</v>
      </c>
      <c r="L119" s="37">
        <v>87.97</v>
      </c>
      <c r="M119" s="37"/>
      <c r="N119" s="37"/>
      <c r="O119" s="37"/>
      <c r="P119" s="37"/>
      <c r="Q119" s="37"/>
      <c r="R119" s="37"/>
      <c r="S119" s="37"/>
      <c r="T119" s="32">
        <v>326.95249999999999</v>
      </c>
      <c r="U119" s="37">
        <v>89883.282500000074</v>
      </c>
      <c r="V119" s="37"/>
      <c r="W119" s="37"/>
      <c r="Y119" s="27">
        <v>57272.250000000051</v>
      </c>
      <c r="Z119" s="27">
        <v>32611.032500000023</v>
      </c>
    </row>
    <row r="120" spans="1:28" hidden="1" outlineLevel="1" x14ac:dyDescent="0.2">
      <c r="A120" s="29">
        <v>81</v>
      </c>
      <c r="B120" s="25">
        <v>42179</v>
      </c>
      <c r="D120" s="55">
        <v>-540.09</v>
      </c>
      <c r="F120" s="56">
        <v>3.2500000000000001E-2</v>
      </c>
      <c r="G120" s="37">
        <v>242.7</v>
      </c>
      <c r="H120" s="37"/>
      <c r="I120" s="37"/>
      <c r="J120" s="37"/>
      <c r="K120" s="37">
        <v>155.11000000000001</v>
      </c>
      <c r="L120" s="37">
        <v>87.589999999999975</v>
      </c>
      <c r="M120" s="37"/>
      <c r="N120" s="37"/>
      <c r="O120" s="37"/>
      <c r="P120" s="37"/>
      <c r="Q120" s="37"/>
      <c r="R120" s="37"/>
      <c r="S120" s="37"/>
      <c r="T120" s="32">
        <v>-297.35750000000002</v>
      </c>
      <c r="U120" s="37">
        <v>89585.925000000076</v>
      </c>
      <c r="V120" s="37"/>
      <c r="W120" s="37"/>
      <c r="Y120" s="27">
        <v>57427.360000000052</v>
      </c>
      <c r="Z120" s="27">
        <v>32158.565000000024</v>
      </c>
    </row>
    <row r="121" spans="1:28" hidden="1" outlineLevel="1" x14ac:dyDescent="0.2">
      <c r="A121" s="29">
        <v>82</v>
      </c>
      <c r="B121" s="25">
        <v>42210</v>
      </c>
      <c r="D121" s="55">
        <v>233.24</v>
      </c>
      <c r="F121" s="56">
        <v>3.2500000000000001E-2</v>
      </c>
      <c r="G121" s="37">
        <v>242.94</v>
      </c>
      <c r="H121" s="37"/>
      <c r="I121" s="37"/>
      <c r="J121" s="37"/>
      <c r="K121" s="37">
        <v>155.53</v>
      </c>
      <c r="L121" s="37">
        <v>87.41</v>
      </c>
      <c r="M121" s="37"/>
      <c r="N121" s="37"/>
      <c r="O121" s="37"/>
      <c r="P121" s="37"/>
      <c r="Q121" s="37"/>
      <c r="R121" s="37"/>
      <c r="S121" s="37"/>
      <c r="T121" s="32">
        <v>476.21249999999998</v>
      </c>
      <c r="U121" s="37">
        <v>90062.13750000007</v>
      </c>
      <c r="V121" s="37"/>
      <c r="W121" s="37"/>
      <c r="Y121" s="27">
        <v>57582.89000000005</v>
      </c>
      <c r="Z121" s="27">
        <v>32479.247500000019</v>
      </c>
    </row>
    <row r="122" spans="1:28" hidden="1" outlineLevel="1" x14ac:dyDescent="0.2">
      <c r="A122" s="29">
        <v>83</v>
      </c>
      <c r="B122" s="25">
        <v>42241</v>
      </c>
      <c r="D122" s="55">
        <v>3527.44</v>
      </c>
      <c r="F122" s="56">
        <v>3.2500000000000001E-2</v>
      </c>
      <c r="G122" s="37">
        <v>248.7</v>
      </c>
      <c r="H122" s="37"/>
      <c r="I122" s="37"/>
      <c r="J122" s="37"/>
      <c r="K122" s="37">
        <v>155.94999999999999</v>
      </c>
      <c r="L122" s="37">
        <v>92.75</v>
      </c>
      <c r="M122" s="37"/>
      <c r="N122" s="37"/>
      <c r="O122" s="37"/>
      <c r="P122" s="37"/>
      <c r="Q122" s="37"/>
      <c r="R122" s="37"/>
      <c r="S122" s="37"/>
      <c r="T122" s="32">
        <v>3776.1724999999997</v>
      </c>
      <c r="U122" s="37">
        <v>93838.31000000007</v>
      </c>
      <c r="V122" s="37"/>
      <c r="W122" s="37"/>
      <c r="Y122" s="27">
        <v>57738.840000000047</v>
      </c>
      <c r="Z122" s="27">
        <v>36099.470000000023</v>
      </c>
    </row>
    <row r="123" spans="1:28" hidden="1" outlineLevel="1" x14ac:dyDescent="0.2">
      <c r="A123" s="29">
        <v>84</v>
      </c>
      <c r="B123" s="25">
        <v>42271</v>
      </c>
      <c r="C123" s="58"/>
      <c r="D123" s="36">
        <v>670.28</v>
      </c>
      <c r="F123" s="56">
        <v>3.2500000000000001E-2</v>
      </c>
      <c r="G123" s="37">
        <v>255.05</v>
      </c>
      <c r="H123" s="37"/>
      <c r="I123" s="37"/>
      <c r="J123" s="37"/>
      <c r="K123" s="37">
        <v>156.38</v>
      </c>
      <c r="L123" s="37">
        <v>98.670000000000016</v>
      </c>
      <c r="M123" s="37"/>
      <c r="N123" s="37"/>
      <c r="O123" s="37"/>
      <c r="P123" s="37"/>
      <c r="Q123" s="37"/>
      <c r="R123" s="37"/>
      <c r="S123" s="37"/>
      <c r="T123" s="32">
        <v>925.36249999999995</v>
      </c>
      <c r="U123" s="37">
        <v>94763.672500000073</v>
      </c>
      <c r="V123" s="37"/>
      <c r="W123" s="37"/>
      <c r="Y123" s="27">
        <v>57895.220000000045</v>
      </c>
      <c r="Z123" s="27">
        <v>36868.452500000029</v>
      </c>
    </row>
    <row r="124" spans="1:28" hidden="1" outlineLevel="1" x14ac:dyDescent="0.2">
      <c r="A124" s="29">
        <v>85</v>
      </c>
      <c r="B124" s="25">
        <v>42302</v>
      </c>
      <c r="C124" s="58"/>
      <c r="D124" s="36">
        <v>3901.76</v>
      </c>
      <c r="F124" s="56">
        <v>3.2500000000000001E-2</v>
      </c>
      <c r="G124" s="37">
        <v>261.94</v>
      </c>
      <c r="H124" s="37"/>
      <c r="I124" s="37"/>
      <c r="J124" s="37"/>
      <c r="K124" s="37">
        <v>156.80000000000001</v>
      </c>
      <c r="L124" s="37">
        <v>105.13999999999999</v>
      </c>
      <c r="M124" s="37"/>
      <c r="N124" s="37"/>
      <c r="O124" s="37"/>
      <c r="P124" s="37"/>
      <c r="Q124" s="37"/>
      <c r="R124" s="37"/>
      <c r="S124" s="37"/>
      <c r="T124" s="32">
        <v>4163.7325000000001</v>
      </c>
      <c r="U124" s="37">
        <v>98927.405000000072</v>
      </c>
      <c r="V124" s="37"/>
      <c r="W124" s="37"/>
      <c r="Y124" s="27">
        <v>58052.020000000048</v>
      </c>
      <c r="Z124" s="27">
        <v>40875.385000000024</v>
      </c>
    </row>
    <row r="125" spans="1:28" hidden="1" outlineLevel="1" x14ac:dyDescent="0.2">
      <c r="A125" s="29">
        <v>86</v>
      </c>
      <c r="B125" s="25">
        <v>42332</v>
      </c>
      <c r="C125" s="59" t="s">
        <v>187</v>
      </c>
      <c r="D125" s="36">
        <v>893.7</v>
      </c>
      <c r="E125" s="37">
        <v>-58051.62</v>
      </c>
      <c r="F125" s="56">
        <v>3.2500000000000001E-2</v>
      </c>
      <c r="G125" s="37">
        <v>111.92</v>
      </c>
      <c r="I125" s="37"/>
      <c r="J125" s="37"/>
      <c r="K125" s="37">
        <v>157.22</v>
      </c>
      <c r="L125" s="37">
        <v>-45.3</v>
      </c>
      <c r="M125" s="37"/>
      <c r="N125" s="37"/>
      <c r="O125" s="37"/>
      <c r="P125" s="37"/>
      <c r="Q125" s="37"/>
      <c r="R125" s="37"/>
      <c r="S125" s="37"/>
      <c r="T125" s="32">
        <v>-57045.967500000006</v>
      </c>
      <c r="U125" s="37">
        <v>41881.437500000065</v>
      </c>
      <c r="V125" s="37"/>
      <c r="W125" s="37"/>
      <c r="Y125" s="27"/>
      <c r="Z125" s="27">
        <v>41881.437500000065</v>
      </c>
    </row>
    <row r="126" spans="1:28" ht="13.5" hidden="1" outlineLevel="1" thickBot="1" x14ac:dyDescent="0.25">
      <c r="A126" s="29">
        <v>87</v>
      </c>
      <c r="B126" s="25">
        <v>42363</v>
      </c>
      <c r="D126" s="43">
        <v>938.39</v>
      </c>
      <c r="E126" s="42"/>
      <c r="F126" s="60">
        <v>3.2500000000000001E-2</v>
      </c>
      <c r="G126" s="46">
        <v>114.7</v>
      </c>
      <c r="H126" s="42"/>
      <c r="I126" s="46"/>
      <c r="J126" s="46"/>
      <c r="K126" s="46"/>
      <c r="L126" s="46">
        <v>114.7</v>
      </c>
      <c r="M126" s="46"/>
      <c r="N126" s="46"/>
      <c r="O126" s="46"/>
      <c r="P126" s="46"/>
      <c r="Q126" s="46"/>
      <c r="R126" s="46"/>
      <c r="S126" s="46"/>
      <c r="T126" s="44">
        <v>1053.1224999999999</v>
      </c>
      <c r="U126" s="46">
        <v>42934.560000000063</v>
      </c>
      <c r="V126" s="46"/>
      <c r="W126" s="46"/>
      <c r="X126" s="42"/>
      <c r="Y126" s="53"/>
      <c r="Z126" s="53">
        <v>42934.560000000063</v>
      </c>
      <c r="AA126" s="42"/>
      <c r="AB126" s="42"/>
    </row>
    <row r="127" spans="1:28" hidden="1" outlineLevel="1" x14ac:dyDescent="0.2">
      <c r="A127" s="29">
        <v>88</v>
      </c>
      <c r="B127" s="25">
        <v>42394</v>
      </c>
      <c r="D127" s="36">
        <v>471.13</v>
      </c>
      <c r="F127" s="56">
        <v>3.2500000000000001E-2</v>
      </c>
      <c r="G127" s="37">
        <v>116.92</v>
      </c>
      <c r="I127" s="37"/>
      <c r="J127" s="37"/>
      <c r="K127" s="37"/>
      <c r="L127" s="37">
        <v>116.28</v>
      </c>
      <c r="M127" s="37">
        <v>0.64000000000000057</v>
      </c>
      <c r="N127" s="37"/>
      <c r="O127" s="37"/>
      <c r="P127" s="37"/>
      <c r="Q127" s="37"/>
      <c r="R127" s="37"/>
      <c r="S127" s="37"/>
      <c r="T127" s="32">
        <v>588.08249999999998</v>
      </c>
      <c r="U127" s="37">
        <v>43522.64250000006</v>
      </c>
      <c r="V127" s="37"/>
      <c r="W127" s="37"/>
      <c r="Y127" s="27"/>
      <c r="Z127" s="27">
        <v>43050.840000000062</v>
      </c>
      <c r="AA127" s="37">
        <v>471.80249999999796</v>
      </c>
    </row>
    <row r="128" spans="1:28" hidden="1" outlineLevel="1" x14ac:dyDescent="0.2">
      <c r="A128" s="29">
        <v>89</v>
      </c>
      <c r="B128" s="25">
        <v>42423</v>
      </c>
      <c r="D128" s="36">
        <v>214.15</v>
      </c>
      <c r="F128" s="56">
        <v>3.2500000000000001E-2</v>
      </c>
      <c r="G128" s="37">
        <v>118.16</v>
      </c>
      <c r="I128" s="37"/>
      <c r="J128" s="37"/>
      <c r="K128" s="37"/>
      <c r="L128" s="37">
        <v>116.6</v>
      </c>
      <c r="M128" s="37">
        <v>1.5600000000000023</v>
      </c>
      <c r="N128" s="37"/>
      <c r="O128" s="37"/>
      <c r="P128" s="37"/>
      <c r="Q128" s="37"/>
      <c r="R128" s="37"/>
      <c r="S128" s="37"/>
      <c r="T128" s="32">
        <v>332.34249999999997</v>
      </c>
      <c r="U128" s="37">
        <v>43854.985000000059</v>
      </c>
      <c r="V128" s="37"/>
      <c r="W128" s="37"/>
      <c r="Y128" s="27"/>
      <c r="Z128" s="27">
        <v>43167.440000000061</v>
      </c>
      <c r="AA128" s="37">
        <v>687.54499999999825</v>
      </c>
    </row>
    <row r="129" spans="1:28" hidden="1" outlineLevel="1" x14ac:dyDescent="0.2">
      <c r="A129" s="29">
        <v>90</v>
      </c>
      <c r="B129" s="25">
        <v>42454</v>
      </c>
      <c r="D129" s="36">
        <v>9195.48</v>
      </c>
      <c r="F129" s="56">
        <v>3.2500000000000001E-2</v>
      </c>
      <c r="G129" s="37">
        <v>131.22999999999999</v>
      </c>
      <c r="I129" s="37"/>
      <c r="J129" s="37"/>
      <c r="K129" s="37"/>
      <c r="L129" s="37">
        <v>116.91</v>
      </c>
      <c r="M129" s="37">
        <v>14.319999999999993</v>
      </c>
      <c r="N129" s="37"/>
      <c r="O129" s="37"/>
      <c r="P129" s="37"/>
      <c r="Q129" s="37"/>
      <c r="R129" s="37"/>
      <c r="S129" s="37"/>
      <c r="T129" s="32">
        <v>9326.7424999999985</v>
      </c>
      <c r="U129" s="37">
        <v>53181.727500000059</v>
      </c>
      <c r="V129" s="37"/>
      <c r="W129" s="37"/>
      <c r="Y129" s="27"/>
      <c r="Z129" s="27">
        <v>43284.350000000064</v>
      </c>
      <c r="AA129" s="37">
        <v>9897.3774999999951</v>
      </c>
    </row>
    <row r="130" spans="1:28" hidden="1" outlineLevel="1" x14ac:dyDescent="0.2">
      <c r="A130" s="29">
        <v>91</v>
      </c>
      <c r="B130" s="25">
        <v>42484</v>
      </c>
      <c r="D130" s="36">
        <v>1061.8900000000001</v>
      </c>
      <c r="F130" s="56">
        <v>3.4599999999999999E-2</v>
      </c>
      <c r="G130" s="37">
        <v>154.87</v>
      </c>
      <c r="I130" s="37"/>
      <c r="J130" s="37"/>
      <c r="K130" s="37"/>
      <c r="L130" s="37">
        <v>124.8</v>
      </c>
      <c r="M130" s="37">
        <v>30.070000000000007</v>
      </c>
      <c r="N130" s="37"/>
      <c r="O130" s="37"/>
      <c r="P130" s="37"/>
      <c r="Q130" s="37"/>
      <c r="R130" s="37"/>
      <c r="S130" s="37"/>
      <c r="T130" s="32">
        <v>1216.7946000000002</v>
      </c>
      <c r="U130" s="37">
        <v>54398.52210000006</v>
      </c>
      <c r="V130" s="37"/>
      <c r="W130" s="37"/>
      <c r="Y130" s="27"/>
      <c r="Z130" s="27">
        <v>43409.150000000067</v>
      </c>
      <c r="AA130" s="37">
        <v>10989.372099999993</v>
      </c>
    </row>
    <row r="131" spans="1:28" hidden="1" outlineLevel="1" x14ac:dyDescent="0.2">
      <c r="A131" s="29">
        <v>92</v>
      </c>
      <c r="B131" s="25">
        <v>42515</v>
      </c>
      <c r="D131" s="36">
        <v>22054.959999999999</v>
      </c>
      <c r="F131" s="56">
        <v>3.4599999999999999E-2</v>
      </c>
      <c r="G131" s="37">
        <v>188.64</v>
      </c>
      <c r="I131" s="37"/>
      <c r="J131" s="37"/>
      <c r="K131" s="37"/>
      <c r="L131" s="37">
        <v>125.16</v>
      </c>
      <c r="M131" s="37">
        <v>63.47999999999999</v>
      </c>
      <c r="N131" s="37"/>
      <c r="O131" s="37"/>
      <c r="P131" s="37"/>
      <c r="Q131" s="37"/>
      <c r="R131" s="37"/>
      <c r="S131" s="37"/>
      <c r="T131" s="32">
        <v>22243.634599999998</v>
      </c>
      <c r="U131" s="37">
        <v>76642.15670000005</v>
      </c>
      <c r="V131" s="37"/>
      <c r="W131" s="37"/>
      <c r="Y131" s="27"/>
      <c r="Z131" s="27">
        <v>43534.31000000007</v>
      </c>
      <c r="AA131" s="37">
        <v>33107.84669999998</v>
      </c>
    </row>
    <row r="132" spans="1:28" hidden="1" outlineLevel="1" x14ac:dyDescent="0.2">
      <c r="A132" s="29">
        <v>93</v>
      </c>
      <c r="B132" s="25">
        <v>42545</v>
      </c>
      <c r="D132" s="36">
        <v>6464.25</v>
      </c>
      <c r="F132" s="56">
        <v>3.4599999999999999E-2</v>
      </c>
      <c r="G132" s="37">
        <v>230.3</v>
      </c>
      <c r="I132" s="37"/>
      <c r="J132" s="37"/>
      <c r="K132" s="37"/>
      <c r="L132" s="37">
        <v>125.52</v>
      </c>
      <c r="M132" s="37">
        <v>104.78000000000002</v>
      </c>
      <c r="N132" s="37"/>
      <c r="O132" s="37"/>
      <c r="P132" s="37"/>
      <c r="Q132" s="37"/>
      <c r="R132" s="37"/>
      <c r="S132" s="37"/>
      <c r="T132" s="32">
        <v>6694.5846000000001</v>
      </c>
      <c r="U132" s="37">
        <v>83336.741300000052</v>
      </c>
      <c r="V132" s="37"/>
      <c r="W132" s="37"/>
      <c r="Y132" s="27"/>
      <c r="Z132" s="27">
        <v>43659.830000000067</v>
      </c>
      <c r="AA132" s="37">
        <v>39676.911299999985</v>
      </c>
    </row>
    <row r="133" spans="1:28" hidden="1" outlineLevel="1" x14ac:dyDescent="0.2">
      <c r="A133" s="29">
        <v>94</v>
      </c>
      <c r="B133" s="25">
        <v>42576</v>
      </c>
      <c r="D133" s="36">
        <v>88.49</v>
      </c>
      <c r="F133" s="56">
        <v>3.5000000000000003E-2</v>
      </c>
      <c r="G133" s="37">
        <v>243.19</v>
      </c>
      <c r="I133" s="37"/>
      <c r="J133" s="37"/>
      <c r="K133" s="37"/>
      <c r="L133" s="37">
        <v>127.34</v>
      </c>
      <c r="M133" s="37">
        <v>115.85</v>
      </c>
      <c r="N133" s="37"/>
      <c r="O133" s="37"/>
      <c r="P133" s="37"/>
      <c r="Q133" s="37"/>
      <c r="R133" s="37"/>
      <c r="S133" s="37"/>
      <c r="T133" s="32">
        <v>331.71499999999997</v>
      </c>
      <c r="U133" s="37">
        <v>83668.456300000049</v>
      </c>
      <c r="V133" s="37"/>
      <c r="W133" s="37"/>
      <c r="Y133" s="27"/>
      <c r="Z133" s="27">
        <v>43787.170000000064</v>
      </c>
      <c r="AA133" s="37">
        <v>39881.286299999985</v>
      </c>
    </row>
    <row r="134" spans="1:28" hidden="1" outlineLevel="1" x14ac:dyDescent="0.2">
      <c r="A134" s="29">
        <v>95</v>
      </c>
      <c r="B134" s="25">
        <v>42607</v>
      </c>
      <c r="D134" s="36">
        <v>32534.89</v>
      </c>
      <c r="F134" s="56">
        <v>3.5000000000000003E-2</v>
      </c>
      <c r="G134" s="37">
        <v>291.48</v>
      </c>
      <c r="I134" s="37"/>
      <c r="J134" s="37"/>
      <c r="K134" s="37"/>
      <c r="L134" s="37">
        <v>127.71</v>
      </c>
      <c r="M134" s="37">
        <v>163.77000000000004</v>
      </c>
      <c r="N134" s="37"/>
      <c r="O134" s="37"/>
      <c r="P134" s="37"/>
      <c r="Q134" s="37"/>
      <c r="R134" s="37"/>
      <c r="S134" s="37"/>
      <c r="T134" s="32">
        <v>32826.404999999999</v>
      </c>
      <c r="U134" s="37">
        <v>116494.86130000005</v>
      </c>
      <c r="V134" s="37"/>
      <c r="W134" s="37"/>
      <c r="Y134" s="27"/>
      <c r="Z134" s="27">
        <v>43914.880000000063</v>
      </c>
      <c r="AA134" s="37">
        <v>72579.981299999985</v>
      </c>
    </row>
    <row r="135" spans="1:28" hidden="1" outlineLevel="1" x14ac:dyDescent="0.2">
      <c r="A135" s="29">
        <v>96</v>
      </c>
      <c r="B135" s="25">
        <v>42637</v>
      </c>
      <c r="D135" s="36">
        <v>486.7</v>
      </c>
      <c r="F135" s="56">
        <v>3.5000000000000003E-2</v>
      </c>
      <c r="G135" s="37">
        <v>340.49</v>
      </c>
      <c r="I135" s="37"/>
      <c r="J135" s="37"/>
      <c r="K135" s="37"/>
      <c r="L135" s="37">
        <v>128.09</v>
      </c>
      <c r="M135" s="37">
        <v>212.4</v>
      </c>
      <c r="N135" s="37"/>
      <c r="O135" s="37"/>
      <c r="P135" s="37"/>
      <c r="Q135" s="37"/>
      <c r="R135" s="37"/>
      <c r="S135" s="37"/>
      <c r="T135" s="32">
        <v>827.22500000000002</v>
      </c>
      <c r="U135" s="37">
        <v>117322.08630000005</v>
      </c>
      <c r="V135" s="37"/>
      <c r="W135" s="37"/>
      <c r="Y135" s="27"/>
      <c r="Z135" s="27">
        <v>44042.970000000059</v>
      </c>
      <c r="AA135" s="37">
        <v>73279.116299999994</v>
      </c>
    </row>
    <row r="136" spans="1:28" hidden="1" outlineLevel="1" x14ac:dyDescent="0.2">
      <c r="A136" s="29">
        <v>97</v>
      </c>
      <c r="B136" s="25">
        <v>42668</v>
      </c>
      <c r="D136" s="36">
        <v>2039.23</v>
      </c>
      <c r="F136" s="56">
        <v>3.5000000000000003E-2</v>
      </c>
      <c r="G136" s="37">
        <v>345.16</v>
      </c>
      <c r="I136" s="37"/>
      <c r="J136" s="37"/>
      <c r="K136" s="37"/>
      <c r="L136" s="37">
        <v>128.46</v>
      </c>
      <c r="M136" s="37">
        <v>216.70000000000002</v>
      </c>
      <c r="N136" s="37"/>
      <c r="O136" s="37"/>
      <c r="P136" s="37"/>
      <c r="Q136" s="37"/>
      <c r="R136" s="37"/>
      <c r="S136" s="37"/>
      <c r="T136" s="32">
        <v>2384.4250000000002</v>
      </c>
      <c r="U136" s="37">
        <v>119706.51130000006</v>
      </c>
      <c r="V136" s="37"/>
      <c r="W136" s="37"/>
      <c r="Y136" s="27"/>
      <c r="Z136" s="27">
        <v>44171.430000000058</v>
      </c>
      <c r="AA136" s="37">
        <v>75535.081299999991</v>
      </c>
    </row>
    <row r="137" spans="1:28" hidden="1" outlineLevel="1" x14ac:dyDescent="0.2">
      <c r="A137" s="29">
        <v>98</v>
      </c>
      <c r="B137" s="25">
        <v>42686</v>
      </c>
      <c r="C137" s="59" t="s">
        <v>187</v>
      </c>
      <c r="D137" s="36">
        <v>29595.38</v>
      </c>
      <c r="E137" s="61">
        <v>-44171.430000000058</v>
      </c>
      <c r="F137" s="56">
        <v>3.5000000000000003E-2</v>
      </c>
      <c r="G137" s="37">
        <v>263.47000000000003</v>
      </c>
      <c r="I137" s="37"/>
      <c r="J137" s="37"/>
      <c r="K137" s="37"/>
      <c r="L137" s="37"/>
      <c r="M137" s="37">
        <v>263.47000000000003</v>
      </c>
      <c r="N137" s="37"/>
      <c r="O137" s="37"/>
      <c r="P137" s="37"/>
      <c r="Q137" s="37"/>
      <c r="R137" s="37"/>
      <c r="S137" s="37"/>
      <c r="T137" s="32">
        <v>-14312.580000000058</v>
      </c>
      <c r="U137" s="37">
        <v>105393.9313</v>
      </c>
      <c r="V137" s="37"/>
      <c r="W137" s="37"/>
      <c r="Y137" s="27"/>
      <c r="Z137" s="27"/>
      <c r="AA137" s="37">
        <v>105393.9313</v>
      </c>
    </row>
    <row r="138" spans="1:28" ht="13.5" hidden="1" outlineLevel="1" thickBot="1" x14ac:dyDescent="0.25">
      <c r="A138" s="29">
        <v>99</v>
      </c>
      <c r="B138" s="25">
        <v>42717</v>
      </c>
      <c r="D138" s="43">
        <v>2006.61</v>
      </c>
      <c r="E138" s="42"/>
      <c r="F138" s="60">
        <v>3.5000000000000003E-2</v>
      </c>
      <c r="G138" s="46">
        <v>310.33</v>
      </c>
      <c r="H138" s="42"/>
      <c r="I138" s="46"/>
      <c r="J138" s="46"/>
      <c r="K138" s="46"/>
      <c r="L138" s="46"/>
      <c r="M138" s="46">
        <v>310.33</v>
      </c>
      <c r="N138" s="46"/>
      <c r="O138" s="46"/>
      <c r="P138" s="46"/>
      <c r="Q138" s="46"/>
      <c r="R138" s="46"/>
      <c r="S138" s="46"/>
      <c r="T138" s="46">
        <v>2316.94</v>
      </c>
      <c r="U138" s="46">
        <v>107710.8713</v>
      </c>
      <c r="V138" s="46"/>
      <c r="W138" s="46"/>
      <c r="X138" s="42"/>
      <c r="Y138" s="53"/>
      <c r="Z138" s="53"/>
      <c r="AA138" s="46">
        <v>107710.8713</v>
      </c>
      <c r="AB138" s="42"/>
    </row>
    <row r="139" spans="1:28" hidden="1" outlineLevel="1" x14ac:dyDescent="0.2">
      <c r="A139" s="29">
        <v>100</v>
      </c>
      <c r="B139" s="25">
        <v>42748</v>
      </c>
      <c r="D139" s="36">
        <v>136.31</v>
      </c>
      <c r="F139" s="56">
        <v>3.5000000000000003E-2</v>
      </c>
      <c r="G139" s="37">
        <v>314.36</v>
      </c>
      <c r="I139" s="37"/>
      <c r="J139" s="37"/>
      <c r="K139" s="37"/>
      <c r="L139" s="37"/>
      <c r="M139" s="37">
        <v>314.16000000000003</v>
      </c>
      <c r="N139" s="37">
        <v>0.19999999999998863</v>
      </c>
      <c r="O139" s="37"/>
      <c r="P139" s="37"/>
      <c r="Q139" s="37"/>
      <c r="R139" s="37"/>
      <c r="S139" s="37"/>
      <c r="T139" s="32">
        <v>450.67</v>
      </c>
      <c r="U139" s="37">
        <v>108161.5413</v>
      </c>
      <c r="V139" s="37"/>
      <c r="W139" s="37"/>
      <c r="Y139" s="27"/>
      <c r="Z139" s="27"/>
      <c r="AA139" s="27">
        <v>108025.0313</v>
      </c>
      <c r="AB139" s="37">
        <v>136.50999999999476</v>
      </c>
    </row>
    <row r="140" spans="1:28" hidden="1" outlineLevel="1" x14ac:dyDescent="0.2">
      <c r="A140" s="29">
        <v>101</v>
      </c>
      <c r="B140" s="25">
        <v>42779</v>
      </c>
      <c r="D140" s="36">
        <v>0</v>
      </c>
      <c r="F140" s="56">
        <v>3.5000000000000003E-2</v>
      </c>
      <c r="G140" s="37">
        <v>315.47000000000003</v>
      </c>
      <c r="I140" s="37"/>
      <c r="J140" s="37"/>
      <c r="K140" s="37"/>
      <c r="L140" s="37"/>
      <c r="M140" s="37">
        <v>315.07</v>
      </c>
      <c r="N140" s="37">
        <v>0.40000000000003411</v>
      </c>
      <c r="O140" s="37"/>
      <c r="P140" s="37"/>
      <c r="Q140" s="37"/>
      <c r="R140" s="37"/>
      <c r="S140" s="37"/>
      <c r="T140" s="32">
        <v>315.47000000000003</v>
      </c>
      <c r="U140" s="37">
        <v>108477.0113</v>
      </c>
      <c r="V140" s="37"/>
      <c r="W140" s="37"/>
      <c r="Y140" s="27"/>
      <c r="Z140" s="27"/>
      <c r="AA140" s="27">
        <v>108340.10130000001</v>
      </c>
      <c r="AB140" s="37">
        <v>136.90999999998894</v>
      </c>
    </row>
    <row r="141" spans="1:28" hidden="1" outlineLevel="1" x14ac:dyDescent="0.2">
      <c r="A141" s="29">
        <v>102</v>
      </c>
      <c r="B141" s="25">
        <v>42810</v>
      </c>
      <c r="D141" s="36">
        <v>638.37</v>
      </c>
      <c r="F141" s="56">
        <v>3.5000000000000003E-2</v>
      </c>
      <c r="G141" s="37">
        <v>317.32</v>
      </c>
      <c r="I141" s="37"/>
      <c r="J141" s="37"/>
      <c r="K141" s="37"/>
      <c r="L141" s="37"/>
      <c r="M141" s="37">
        <v>315.99</v>
      </c>
      <c r="N141" s="37">
        <v>1.3299999999999841</v>
      </c>
      <c r="O141" s="37"/>
      <c r="P141" s="37"/>
      <c r="Q141" s="37"/>
      <c r="R141" s="37"/>
      <c r="S141" s="37"/>
      <c r="T141" s="32">
        <v>955.69</v>
      </c>
      <c r="U141" s="37">
        <v>109432.7013</v>
      </c>
      <c r="V141" s="37"/>
      <c r="W141" s="37"/>
      <c r="Y141" s="27"/>
      <c r="Z141" s="27"/>
      <c r="AA141" s="27">
        <v>108656.09130000001</v>
      </c>
      <c r="AB141" s="37">
        <v>776.60999999998603</v>
      </c>
    </row>
    <row r="142" spans="1:28" hidden="1" outlineLevel="1" x14ac:dyDescent="0.2">
      <c r="A142" s="29">
        <v>103</v>
      </c>
      <c r="B142" s="25">
        <v>42841</v>
      </c>
      <c r="D142" s="36">
        <v>20221.509999999998</v>
      </c>
      <c r="F142" s="56">
        <v>3.7100000000000001E-2</v>
      </c>
      <c r="G142" s="37">
        <v>369.59</v>
      </c>
      <c r="I142" s="37"/>
      <c r="J142" s="37"/>
      <c r="K142" s="37"/>
      <c r="L142" s="37"/>
      <c r="M142" s="37">
        <v>335.93</v>
      </c>
      <c r="N142" s="37">
        <v>33.659999999999968</v>
      </c>
      <c r="O142" s="37"/>
      <c r="P142" s="37"/>
      <c r="Q142" s="37"/>
      <c r="R142" s="37"/>
      <c r="S142" s="37"/>
      <c r="T142" s="32">
        <v>20591.099999999999</v>
      </c>
      <c r="U142" s="37">
        <v>130023.80129999999</v>
      </c>
      <c r="V142" s="37"/>
      <c r="W142" s="37"/>
      <c r="Y142" s="27"/>
      <c r="Z142" s="27"/>
      <c r="AA142" s="27">
        <v>108992.02130000001</v>
      </c>
      <c r="AB142" s="37">
        <v>21031.779999999984</v>
      </c>
    </row>
    <row r="143" spans="1:28" hidden="1" outlineLevel="1" x14ac:dyDescent="0.2">
      <c r="A143" s="29">
        <v>104</v>
      </c>
      <c r="B143" s="25">
        <v>42872</v>
      </c>
      <c r="D143" s="36">
        <v>457.3</v>
      </c>
      <c r="F143" s="56">
        <v>3.7100000000000001E-2</v>
      </c>
      <c r="G143" s="37">
        <v>402.7</v>
      </c>
      <c r="I143" s="37"/>
      <c r="J143" s="37"/>
      <c r="K143" s="37"/>
      <c r="L143" s="37"/>
      <c r="M143" s="37">
        <v>336.97</v>
      </c>
      <c r="N143" s="37">
        <v>65.729999999999961</v>
      </c>
      <c r="O143" s="37"/>
      <c r="P143" s="37"/>
      <c r="Q143" s="37"/>
      <c r="R143" s="37"/>
      <c r="S143" s="37"/>
      <c r="T143" s="32">
        <v>860</v>
      </c>
      <c r="U143" s="37">
        <v>130883.80129999999</v>
      </c>
      <c r="V143" s="37"/>
      <c r="W143" s="37"/>
      <c r="Y143" s="27"/>
      <c r="Z143" s="27"/>
      <c r="AA143" s="27">
        <v>109328.99130000001</v>
      </c>
      <c r="AB143" s="37">
        <v>21554.809999999983</v>
      </c>
    </row>
    <row r="144" spans="1:28" hidden="1" outlineLevel="1" x14ac:dyDescent="0.2">
      <c r="A144" s="29">
        <v>105</v>
      </c>
      <c r="B144" s="25">
        <v>42903</v>
      </c>
      <c r="D144" s="36">
        <v>30.65</v>
      </c>
      <c r="F144" s="56">
        <v>3.7100000000000001E-2</v>
      </c>
      <c r="G144" s="37">
        <v>404.7</v>
      </c>
      <c r="I144" s="37"/>
      <c r="J144" s="37"/>
      <c r="K144" s="37"/>
      <c r="L144" s="37"/>
      <c r="M144" s="37">
        <v>338.01</v>
      </c>
      <c r="N144" s="37">
        <v>66.69</v>
      </c>
      <c r="O144" s="37"/>
      <c r="P144" s="37"/>
      <c r="Q144" s="37"/>
      <c r="R144" s="37"/>
      <c r="S144" s="37"/>
      <c r="T144" s="32">
        <v>435.34999999999997</v>
      </c>
      <c r="U144" s="37">
        <v>131319.1513</v>
      </c>
      <c r="V144" s="37"/>
      <c r="W144" s="37"/>
      <c r="Y144" s="27"/>
      <c r="Z144" s="27"/>
      <c r="AA144" s="27">
        <v>109667.0013</v>
      </c>
      <c r="AB144" s="37">
        <v>21652.149999999994</v>
      </c>
    </row>
    <row r="145" spans="1:30" hidden="1" outlineLevel="1" x14ac:dyDescent="0.2">
      <c r="A145" s="29">
        <v>106</v>
      </c>
      <c r="B145" s="25">
        <v>42934</v>
      </c>
      <c r="C145" s="59" t="s">
        <v>188</v>
      </c>
      <c r="D145" s="36">
        <v>138.77000000000001</v>
      </c>
      <c r="E145" s="27">
        <v>-1.2</v>
      </c>
      <c r="F145" s="56">
        <v>3.9600000000000003E-2</v>
      </c>
      <c r="G145" s="37">
        <v>433.58</v>
      </c>
      <c r="I145" s="37"/>
      <c r="J145" s="37"/>
      <c r="K145" s="37"/>
      <c r="L145" s="37"/>
      <c r="M145" s="37">
        <v>361.9</v>
      </c>
      <c r="N145" s="37">
        <v>71.680000000000007</v>
      </c>
      <c r="O145" s="37"/>
      <c r="P145" s="37"/>
      <c r="Q145" s="37"/>
      <c r="R145" s="37"/>
      <c r="S145" s="37"/>
      <c r="T145" s="32">
        <v>571.15</v>
      </c>
      <c r="U145" s="37">
        <v>131890.30129999999</v>
      </c>
      <c r="V145" s="37"/>
      <c r="W145" s="37"/>
      <c r="Y145" s="27"/>
      <c r="Z145" s="27"/>
      <c r="AA145" s="27">
        <v>110028.9013</v>
      </c>
      <c r="AB145" s="37">
        <v>21861.399999999994</v>
      </c>
    </row>
    <row r="146" spans="1:30" hidden="1" outlineLevel="1" x14ac:dyDescent="0.2">
      <c r="A146" s="29">
        <v>107</v>
      </c>
      <c r="B146" s="25">
        <v>42965</v>
      </c>
      <c r="D146" s="36">
        <v>46637.86</v>
      </c>
      <c r="F146" s="56">
        <v>3.9600000000000003E-2</v>
      </c>
      <c r="G146" s="37">
        <v>512.19000000000005</v>
      </c>
      <c r="I146" s="37"/>
      <c r="J146" s="37"/>
      <c r="K146" s="37"/>
      <c r="L146" s="37"/>
      <c r="M146" s="37">
        <v>363.1</v>
      </c>
      <c r="N146" s="37">
        <v>149.09000000000003</v>
      </c>
      <c r="O146" s="37"/>
      <c r="P146" s="37"/>
      <c r="Q146" s="37"/>
      <c r="R146" s="37"/>
      <c r="S146" s="37"/>
      <c r="T146" s="32">
        <v>47150.05</v>
      </c>
      <c r="U146" s="37">
        <v>179040.35129999998</v>
      </c>
      <c r="V146" s="37"/>
      <c r="W146" s="37"/>
      <c r="Y146" s="27"/>
      <c r="Z146" s="27"/>
      <c r="AA146" s="27">
        <v>110392.0013</v>
      </c>
      <c r="AB146" s="37">
        <v>68648.349999999977</v>
      </c>
    </row>
    <row r="147" spans="1:30" hidden="1" outlineLevel="1" x14ac:dyDescent="0.2">
      <c r="A147" s="29">
        <v>108</v>
      </c>
      <c r="B147" s="25">
        <v>42996</v>
      </c>
      <c r="D147" s="36">
        <v>144.91</v>
      </c>
      <c r="F147" s="56">
        <v>3.9600000000000003E-2</v>
      </c>
      <c r="G147" s="37">
        <v>591.07000000000005</v>
      </c>
      <c r="I147" s="37"/>
      <c r="J147" s="37"/>
      <c r="K147" s="37"/>
      <c r="L147" s="37"/>
      <c r="M147" s="37">
        <v>364.29</v>
      </c>
      <c r="N147" s="37">
        <v>226.78000000000003</v>
      </c>
      <c r="O147" s="37"/>
      <c r="P147" s="37"/>
      <c r="Q147" s="37"/>
      <c r="R147" s="37"/>
      <c r="S147" s="37"/>
      <c r="T147" s="32">
        <v>735.98</v>
      </c>
      <c r="U147" s="37">
        <v>179776.33129999999</v>
      </c>
      <c r="V147" s="37"/>
      <c r="W147" s="37"/>
      <c r="Y147" s="27"/>
      <c r="Z147" s="27"/>
      <c r="AA147" s="27">
        <v>110756.2913</v>
      </c>
      <c r="AB147" s="37">
        <v>69020.039999999994</v>
      </c>
    </row>
    <row r="148" spans="1:30" hidden="1" outlineLevel="1" x14ac:dyDescent="0.2">
      <c r="A148" s="29">
        <v>109</v>
      </c>
      <c r="B148" s="25">
        <v>43027</v>
      </c>
      <c r="D148" s="36">
        <v>73.56</v>
      </c>
      <c r="F148" s="56">
        <v>4.2099999999999999E-2</v>
      </c>
      <c r="G148" s="37">
        <v>630.84</v>
      </c>
      <c r="I148" s="37"/>
      <c r="J148" s="37"/>
      <c r="K148" s="37"/>
      <c r="L148" s="37"/>
      <c r="M148" s="37">
        <v>388.57</v>
      </c>
      <c r="N148" s="37">
        <v>242.27000000000004</v>
      </c>
      <c r="O148" s="37"/>
      <c r="P148" s="37"/>
      <c r="Q148" s="37"/>
      <c r="R148" s="37"/>
      <c r="S148" s="37"/>
      <c r="T148" s="32">
        <v>704.40000000000009</v>
      </c>
      <c r="U148" s="37">
        <v>180480.73129999998</v>
      </c>
      <c r="V148" s="37"/>
      <c r="W148" s="37"/>
      <c r="Y148" s="27"/>
      <c r="Z148" s="27"/>
      <c r="AA148" s="27">
        <v>111144.8613</v>
      </c>
      <c r="AB148" s="37">
        <v>69335.869999999981</v>
      </c>
    </row>
    <row r="149" spans="1:30" hidden="1" outlineLevel="1" x14ac:dyDescent="0.2">
      <c r="A149" s="29">
        <v>110</v>
      </c>
      <c r="B149" s="25">
        <v>43058</v>
      </c>
      <c r="C149" s="59" t="s">
        <v>187</v>
      </c>
      <c r="D149" s="36">
        <v>12959.14</v>
      </c>
      <c r="E149" s="27">
        <v>-111121.79</v>
      </c>
      <c r="F149" s="56">
        <v>4.2099999999999999E-2</v>
      </c>
      <c r="G149" s="37">
        <v>266.07</v>
      </c>
      <c r="I149" s="37"/>
      <c r="J149" s="37"/>
      <c r="K149" s="37"/>
      <c r="L149" s="37"/>
      <c r="M149" s="37"/>
      <c r="N149" s="37">
        <v>266.07</v>
      </c>
      <c r="O149" s="37"/>
      <c r="P149" s="37"/>
      <c r="Q149" s="37"/>
      <c r="R149" s="37"/>
      <c r="S149" s="37"/>
      <c r="T149" s="32">
        <v>-97896.579999999987</v>
      </c>
      <c r="U149" s="37">
        <v>82584.151299999998</v>
      </c>
      <c r="V149" s="37"/>
      <c r="W149" s="37"/>
      <c r="Y149" s="27"/>
      <c r="Z149" s="27"/>
      <c r="AA149" s="27"/>
      <c r="AB149" s="37">
        <v>82584.151299999998</v>
      </c>
    </row>
    <row r="150" spans="1:30" hidden="1" outlineLevel="1" x14ac:dyDescent="0.2">
      <c r="A150" s="29">
        <v>111</v>
      </c>
      <c r="B150" s="62">
        <v>43089</v>
      </c>
      <c r="C150" s="62"/>
      <c r="D150" s="63">
        <v>12.26</v>
      </c>
      <c r="E150" s="62"/>
      <c r="F150" s="64">
        <v>4.2099999999999999E-2</v>
      </c>
      <c r="G150" s="65">
        <v>289.75</v>
      </c>
      <c r="H150" s="62"/>
      <c r="I150" s="65"/>
      <c r="J150" s="65"/>
      <c r="K150" s="65"/>
      <c r="L150" s="65"/>
      <c r="M150" s="65"/>
      <c r="N150" s="65">
        <v>289.75</v>
      </c>
      <c r="O150" s="65"/>
      <c r="P150" s="65"/>
      <c r="Q150" s="65"/>
      <c r="R150" s="65"/>
      <c r="S150" s="65"/>
      <c r="T150" s="65">
        <v>302.01</v>
      </c>
      <c r="U150" s="65">
        <v>82886.161299999992</v>
      </c>
      <c r="V150" s="65"/>
      <c r="W150" s="65"/>
      <c r="X150" s="62"/>
      <c r="Y150" s="66"/>
      <c r="Z150" s="66"/>
      <c r="AA150" s="65"/>
      <c r="AB150" s="65">
        <v>82886.161299999992</v>
      </c>
      <c r="AC150" s="62"/>
      <c r="AD150" s="62"/>
    </row>
    <row r="151" spans="1:30" hidden="1" outlineLevel="1" x14ac:dyDescent="0.2">
      <c r="A151" s="29">
        <v>112</v>
      </c>
      <c r="B151" s="67">
        <v>43101</v>
      </c>
      <c r="D151" s="36">
        <v>30930.32</v>
      </c>
      <c r="F151" s="56">
        <v>4.2500000000000003E-2</v>
      </c>
      <c r="G151" s="37">
        <v>348.33</v>
      </c>
      <c r="I151" s="37"/>
      <c r="J151" s="37"/>
      <c r="K151" s="37"/>
      <c r="L151" s="37"/>
      <c r="M151" s="37"/>
      <c r="N151" s="37">
        <v>293.56</v>
      </c>
      <c r="O151" s="37">
        <v>54.769999999999982</v>
      </c>
      <c r="P151" s="37"/>
      <c r="Q151" s="37"/>
      <c r="R151" s="37"/>
      <c r="S151" s="37"/>
      <c r="T151" s="32">
        <v>31278.65</v>
      </c>
      <c r="U151" s="37">
        <v>114164.8113</v>
      </c>
      <c r="V151" s="37"/>
      <c r="W151" s="37"/>
      <c r="Y151" s="27"/>
      <c r="Z151" s="27"/>
      <c r="AA151" s="27"/>
      <c r="AB151" s="37">
        <v>83179.72129999999</v>
      </c>
      <c r="AC151" s="37">
        <v>30985.090000000011</v>
      </c>
    </row>
    <row r="152" spans="1:30" hidden="1" outlineLevel="1" x14ac:dyDescent="0.2">
      <c r="A152" s="29">
        <v>113</v>
      </c>
      <c r="B152" s="67">
        <v>43132</v>
      </c>
      <c r="D152" s="36">
        <v>8588.34</v>
      </c>
      <c r="F152" s="56">
        <v>4.2500000000000003E-2</v>
      </c>
      <c r="G152" s="37">
        <v>419.54</v>
      </c>
      <c r="I152" s="37"/>
      <c r="J152" s="37"/>
      <c r="K152" s="37"/>
      <c r="L152" s="37"/>
      <c r="M152" s="37"/>
      <c r="N152" s="37">
        <v>294.58999999999997</v>
      </c>
      <c r="O152" s="37">
        <v>124.95000000000005</v>
      </c>
      <c r="P152" s="37"/>
      <c r="Q152" s="37"/>
      <c r="R152" s="37"/>
      <c r="S152" s="37"/>
      <c r="T152" s="32">
        <v>9007.880000000001</v>
      </c>
      <c r="U152" s="37">
        <v>123172.69130000001</v>
      </c>
      <c r="V152" s="37"/>
      <c r="W152" s="37"/>
      <c r="Y152" s="27"/>
      <c r="Z152" s="27"/>
      <c r="AA152" s="27"/>
      <c r="AB152" s="37">
        <v>83474.311299999987</v>
      </c>
      <c r="AC152" s="37">
        <v>39698.380000000019</v>
      </c>
    </row>
    <row r="153" spans="1:30" hidden="1" outlineLevel="1" x14ac:dyDescent="0.2">
      <c r="A153" s="29">
        <v>114</v>
      </c>
      <c r="B153" s="67">
        <v>43160</v>
      </c>
      <c r="D153" s="36">
        <v>55.39</v>
      </c>
      <c r="F153" s="56">
        <v>4.2500000000000003E-2</v>
      </c>
      <c r="G153" s="37">
        <v>436.33</v>
      </c>
      <c r="I153" s="37"/>
      <c r="J153" s="37"/>
      <c r="K153" s="37"/>
      <c r="L153" s="37"/>
      <c r="M153" s="37"/>
      <c r="N153" s="37">
        <v>295.64</v>
      </c>
      <c r="O153" s="37">
        <v>140.69</v>
      </c>
      <c r="P153" s="37"/>
      <c r="Q153" s="37"/>
      <c r="R153" s="37"/>
      <c r="S153" s="37"/>
      <c r="T153" s="32">
        <v>491.71999999999997</v>
      </c>
      <c r="U153" s="37">
        <v>123664.41130000001</v>
      </c>
      <c r="V153" s="37"/>
      <c r="W153" s="37"/>
      <c r="Y153" s="27"/>
      <c r="Z153" s="27"/>
      <c r="AA153" s="27"/>
      <c r="AB153" s="37">
        <v>83769.951299999986</v>
      </c>
      <c r="AC153" s="37">
        <v>39894.460000000021</v>
      </c>
    </row>
    <row r="154" spans="1:30" hidden="1" outlineLevel="1" x14ac:dyDescent="0.2">
      <c r="A154" s="29">
        <v>115</v>
      </c>
      <c r="B154" s="67">
        <v>43191</v>
      </c>
      <c r="D154" s="36">
        <v>42.91</v>
      </c>
      <c r="F154" s="56">
        <v>4.4699999999999997E-2</v>
      </c>
      <c r="G154" s="37">
        <v>460.73</v>
      </c>
      <c r="I154" s="37"/>
      <c r="J154" s="37"/>
      <c r="K154" s="37"/>
      <c r="L154" s="37"/>
      <c r="M154" s="37"/>
      <c r="N154" s="37">
        <v>312.04000000000002</v>
      </c>
      <c r="O154" s="37">
        <v>148.69</v>
      </c>
      <c r="P154" s="37"/>
      <c r="Q154" s="37"/>
      <c r="R154" s="37"/>
      <c r="S154" s="37"/>
      <c r="T154" s="32">
        <v>503.64</v>
      </c>
      <c r="U154" s="37">
        <v>124168.05130000001</v>
      </c>
      <c r="V154" s="37"/>
      <c r="W154" s="37"/>
      <c r="Y154" s="27"/>
      <c r="Z154" s="27"/>
      <c r="AA154" s="27"/>
      <c r="AB154" s="37">
        <v>84081.99129999998</v>
      </c>
      <c r="AC154" s="37">
        <v>40086.060000000027</v>
      </c>
    </row>
    <row r="155" spans="1:30" hidden="1" outlineLevel="1" x14ac:dyDescent="0.2">
      <c r="A155" s="29">
        <v>116</v>
      </c>
      <c r="B155" s="67">
        <v>43221</v>
      </c>
      <c r="D155" s="36">
        <v>12.26</v>
      </c>
      <c r="F155" s="56">
        <v>4.4699999999999997E-2</v>
      </c>
      <c r="G155" s="37">
        <v>462.55</v>
      </c>
      <c r="I155" s="37"/>
      <c r="J155" s="37"/>
      <c r="K155" s="37"/>
      <c r="L155" s="37"/>
      <c r="M155" s="37"/>
      <c r="N155" s="37">
        <v>313.20999999999998</v>
      </c>
      <c r="O155" s="37">
        <v>149.34000000000003</v>
      </c>
      <c r="P155" s="37"/>
      <c r="Q155" s="37"/>
      <c r="R155" s="37"/>
      <c r="S155" s="37"/>
      <c r="T155" s="32">
        <v>474.81</v>
      </c>
      <c r="U155" s="37">
        <v>124642.8613</v>
      </c>
      <c r="V155" s="37"/>
      <c r="W155" s="37"/>
      <c r="Y155" s="27"/>
      <c r="Z155" s="27"/>
      <c r="AA155" s="27"/>
      <c r="AB155" s="37">
        <v>84395.201299999986</v>
      </c>
      <c r="AC155" s="37">
        <v>40247.660000000018</v>
      </c>
    </row>
    <row r="156" spans="1:30" hidden="1" outlineLevel="1" x14ac:dyDescent="0.2">
      <c r="A156" s="29">
        <v>117</v>
      </c>
      <c r="B156" s="67">
        <v>43252</v>
      </c>
      <c r="D156" s="36">
        <v>0</v>
      </c>
      <c r="F156" s="56">
        <v>4.4699999999999997E-2</v>
      </c>
      <c r="G156" s="37">
        <v>464.29</v>
      </c>
      <c r="I156" s="37"/>
      <c r="J156" s="37"/>
      <c r="K156" s="37"/>
      <c r="L156" s="37"/>
      <c r="M156" s="37"/>
      <c r="N156" s="37">
        <v>314.37</v>
      </c>
      <c r="O156" s="37">
        <v>149.92000000000002</v>
      </c>
      <c r="P156" s="37"/>
      <c r="Q156" s="37"/>
      <c r="R156" s="37"/>
      <c r="S156" s="37"/>
      <c r="T156" s="32">
        <v>464.29</v>
      </c>
      <c r="U156" s="37">
        <v>125107.1513</v>
      </c>
      <c r="V156" s="37"/>
      <c r="W156" s="37"/>
      <c r="Y156" s="27"/>
      <c r="Z156" s="27"/>
      <c r="AA156" s="27"/>
      <c r="AB156" s="37">
        <v>84709.571299999981</v>
      </c>
      <c r="AC156" s="37">
        <v>40397.580000000016</v>
      </c>
    </row>
    <row r="157" spans="1:30" hidden="1" outlineLevel="1" x14ac:dyDescent="0.2">
      <c r="A157" s="29">
        <v>118</v>
      </c>
      <c r="B157" s="67">
        <v>43282</v>
      </c>
      <c r="D157" s="36">
        <v>0</v>
      </c>
      <c r="F157" s="56">
        <v>4.6899999999999997E-2</v>
      </c>
      <c r="G157" s="37">
        <v>488.96</v>
      </c>
      <c r="I157" s="37"/>
      <c r="J157" s="37"/>
      <c r="K157" s="37"/>
      <c r="L157" s="37"/>
      <c r="M157" s="37"/>
      <c r="N157" s="37">
        <v>331.07</v>
      </c>
      <c r="O157" s="37">
        <v>157.88999999999999</v>
      </c>
      <c r="P157" s="37"/>
      <c r="Q157" s="37"/>
      <c r="R157" s="37"/>
      <c r="S157" s="37"/>
      <c r="T157" s="32">
        <v>488.96</v>
      </c>
      <c r="U157" s="37">
        <v>125596.1113</v>
      </c>
      <c r="V157" s="37"/>
      <c r="W157" s="37"/>
      <c r="Y157" s="27"/>
      <c r="Z157" s="27"/>
      <c r="AA157" s="27"/>
      <c r="AB157" s="37">
        <v>85040.641299999988</v>
      </c>
      <c r="AC157" s="37">
        <v>40555.470000000016</v>
      </c>
    </row>
    <row r="158" spans="1:30" hidden="1" outlineLevel="1" x14ac:dyDescent="0.2">
      <c r="A158" s="29">
        <v>119</v>
      </c>
      <c r="B158" s="67">
        <v>43313</v>
      </c>
      <c r="C158" s="59" t="s">
        <v>188</v>
      </c>
      <c r="D158" s="36">
        <v>196.33</v>
      </c>
      <c r="E158" s="27">
        <v>0.91</v>
      </c>
      <c r="F158" s="56">
        <v>4.6899999999999997E-2</v>
      </c>
      <c r="G158" s="37">
        <v>491.26</v>
      </c>
      <c r="I158" s="37"/>
      <c r="J158" s="37"/>
      <c r="K158" s="37"/>
      <c r="L158" s="37"/>
      <c r="M158" s="37"/>
      <c r="N158" s="37">
        <v>332.37</v>
      </c>
      <c r="O158" s="37">
        <v>158.88999999999999</v>
      </c>
      <c r="P158" s="37"/>
      <c r="Q158" s="37"/>
      <c r="R158" s="37"/>
      <c r="S158" s="37"/>
      <c r="T158" s="32">
        <v>688.5</v>
      </c>
      <c r="U158" s="37">
        <v>126284.6113</v>
      </c>
      <c r="V158" s="37"/>
      <c r="W158" s="37"/>
      <c r="Y158" s="27"/>
      <c r="Z158" s="27"/>
      <c r="AA158" s="27"/>
      <c r="AB158" s="37">
        <v>85373.011299999984</v>
      </c>
      <c r="AC158" s="37">
        <v>40911.60000000002</v>
      </c>
    </row>
    <row r="159" spans="1:30" hidden="1" outlineLevel="1" x14ac:dyDescent="0.2">
      <c r="A159" s="29">
        <v>120</v>
      </c>
      <c r="B159" s="67">
        <v>43344</v>
      </c>
      <c r="D159" s="36">
        <v>16420.669999999998</v>
      </c>
      <c r="F159" s="56">
        <v>4.6899999999999997E-2</v>
      </c>
      <c r="G159" s="37">
        <v>525.65</v>
      </c>
      <c r="I159" s="37"/>
      <c r="J159" s="37"/>
      <c r="K159" s="37"/>
      <c r="L159" s="37"/>
      <c r="M159" s="37"/>
      <c r="N159" s="37">
        <v>333.67</v>
      </c>
      <c r="O159" s="37">
        <v>191.97999999999996</v>
      </c>
      <c r="P159" s="37"/>
      <c r="Q159" s="37"/>
      <c r="R159" s="37"/>
      <c r="S159" s="37"/>
      <c r="T159" s="32">
        <v>16946.32</v>
      </c>
      <c r="U159" s="37">
        <v>143230.9313</v>
      </c>
      <c r="V159" s="37"/>
      <c r="W159" s="37"/>
      <c r="Y159" s="27"/>
      <c r="Z159" s="27"/>
      <c r="AA159" s="27"/>
      <c r="AB159" s="37">
        <v>85706.681299999982</v>
      </c>
      <c r="AC159" s="37">
        <v>57524.250000000015</v>
      </c>
    </row>
    <row r="160" spans="1:30" hidden="1" outlineLevel="1" x14ac:dyDescent="0.2">
      <c r="A160" s="29">
        <v>121</v>
      </c>
      <c r="B160" s="67">
        <v>43374</v>
      </c>
      <c r="D160" s="36">
        <v>140.22999999999999</v>
      </c>
      <c r="F160" s="68">
        <v>4.9599999999999998E-2</v>
      </c>
      <c r="G160" s="37">
        <v>592.30999999999995</v>
      </c>
      <c r="I160" s="37"/>
      <c r="J160" s="37"/>
      <c r="K160" s="37"/>
      <c r="L160" s="37"/>
      <c r="M160" s="37"/>
      <c r="N160" s="37">
        <v>354.25</v>
      </c>
      <c r="O160" s="37">
        <v>238.05999999999995</v>
      </c>
      <c r="P160" s="37"/>
      <c r="Q160" s="37"/>
      <c r="R160" s="37"/>
      <c r="S160" s="37"/>
      <c r="T160" s="32">
        <v>732.54</v>
      </c>
      <c r="U160" s="37">
        <v>143963.4713</v>
      </c>
      <c r="V160" s="37"/>
      <c r="W160" s="37"/>
      <c r="Y160" s="27"/>
      <c r="Z160" s="27"/>
      <c r="AA160" s="27"/>
      <c r="AB160" s="37">
        <v>86060.931299999982</v>
      </c>
      <c r="AC160" s="37">
        <v>57902.540000000023</v>
      </c>
    </row>
    <row r="161" spans="1:33" hidden="1" outlineLevel="1" x14ac:dyDescent="0.2">
      <c r="A161" s="29">
        <v>122</v>
      </c>
      <c r="B161" s="67">
        <v>43405</v>
      </c>
      <c r="C161" s="59" t="s">
        <v>187</v>
      </c>
      <c r="D161" s="36">
        <v>84.14</v>
      </c>
      <c r="E161" s="27">
        <v>-86060.931299999982</v>
      </c>
      <c r="F161" s="68">
        <v>4.9599999999999998E-2</v>
      </c>
      <c r="G161" s="37">
        <v>239.5</v>
      </c>
      <c r="I161" s="37"/>
      <c r="J161" s="37"/>
      <c r="K161" s="37"/>
      <c r="L161" s="37"/>
      <c r="M161" s="37"/>
      <c r="N161" s="37"/>
      <c r="O161" s="37">
        <v>239.5</v>
      </c>
      <c r="P161" s="37"/>
      <c r="Q161" s="37"/>
      <c r="R161" s="37"/>
      <c r="S161" s="37"/>
      <c r="T161" s="32">
        <v>-85737.291299999983</v>
      </c>
      <c r="U161" s="37">
        <v>58226.180000000022</v>
      </c>
      <c r="V161" s="37"/>
      <c r="W161" s="37"/>
      <c r="Y161" s="27"/>
      <c r="Z161" s="27"/>
      <c r="AA161" s="27"/>
      <c r="AB161" s="37"/>
      <c r="AC161" s="37">
        <v>58226.180000000022</v>
      </c>
    </row>
    <row r="162" spans="1:33" hidden="1" outlineLevel="1" x14ac:dyDescent="0.2">
      <c r="A162" s="29">
        <v>123</v>
      </c>
      <c r="B162" s="69">
        <v>43435</v>
      </c>
      <c r="C162" s="62"/>
      <c r="D162" s="63">
        <v>38386.21</v>
      </c>
      <c r="E162" s="62"/>
      <c r="F162" s="70">
        <v>4.9599999999999998E-2</v>
      </c>
      <c r="G162" s="65">
        <v>320</v>
      </c>
      <c r="H162" s="62"/>
      <c r="I162" s="65"/>
      <c r="J162" s="65"/>
      <c r="K162" s="65"/>
      <c r="L162" s="65"/>
      <c r="M162" s="65"/>
      <c r="N162" s="65"/>
      <c r="O162" s="65">
        <v>320</v>
      </c>
      <c r="P162" s="65"/>
      <c r="Q162" s="65"/>
      <c r="R162" s="65"/>
      <c r="S162" s="65"/>
      <c r="T162" s="71">
        <v>38706.21</v>
      </c>
      <c r="U162" s="65">
        <v>96932.390000000014</v>
      </c>
      <c r="V162" s="65"/>
      <c r="W162" s="65"/>
      <c r="X162" s="62"/>
      <c r="Y162" s="66"/>
      <c r="Z162" s="66"/>
      <c r="AA162" s="66"/>
      <c r="AB162" s="65"/>
      <c r="AC162" s="65">
        <v>96932.390000000014</v>
      </c>
      <c r="AD162" s="62"/>
    </row>
    <row r="163" spans="1:33" hidden="1" outlineLevel="1" x14ac:dyDescent="0.2">
      <c r="A163" s="29">
        <v>124</v>
      </c>
      <c r="B163" s="67">
        <v>43466</v>
      </c>
      <c r="D163" s="36">
        <v>47639.27</v>
      </c>
      <c r="F163" s="68">
        <v>5.1799999999999999E-2</v>
      </c>
      <c r="G163" s="37">
        <v>521.25</v>
      </c>
      <c r="I163" s="37"/>
      <c r="J163" s="37"/>
      <c r="K163" s="37"/>
      <c r="L163" s="37"/>
      <c r="M163" s="37"/>
      <c r="N163" s="37"/>
      <c r="O163" s="37">
        <v>418.42</v>
      </c>
      <c r="P163" s="37">
        <v>102.82999999999998</v>
      </c>
      <c r="Q163" s="37"/>
      <c r="R163" s="37"/>
      <c r="S163" s="37"/>
      <c r="T163" s="32">
        <v>48160.52</v>
      </c>
      <c r="U163" s="37">
        <v>145092.91</v>
      </c>
      <c r="V163" s="37"/>
      <c r="W163" s="37"/>
      <c r="Y163" s="27"/>
      <c r="Z163" s="27"/>
      <c r="AA163" s="27"/>
      <c r="AB163" s="37"/>
      <c r="AC163" s="37">
        <v>97350.810000000012</v>
      </c>
      <c r="AD163" s="37">
        <v>47742.099999999991</v>
      </c>
    </row>
    <row r="164" spans="1:33" hidden="1" outlineLevel="1" x14ac:dyDescent="0.2">
      <c r="A164" s="29">
        <v>125</v>
      </c>
      <c r="B164" s="67">
        <v>43497</v>
      </c>
      <c r="D164" s="36">
        <v>1638</v>
      </c>
      <c r="F164" s="68">
        <v>5.1799999999999999E-2</v>
      </c>
      <c r="G164" s="37">
        <v>629.85</v>
      </c>
      <c r="I164" s="37"/>
      <c r="J164" s="37"/>
      <c r="K164" s="37"/>
      <c r="L164" s="37"/>
      <c r="M164" s="37"/>
      <c r="N164" s="37"/>
      <c r="O164" s="37">
        <v>420.23</v>
      </c>
      <c r="P164" s="37">
        <v>209.62</v>
      </c>
      <c r="Q164" s="37"/>
      <c r="R164" s="37"/>
      <c r="S164" s="37"/>
      <c r="T164" s="32">
        <v>2267.85</v>
      </c>
      <c r="U164" s="37">
        <v>147360.76</v>
      </c>
      <c r="V164" s="37"/>
      <c r="W164" s="37"/>
      <c r="Y164" s="27"/>
      <c r="Z164" s="27"/>
      <c r="AA164" s="27"/>
      <c r="AB164" s="37"/>
      <c r="AC164" s="37">
        <v>97771.040000000008</v>
      </c>
      <c r="AD164" s="37">
        <v>49589.72</v>
      </c>
    </row>
    <row r="165" spans="1:33" hidden="1" outlineLevel="1" x14ac:dyDescent="0.2">
      <c r="A165" s="29">
        <v>126</v>
      </c>
      <c r="B165" s="67">
        <v>43525</v>
      </c>
      <c r="D165" s="36">
        <v>0</v>
      </c>
      <c r="F165" s="68">
        <v>5.1799999999999999E-2</v>
      </c>
      <c r="G165" s="37">
        <v>636.11</v>
      </c>
      <c r="I165" s="37"/>
      <c r="J165" s="37"/>
      <c r="K165" s="37"/>
      <c r="L165" s="37"/>
      <c r="M165" s="37"/>
      <c r="N165" s="37"/>
      <c r="O165" s="37">
        <v>422.04</v>
      </c>
      <c r="P165" s="37">
        <v>214.07</v>
      </c>
      <c r="Q165" s="37"/>
      <c r="R165" s="37"/>
      <c r="S165" s="37"/>
      <c r="T165" s="32">
        <v>636.11</v>
      </c>
      <c r="U165" s="37">
        <v>147996.87</v>
      </c>
      <c r="V165" s="37"/>
      <c r="W165" s="37"/>
      <c r="Y165" s="27"/>
      <c r="Z165" s="27"/>
      <c r="AA165" s="27"/>
      <c r="AB165" s="37"/>
      <c r="AC165" s="37">
        <v>98193.08</v>
      </c>
      <c r="AD165" s="37">
        <v>49803.789999999994</v>
      </c>
    </row>
    <row r="166" spans="1:33" hidden="1" outlineLevel="1" x14ac:dyDescent="0.2">
      <c r="A166" s="29">
        <v>127</v>
      </c>
      <c r="B166" s="67">
        <v>43556</v>
      </c>
      <c r="D166" s="36">
        <v>57.32</v>
      </c>
      <c r="F166" s="68">
        <v>5.45E-2</v>
      </c>
      <c r="G166" s="37">
        <v>672.28</v>
      </c>
      <c r="I166" s="37"/>
      <c r="J166" s="37"/>
      <c r="K166" s="37"/>
      <c r="L166" s="37"/>
      <c r="M166" s="37"/>
      <c r="N166" s="37"/>
      <c r="O166" s="37">
        <v>445.96</v>
      </c>
      <c r="P166" s="37">
        <v>226.32</v>
      </c>
      <c r="Q166" s="37"/>
      <c r="R166" s="37"/>
      <c r="S166" s="37"/>
      <c r="T166" s="32">
        <v>729.6</v>
      </c>
      <c r="U166" s="37">
        <v>148726.47</v>
      </c>
      <c r="V166" s="37"/>
      <c r="W166" s="37"/>
      <c r="Y166" s="27"/>
      <c r="Z166" s="27"/>
      <c r="AA166" s="27"/>
      <c r="AB166" s="37"/>
      <c r="AC166" s="37">
        <v>98639.040000000008</v>
      </c>
      <c r="AD166" s="37">
        <v>50087.429999999993</v>
      </c>
    </row>
    <row r="167" spans="1:33" hidden="1" outlineLevel="1" x14ac:dyDescent="0.2">
      <c r="A167" s="29">
        <v>128</v>
      </c>
      <c r="B167" s="67">
        <v>43586</v>
      </c>
      <c r="D167" s="36">
        <v>74.52</v>
      </c>
      <c r="F167" s="68">
        <v>5.45E-2</v>
      </c>
      <c r="G167" s="37">
        <v>675.64</v>
      </c>
      <c r="I167" s="37"/>
      <c r="J167" s="37"/>
      <c r="K167" s="37"/>
      <c r="L167" s="37"/>
      <c r="M167" s="37"/>
      <c r="N167" s="37"/>
      <c r="O167" s="37">
        <v>447.99</v>
      </c>
      <c r="P167" s="37">
        <v>227.64999999999998</v>
      </c>
      <c r="Q167" s="37"/>
      <c r="R167" s="37"/>
      <c r="S167" s="37"/>
      <c r="T167" s="32">
        <v>750.16</v>
      </c>
      <c r="U167" s="37">
        <v>149476.63</v>
      </c>
      <c r="V167" s="37"/>
      <c r="W167" s="37"/>
      <c r="Y167" s="27"/>
      <c r="Z167" s="27"/>
      <c r="AA167" s="27"/>
      <c r="AB167" s="37"/>
      <c r="AC167" s="37">
        <v>99087.030000000013</v>
      </c>
      <c r="AD167" s="37">
        <v>50389.599999999991</v>
      </c>
    </row>
    <row r="168" spans="1:33" hidden="1" outlineLevel="1" x14ac:dyDescent="0.2">
      <c r="A168" s="29">
        <v>129</v>
      </c>
      <c r="B168" s="67">
        <v>43617</v>
      </c>
      <c r="D168" s="36">
        <v>96005.19</v>
      </c>
      <c r="F168" s="68">
        <v>5.45E-2</v>
      </c>
      <c r="G168" s="37">
        <v>896.88</v>
      </c>
      <c r="I168" s="37"/>
      <c r="J168" s="37"/>
      <c r="K168" s="37"/>
      <c r="L168" s="37"/>
      <c r="M168" s="37"/>
      <c r="N168" s="37"/>
      <c r="O168" s="37">
        <v>450.02</v>
      </c>
      <c r="P168" s="37">
        <v>446.86</v>
      </c>
      <c r="Q168" s="37"/>
      <c r="R168" s="37"/>
      <c r="S168" s="37"/>
      <c r="T168" s="32">
        <v>96902.07</v>
      </c>
      <c r="U168" s="37">
        <v>246378.7</v>
      </c>
      <c r="V168" s="37"/>
      <c r="W168" s="37"/>
      <c r="Y168" s="27"/>
      <c r="Z168" s="27"/>
      <c r="AA168" s="27"/>
      <c r="AB168" s="37"/>
      <c r="AC168" s="37">
        <v>99537.050000000017</v>
      </c>
      <c r="AD168" s="37">
        <v>146841.65</v>
      </c>
    </row>
    <row r="169" spans="1:33" hidden="1" outlineLevel="1" x14ac:dyDescent="0.2">
      <c r="A169" s="29">
        <v>130</v>
      </c>
      <c r="B169" s="67">
        <v>43647</v>
      </c>
      <c r="D169" s="36">
        <v>2390.0700000000002</v>
      </c>
      <c r="F169" s="68">
        <v>5.5E-2</v>
      </c>
      <c r="G169" s="37">
        <v>1134.71</v>
      </c>
      <c r="I169" s="37"/>
      <c r="J169" s="37"/>
      <c r="K169" s="37"/>
      <c r="L169" s="37"/>
      <c r="M169" s="37"/>
      <c r="N169" s="37"/>
      <c r="O169" s="37">
        <v>456.21</v>
      </c>
      <c r="P169" s="37">
        <v>678.5</v>
      </c>
      <c r="Q169" s="37"/>
      <c r="R169" s="37"/>
      <c r="S169" s="37"/>
      <c r="T169" s="32">
        <v>3524.78</v>
      </c>
      <c r="U169" s="37">
        <v>249903.48</v>
      </c>
      <c r="V169" s="37"/>
      <c r="W169" s="37"/>
      <c r="Y169" s="27"/>
      <c r="Z169" s="27"/>
      <c r="AA169" s="27"/>
      <c r="AB169" s="37"/>
      <c r="AC169" s="37">
        <v>99993.260000000024</v>
      </c>
      <c r="AD169" s="37">
        <v>149910.21999999997</v>
      </c>
    </row>
    <row r="170" spans="1:33" hidden="1" outlineLevel="1" x14ac:dyDescent="0.2">
      <c r="A170" s="29">
        <v>131</v>
      </c>
      <c r="B170" s="67">
        <v>43678</v>
      </c>
      <c r="D170" s="36">
        <v>13628.97</v>
      </c>
      <c r="F170" s="68">
        <v>5.5E-2</v>
      </c>
      <c r="G170" s="37">
        <v>1176.6199999999999</v>
      </c>
      <c r="I170" s="37"/>
      <c r="J170" s="37"/>
      <c r="K170" s="37"/>
      <c r="L170" s="37"/>
      <c r="M170" s="37"/>
      <c r="N170" s="37"/>
      <c r="O170" s="37">
        <v>458.3</v>
      </c>
      <c r="P170" s="37">
        <v>718.31999999999994</v>
      </c>
      <c r="Q170" s="37"/>
      <c r="R170" s="37"/>
      <c r="S170" s="37"/>
      <c r="T170" s="32">
        <v>14805.59</v>
      </c>
      <c r="U170" s="37">
        <v>264709.07</v>
      </c>
      <c r="V170" s="37"/>
      <c r="W170" s="37"/>
      <c r="Y170" s="27"/>
      <c r="Z170" s="27"/>
      <c r="AA170" s="27"/>
      <c r="AB170" s="37"/>
      <c r="AC170" s="37">
        <v>100451.56000000003</v>
      </c>
      <c r="AD170" s="37">
        <v>164257.50999999998</v>
      </c>
    </row>
    <row r="171" spans="1:33" hidden="1" outlineLevel="1" x14ac:dyDescent="0.2">
      <c r="A171" s="29">
        <v>132</v>
      </c>
      <c r="B171" s="67">
        <v>43709</v>
      </c>
      <c r="D171" s="36">
        <v>71.650000000000006</v>
      </c>
      <c r="F171" s="68">
        <v>5.5E-2</v>
      </c>
      <c r="G171" s="37">
        <v>1213.4100000000001</v>
      </c>
      <c r="I171" s="37"/>
      <c r="J171" s="37"/>
      <c r="K171" s="37"/>
      <c r="L171" s="37"/>
      <c r="M171" s="37"/>
      <c r="N171" s="37"/>
      <c r="O171" s="37">
        <v>460.4</v>
      </c>
      <c r="P171" s="37">
        <v>753.0100000000001</v>
      </c>
      <c r="Q171" s="37"/>
      <c r="R171" s="37"/>
      <c r="S171" s="37"/>
      <c r="T171" s="32">
        <v>1285.0600000000002</v>
      </c>
      <c r="U171" s="37">
        <v>265994.13</v>
      </c>
      <c r="V171" s="37"/>
      <c r="W171" s="37"/>
      <c r="Y171" s="27"/>
      <c r="Z171" s="27"/>
      <c r="AA171" s="27"/>
      <c r="AB171" s="37"/>
      <c r="AC171" s="37">
        <v>100911.96000000002</v>
      </c>
      <c r="AD171" s="37">
        <v>165082.16999999998</v>
      </c>
    </row>
    <row r="172" spans="1:33" hidden="1" outlineLevel="1" x14ac:dyDescent="0.2">
      <c r="A172" s="29">
        <v>133</v>
      </c>
      <c r="B172" s="67">
        <v>43739</v>
      </c>
      <c r="D172" s="36">
        <v>69890</v>
      </c>
      <c r="F172" s="68">
        <v>5.4199999999999998E-2</v>
      </c>
      <c r="G172" s="37">
        <v>1359.24</v>
      </c>
      <c r="I172" s="37"/>
      <c r="J172" s="37"/>
      <c r="K172" s="37"/>
      <c r="L172" s="37"/>
      <c r="M172" s="37"/>
      <c r="N172" s="37"/>
      <c r="O172" s="37">
        <v>455.79</v>
      </c>
      <c r="P172" s="37">
        <v>903.45</v>
      </c>
      <c r="Q172" s="37"/>
      <c r="R172" s="37"/>
      <c r="S172" s="37"/>
      <c r="T172" s="32">
        <v>71249.240000000005</v>
      </c>
      <c r="U172" s="37">
        <v>337243.37</v>
      </c>
      <c r="V172" s="37"/>
      <c r="W172" s="37"/>
      <c r="Y172" s="27"/>
      <c r="Z172" s="27"/>
      <c r="AA172" s="27"/>
      <c r="AB172" s="37"/>
      <c r="AC172" s="37">
        <v>101367.75000000001</v>
      </c>
      <c r="AD172" s="37">
        <v>235875.62</v>
      </c>
    </row>
    <row r="173" spans="1:33" hidden="1" outlineLevel="1" x14ac:dyDescent="0.2">
      <c r="A173" s="29">
        <v>134</v>
      </c>
      <c r="B173" s="67">
        <v>43770</v>
      </c>
      <c r="C173" s="59" t="s">
        <v>187</v>
      </c>
      <c r="D173" s="36">
        <v>61735.18</v>
      </c>
      <c r="E173" s="27">
        <v>-101367.75000000001</v>
      </c>
      <c r="F173" s="68">
        <v>5.4199999999999998E-2</v>
      </c>
      <c r="G173" s="37">
        <v>1204.79</v>
      </c>
      <c r="I173" s="37"/>
      <c r="J173" s="37"/>
      <c r="K173" s="37"/>
      <c r="L173" s="37"/>
      <c r="M173" s="37"/>
      <c r="N173" s="37"/>
      <c r="O173" s="37"/>
      <c r="P173" s="37">
        <v>1204.79</v>
      </c>
      <c r="Q173" s="37"/>
      <c r="R173" s="37"/>
      <c r="S173" s="37"/>
      <c r="T173" s="32">
        <v>-38427.780000000013</v>
      </c>
      <c r="U173" s="37">
        <v>298815.58999999997</v>
      </c>
      <c r="V173" s="37"/>
      <c r="W173" s="37"/>
      <c r="Y173" s="27"/>
      <c r="Z173" s="27"/>
      <c r="AA173" s="27"/>
      <c r="AB173" s="37"/>
      <c r="AC173" s="37"/>
      <c r="AD173" s="37">
        <v>298815.58999999997</v>
      </c>
    </row>
    <row r="174" spans="1:33" hidden="1" outlineLevel="1" x14ac:dyDescent="0.2">
      <c r="A174" s="29">
        <v>135</v>
      </c>
      <c r="B174" s="69">
        <v>43800</v>
      </c>
      <c r="C174" s="62"/>
      <c r="D174" s="63">
        <v>611.1</v>
      </c>
      <c r="E174" s="62"/>
      <c r="F174" s="70">
        <v>5.4199999999999998E-2</v>
      </c>
      <c r="G174" s="65">
        <v>1351.03</v>
      </c>
      <c r="I174" s="37"/>
      <c r="J174" s="37"/>
      <c r="K174" s="37"/>
      <c r="L174" s="37"/>
      <c r="M174" s="37"/>
      <c r="N174" s="65"/>
      <c r="O174" s="65"/>
      <c r="P174" s="65">
        <v>1351.03</v>
      </c>
      <c r="Q174" s="65"/>
      <c r="R174" s="65"/>
      <c r="S174" s="65"/>
      <c r="T174" s="71">
        <v>1962.13</v>
      </c>
      <c r="U174" s="65">
        <v>300777.71999999997</v>
      </c>
      <c r="V174" s="65"/>
      <c r="W174" s="65"/>
      <c r="X174" s="62"/>
      <c r="Y174" s="66"/>
      <c r="Z174" s="66"/>
      <c r="AA174" s="66"/>
      <c r="AB174" s="65"/>
      <c r="AC174" s="65"/>
      <c r="AD174" s="65">
        <v>300777.71999999997</v>
      </c>
      <c r="AE174" s="65"/>
      <c r="AF174" s="65"/>
      <c r="AG174" s="65"/>
    </row>
    <row r="175" spans="1:33" hidden="1" outlineLevel="1" collapsed="1" x14ac:dyDescent="0.2">
      <c r="A175" s="29">
        <v>136</v>
      </c>
      <c r="B175" s="67">
        <v>43831</v>
      </c>
      <c r="D175" s="36">
        <v>27146.71</v>
      </c>
      <c r="F175" s="68">
        <v>4.9599999999999998E-2</v>
      </c>
      <c r="G175" s="37">
        <v>1299.32</v>
      </c>
      <c r="I175" s="37"/>
      <c r="J175" s="37"/>
      <c r="K175" s="37"/>
      <c r="L175" s="37"/>
      <c r="M175" s="37"/>
      <c r="N175" s="37"/>
      <c r="O175" s="37"/>
      <c r="P175" s="37">
        <v>1243.21</v>
      </c>
      <c r="Q175" s="37">
        <v>56.1099999999999</v>
      </c>
      <c r="R175" s="37"/>
      <c r="S175" s="37"/>
      <c r="T175" s="32">
        <v>28446.03</v>
      </c>
      <c r="U175" s="37">
        <v>329223.75</v>
      </c>
      <c r="V175" s="37"/>
      <c r="W175" s="37"/>
      <c r="Y175" s="27"/>
      <c r="Z175" s="27"/>
      <c r="AA175" s="27"/>
      <c r="AB175" s="37"/>
      <c r="AC175" s="37"/>
      <c r="AD175" s="37">
        <v>302020.93</v>
      </c>
      <c r="AE175" s="37">
        <v>27202.820000000007</v>
      </c>
      <c r="AF175" s="37"/>
      <c r="AG175" s="37"/>
    </row>
    <row r="176" spans="1:33" hidden="1" outlineLevel="1" x14ac:dyDescent="0.2">
      <c r="A176" s="29">
        <v>137</v>
      </c>
      <c r="B176" s="67">
        <v>43862</v>
      </c>
      <c r="D176" s="36">
        <v>3150.79</v>
      </c>
      <c r="F176" s="68">
        <v>4.9599999999999998E-2</v>
      </c>
      <c r="G176" s="37">
        <v>1367.3</v>
      </c>
      <c r="I176" s="37"/>
      <c r="J176" s="37"/>
      <c r="K176" s="37"/>
      <c r="L176" s="37"/>
      <c r="M176" s="37"/>
      <c r="N176" s="37"/>
      <c r="O176" s="37"/>
      <c r="P176" s="37">
        <v>1248.3499999999999</v>
      </c>
      <c r="Q176" s="37">
        <v>118.95000000000005</v>
      </c>
      <c r="R176" s="37"/>
      <c r="S176" s="37"/>
      <c r="T176" s="32">
        <v>4518.09</v>
      </c>
      <c r="U176" s="37">
        <v>333741.84000000003</v>
      </c>
      <c r="V176" s="37"/>
      <c r="W176" s="37"/>
      <c r="Y176" s="27"/>
      <c r="Z176" s="27"/>
      <c r="AA176" s="27"/>
      <c r="AB176" s="37"/>
      <c r="AC176" s="37"/>
      <c r="AD176" s="37">
        <v>303269.27999999997</v>
      </c>
      <c r="AE176" s="37">
        <v>30472.560000000056</v>
      </c>
      <c r="AF176" s="37"/>
      <c r="AG176" s="37"/>
    </row>
    <row r="177" spans="1:33" hidden="1" outlineLevel="1" x14ac:dyDescent="0.2">
      <c r="A177" s="29">
        <v>138</v>
      </c>
      <c r="B177" s="67">
        <v>43891</v>
      </c>
      <c r="D177" s="36">
        <v>1135.0999999999999</v>
      </c>
      <c r="F177" s="68">
        <v>4.9599999999999998E-2</v>
      </c>
      <c r="G177" s="37">
        <v>1381.81</v>
      </c>
      <c r="I177" s="37"/>
      <c r="J177" s="37"/>
      <c r="K177" s="37"/>
      <c r="L177" s="37"/>
      <c r="M177" s="37"/>
      <c r="N177" s="37"/>
      <c r="O177" s="37"/>
      <c r="P177" s="37">
        <v>1253.51</v>
      </c>
      <c r="Q177" s="37">
        <v>128.29999999999995</v>
      </c>
      <c r="R177" s="37"/>
      <c r="S177" s="37"/>
      <c r="T177" s="32">
        <v>2516.91</v>
      </c>
      <c r="U177" s="37">
        <v>336258.75</v>
      </c>
      <c r="V177" s="37"/>
      <c r="W177" s="37"/>
      <c r="Y177" s="27"/>
      <c r="Z177" s="27"/>
      <c r="AA177" s="27"/>
      <c r="AB177" s="37"/>
      <c r="AC177" s="37"/>
      <c r="AD177" s="37">
        <v>304522.78999999998</v>
      </c>
      <c r="AE177" s="37">
        <v>31735.960000000021</v>
      </c>
      <c r="AF177" s="37"/>
      <c r="AG177" s="37"/>
    </row>
    <row r="178" spans="1:33" hidden="1" outlineLevel="1" x14ac:dyDescent="0.2">
      <c r="A178" s="29">
        <v>139</v>
      </c>
      <c r="B178" s="67">
        <v>43922</v>
      </c>
      <c r="D178" s="36">
        <v>11669.43</v>
      </c>
      <c r="F178" s="72">
        <v>4.7500000000000001E-2</v>
      </c>
      <c r="G178" s="37">
        <v>1354.12</v>
      </c>
      <c r="I178" s="37"/>
      <c r="J178" s="37"/>
      <c r="K178" s="37"/>
      <c r="L178" s="37"/>
      <c r="M178" s="37"/>
      <c r="N178" s="37"/>
      <c r="O178" s="37"/>
      <c r="P178" s="37">
        <v>1205.4000000000001</v>
      </c>
      <c r="Q178" s="37">
        <v>148.7199999999998</v>
      </c>
      <c r="R178" s="37"/>
      <c r="S178" s="37"/>
      <c r="T178" s="32">
        <v>13023.55</v>
      </c>
      <c r="U178" s="37">
        <v>349282.3</v>
      </c>
      <c r="V178" s="37"/>
      <c r="W178" s="37"/>
      <c r="Y178" s="27"/>
      <c r="Z178" s="27"/>
      <c r="AA178" s="27"/>
      <c r="AB178" s="37"/>
      <c r="AC178" s="37"/>
      <c r="AD178" s="37">
        <v>305728.19</v>
      </c>
      <c r="AE178" s="37">
        <v>43554.109999999986</v>
      </c>
      <c r="AF178" s="37"/>
      <c r="AG178" s="37"/>
    </row>
    <row r="179" spans="1:33" hidden="1" outlineLevel="1" x14ac:dyDescent="0.2">
      <c r="A179" s="29">
        <v>140</v>
      </c>
      <c r="B179" s="67">
        <v>43952</v>
      </c>
      <c r="D179" s="36">
        <v>117.92</v>
      </c>
      <c r="F179" s="72">
        <v>4.7500000000000001E-2</v>
      </c>
      <c r="G179" s="37">
        <v>1382.81</v>
      </c>
      <c r="I179" s="37"/>
      <c r="J179" s="37"/>
      <c r="K179" s="37"/>
      <c r="L179" s="37"/>
      <c r="M179" s="37"/>
      <c r="N179" s="37"/>
      <c r="O179" s="37"/>
      <c r="P179" s="37">
        <v>1210.17</v>
      </c>
      <c r="Q179" s="37">
        <v>172.63999999999987</v>
      </c>
      <c r="R179" s="37"/>
      <c r="S179" s="37"/>
      <c r="T179" s="32">
        <v>1500.73</v>
      </c>
      <c r="U179" s="37">
        <v>350783.02999999997</v>
      </c>
      <c r="V179" s="37"/>
      <c r="W179" s="37"/>
      <c r="Y179" s="27"/>
      <c r="Z179" s="27"/>
      <c r="AA179" s="27"/>
      <c r="AB179" s="37"/>
      <c r="AC179" s="37"/>
      <c r="AD179" s="37">
        <v>306938.36</v>
      </c>
      <c r="AE179" s="37">
        <v>43844.669999999984</v>
      </c>
      <c r="AF179" s="37"/>
      <c r="AG179" s="37"/>
    </row>
    <row r="180" spans="1:33" hidden="1" outlineLevel="1" x14ac:dyDescent="0.2">
      <c r="A180" s="29">
        <v>141</v>
      </c>
      <c r="B180" s="67">
        <v>43983</v>
      </c>
      <c r="D180" s="36">
        <v>4856.88</v>
      </c>
      <c r="F180" s="72">
        <v>4.7500000000000001E-2</v>
      </c>
      <c r="G180" s="37">
        <v>1398.13</v>
      </c>
      <c r="I180" s="37"/>
      <c r="J180" s="37"/>
      <c r="K180" s="37"/>
      <c r="L180" s="37"/>
      <c r="M180" s="37"/>
      <c r="N180" s="37"/>
      <c r="O180" s="37"/>
      <c r="P180" s="37">
        <v>1214.96</v>
      </c>
      <c r="Q180" s="37">
        <v>183.17000000000007</v>
      </c>
      <c r="R180" s="37"/>
      <c r="S180" s="37"/>
      <c r="T180" s="32">
        <v>6255.01</v>
      </c>
      <c r="U180" s="37">
        <v>357038.04</v>
      </c>
      <c r="V180" s="37"/>
      <c r="W180" s="37"/>
      <c r="Y180" s="27"/>
      <c r="Z180" s="27"/>
      <c r="AA180" s="27"/>
      <c r="AB180" s="37"/>
      <c r="AC180" s="37"/>
      <c r="AD180" s="37">
        <v>308153.32</v>
      </c>
      <c r="AE180" s="37">
        <v>48884.719999999972</v>
      </c>
      <c r="AF180" s="37"/>
      <c r="AG180" s="37"/>
    </row>
    <row r="181" spans="1:33" hidden="1" outlineLevel="1" x14ac:dyDescent="0.2">
      <c r="A181" s="29">
        <v>142</v>
      </c>
      <c r="B181" s="67">
        <v>44013</v>
      </c>
      <c r="D181" s="36">
        <v>265.32</v>
      </c>
      <c r="F181" s="72">
        <v>3.4299999999999997E-2</v>
      </c>
      <c r="G181" s="37">
        <v>1020.91</v>
      </c>
      <c r="I181" s="37"/>
      <c r="J181" s="37"/>
      <c r="K181" s="37"/>
      <c r="L181" s="37"/>
      <c r="M181" s="37"/>
      <c r="N181" s="37"/>
      <c r="O181" s="37"/>
      <c r="P181" s="37">
        <v>880.8</v>
      </c>
      <c r="Q181" s="37">
        <v>140.11000000000001</v>
      </c>
      <c r="R181" s="37"/>
      <c r="S181" s="37"/>
      <c r="T181" s="32">
        <v>1286.23</v>
      </c>
      <c r="U181" s="37">
        <v>358324.26999999996</v>
      </c>
      <c r="V181" s="37"/>
      <c r="W181" s="37"/>
      <c r="Y181" s="27"/>
      <c r="Z181" s="27"/>
      <c r="AA181" s="27"/>
      <c r="AB181" s="37"/>
      <c r="AC181" s="37"/>
      <c r="AD181" s="37">
        <v>309034.12</v>
      </c>
      <c r="AE181" s="37">
        <v>49290.149999999965</v>
      </c>
      <c r="AF181" s="37"/>
      <c r="AG181" s="37"/>
    </row>
    <row r="182" spans="1:33" hidden="1" outlineLevel="1" x14ac:dyDescent="0.2">
      <c r="A182" s="29">
        <v>143</v>
      </c>
      <c r="B182" s="67">
        <v>44044</v>
      </c>
      <c r="D182" s="36">
        <v>755.41</v>
      </c>
      <c r="F182" s="72">
        <v>3.4299999999999997E-2</v>
      </c>
      <c r="G182" s="37">
        <v>1025.29</v>
      </c>
      <c r="I182" s="37"/>
      <c r="J182" s="37"/>
      <c r="K182" s="37"/>
      <c r="L182" s="37"/>
      <c r="M182" s="37"/>
      <c r="N182" s="37"/>
      <c r="O182" s="37"/>
      <c r="P182" s="37">
        <v>883.32</v>
      </c>
      <c r="Q182" s="37">
        <v>141.96999999999991</v>
      </c>
      <c r="R182" s="37"/>
      <c r="S182" s="37"/>
      <c r="T182" s="32">
        <v>1780.6999999999998</v>
      </c>
      <c r="U182" s="37">
        <v>360104.97</v>
      </c>
      <c r="V182" s="37"/>
      <c r="W182" s="37"/>
      <c r="Y182" s="27"/>
      <c r="Z182" s="27"/>
      <c r="AA182" s="27"/>
      <c r="AB182" s="37"/>
      <c r="AC182" s="37"/>
      <c r="AD182" s="37">
        <v>309917.44</v>
      </c>
      <c r="AE182" s="37">
        <v>50187.52999999997</v>
      </c>
      <c r="AF182" s="37"/>
      <c r="AG182" s="37"/>
    </row>
    <row r="183" spans="1:33" hidden="1" outlineLevel="1" x14ac:dyDescent="0.2">
      <c r="A183" s="29">
        <v>144</v>
      </c>
      <c r="B183" s="67">
        <v>44075</v>
      </c>
      <c r="D183" s="36">
        <v>8887.9699999999993</v>
      </c>
      <c r="F183" s="72">
        <v>3.4299999999999997E-2</v>
      </c>
      <c r="G183" s="37">
        <v>1042</v>
      </c>
      <c r="I183" s="37"/>
      <c r="J183" s="37"/>
      <c r="K183" s="37"/>
      <c r="L183" s="37"/>
      <c r="M183" s="37"/>
      <c r="N183" s="37"/>
      <c r="O183" s="37"/>
      <c r="P183" s="37">
        <v>885.85</v>
      </c>
      <c r="Q183" s="37">
        <v>156.14999999999998</v>
      </c>
      <c r="R183" s="37"/>
      <c r="S183" s="37"/>
      <c r="T183" s="32">
        <v>9929.9699999999993</v>
      </c>
      <c r="U183" s="37">
        <v>370034.93999999994</v>
      </c>
      <c r="V183" s="37"/>
      <c r="W183" s="37"/>
      <c r="Y183" s="27"/>
      <c r="Z183" s="27"/>
      <c r="AA183" s="27"/>
      <c r="AB183" s="37"/>
      <c r="AC183" s="37"/>
      <c r="AD183" s="37">
        <v>310803.28999999998</v>
      </c>
      <c r="AE183" s="37">
        <v>59231.649999999965</v>
      </c>
      <c r="AF183" s="37"/>
      <c r="AG183" s="37"/>
    </row>
    <row r="184" spans="1:33" hidden="1" outlineLevel="1" x14ac:dyDescent="0.2">
      <c r="A184" s="29">
        <v>145</v>
      </c>
      <c r="B184" s="67">
        <v>44105</v>
      </c>
      <c r="D184" s="36">
        <v>530.64</v>
      </c>
      <c r="F184" s="72">
        <v>3.4299999999999997E-2</v>
      </c>
      <c r="G184" s="37">
        <v>1058.44</v>
      </c>
      <c r="I184" s="37"/>
      <c r="J184" s="37"/>
      <c r="K184" s="37"/>
      <c r="L184" s="37"/>
      <c r="M184" s="37"/>
      <c r="N184" s="37"/>
      <c r="O184" s="37"/>
      <c r="P184" s="37">
        <v>888.38</v>
      </c>
      <c r="Q184" s="37">
        <v>170.06000000000006</v>
      </c>
      <c r="R184" s="37"/>
      <c r="S184" s="37"/>
      <c r="T184" s="32">
        <v>1589.08</v>
      </c>
      <c r="U184" s="37">
        <v>371624.01999999996</v>
      </c>
      <c r="V184" s="37"/>
      <c r="W184" s="37"/>
      <c r="Y184" s="27"/>
      <c r="Z184" s="27"/>
      <c r="AA184" s="27"/>
      <c r="AB184" s="37"/>
      <c r="AC184" s="37"/>
      <c r="AD184" s="37">
        <v>311691.67</v>
      </c>
      <c r="AE184" s="37">
        <v>59932.349999999977</v>
      </c>
      <c r="AF184" s="37"/>
      <c r="AG184" s="37"/>
    </row>
    <row r="185" spans="1:33" hidden="1" outlineLevel="1" x14ac:dyDescent="0.2">
      <c r="A185" s="29">
        <v>146</v>
      </c>
      <c r="B185" s="67">
        <v>44136</v>
      </c>
      <c r="C185" s="59" t="s">
        <v>187</v>
      </c>
      <c r="D185" s="73">
        <v>294.8</v>
      </c>
      <c r="E185" s="61">
        <v>-311691.67</v>
      </c>
      <c r="F185" s="72">
        <v>3.2500000000000001E-2</v>
      </c>
      <c r="G185" s="37">
        <v>162.72</v>
      </c>
      <c r="I185" s="37"/>
      <c r="J185" s="37"/>
      <c r="K185" s="37"/>
      <c r="L185" s="37"/>
      <c r="M185" s="37"/>
      <c r="N185" s="37"/>
      <c r="O185" s="37"/>
      <c r="P185" s="37"/>
      <c r="Q185" s="37">
        <v>162.72</v>
      </c>
      <c r="R185" s="37"/>
      <c r="S185" s="37"/>
      <c r="T185" s="32">
        <v>-311234.15000000002</v>
      </c>
      <c r="U185" s="37">
        <v>60389.869999999937</v>
      </c>
      <c r="V185" s="37"/>
      <c r="W185" s="37"/>
      <c r="Y185" s="27"/>
      <c r="Z185" s="27"/>
      <c r="AA185" s="27"/>
      <c r="AB185" s="37"/>
      <c r="AC185" s="37"/>
      <c r="AD185" s="37"/>
      <c r="AE185" s="37">
        <v>60389.869999999937</v>
      </c>
      <c r="AF185" s="37"/>
      <c r="AG185" s="37"/>
    </row>
    <row r="186" spans="1:33" hidden="1" outlineLevel="1" x14ac:dyDescent="0.2">
      <c r="A186" s="29">
        <v>147</v>
      </c>
      <c r="B186" s="69">
        <v>44166</v>
      </c>
      <c r="C186" s="74"/>
      <c r="D186" s="75">
        <v>611.52</v>
      </c>
      <c r="E186" s="76"/>
      <c r="F186" s="77">
        <v>3.2500000000000001E-2</v>
      </c>
      <c r="G186" s="65">
        <v>164.38</v>
      </c>
      <c r="H186" s="62"/>
      <c r="I186" s="65"/>
      <c r="J186" s="65"/>
      <c r="K186" s="65"/>
      <c r="L186" s="65"/>
      <c r="M186" s="65"/>
      <c r="N186" s="65"/>
      <c r="O186" s="65"/>
      <c r="P186" s="65"/>
      <c r="Q186" s="65">
        <v>164.38</v>
      </c>
      <c r="R186" s="65"/>
      <c r="S186" s="65"/>
      <c r="T186" s="71">
        <v>775.9</v>
      </c>
      <c r="U186" s="65">
        <v>61165.769999999939</v>
      </c>
      <c r="V186" s="65"/>
      <c r="W186" s="65"/>
      <c r="X186" s="62"/>
      <c r="Y186" s="66"/>
      <c r="Z186" s="66"/>
      <c r="AA186" s="66"/>
      <c r="AB186" s="65"/>
      <c r="AC186" s="65"/>
      <c r="AD186" s="65"/>
      <c r="AE186" s="65">
        <v>61165.769999999939</v>
      </c>
      <c r="AF186" s="65"/>
      <c r="AG186" s="65"/>
    </row>
    <row r="187" spans="1:33" hidden="1" outlineLevel="1" x14ac:dyDescent="0.2">
      <c r="A187" s="29">
        <v>148</v>
      </c>
      <c r="B187" s="67">
        <v>44197</v>
      </c>
      <c r="C187" s="78"/>
      <c r="D187" s="73">
        <v>238.2</v>
      </c>
      <c r="E187" s="61"/>
      <c r="F187" s="72">
        <v>3.2500000000000001E-2</v>
      </c>
      <c r="G187" s="37">
        <v>165.98</v>
      </c>
      <c r="I187" s="37"/>
      <c r="J187" s="37"/>
      <c r="K187" s="37"/>
      <c r="L187" s="37"/>
      <c r="M187" s="37"/>
      <c r="N187" s="37"/>
      <c r="O187" s="37"/>
      <c r="P187" s="37"/>
      <c r="Q187" s="37">
        <v>165.66</v>
      </c>
      <c r="R187" s="37">
        <v>0.31999999999999318</v>
      </c>
      <c r="S187" s="37"/>
      <c r="T187" s="32">
        <v>404.17999999999995</v>
      </c>
      <c r="U187" s="37">
        <v>61569.949999999939</v>
      </c>
      <c r="V187" s="37"/>
      <c r="W187" s="37"/>
      <c r="Y187" s="27"/>
      <c r="Z187" s="27"/>
      <c r="AA187" s="27"/>
      <c r="AB187" s="37"/>
      <c r="AC187" s="37"/>
      <c r="AD187" s="37"/>
      <c r="AE187" s="37">
        <v>61331.429999999942</v>
      </c>
      <c r="AF187" s="37">
        <v>238.5199999999968</v>
      </c>
      <c r="AG187" s="37"/>
    </row>
    <row r="188" spans="1:33" hidden="1" outlineLevel="1" x14ac:dyDescent="0.2">
      <c r="A188" s="29">
        <v>149</v>
      </c>
      <c r="B188" s="67">
        <v>44228</v>
      </c>
      <c r="C188" s="78"/>
      <c r="D188" s="73">
        <v>993.18</v>
      </c>
      <c r="E188" s="61"/>
      <c r="F188" s="72">
        <v>3.2500000000000001E-2</v>
      </c>
      <c r="G188" s="37">
        <v>168.1</v>
      </c>
      <c r="I188" s="37"/>
      <c r="J188" s="37"/>
      <c r="K188" s="37"/>
      <c r="L188" s="37"/>
      <c r="M188" s="37"/>
      <c r="N188" s="37"/>
      <c r="O188" s="37"/>
      <c r="P188" s="37"/>
      <c r="Q188" s="37">
        <v>166.11</v>
      </c>
      <c r="R188" s="37">
        <v>1.9899999999999807</v>
      </c>
      <c r="S188" s="37"/>
      <c r="T188" s="32">
        <v>1161.28</v>
      </c>
      <c r="U188" s="37">
        <v>62731.229999999938</v>
      </c>
      <c r="V188" s="37"/>
      <c r="W188" s="37"/>
      <c r="Y188" s="27"/>
      <c r="Z188" s="27"/>
      <c r="AA188" s="27"/>
      <c r="AB188" s="37"/>
      <c r="AC188" s="37"/>
      <c r="AD188" s="37"/>
      <c r="AE188" s="37">
        <v>61497.539999999943</v>
      </c>
      <c r="AF188" s="37">
        <v>1233.6899999999951</v>
      </c>
      <c r="AG188" s="37"/>
    </row>
    <row r="189" spans="1:33" hidden="1" outlineLevel="1" x14ac:dyDescent="0.2">
      <c r="A189" s="29">
        <v>150</v>
      </c>
      <c r="B189" s="67">
        <v>44256</v>
      </c>
      <c r="C189" s="78"/>
      <c r="D189" s="73">
        <v>10915.32</v>
      </c>
      <c r="E189" s="61"/>
      <c r="F189" s="72">
        <v>3.2500000000000001E-2</v>
      </c>
      <c r="G189" s="37">
        <v>184.68</v>
      </c>
      <c r="I189" s="37"/>
      <c r="J189" s="37"/>
      <c r="K189" s="37"/>
      <c r="L189" s="37"/>
      <c r="M189" s="37"/>
      <c r="N189" s="37"/>
      <c r="O189" s="37"/>
      <c r="P189" s="37"/>
      <c r="Q189" s="37">
        <v>166.56</v>
      </c>
      <c r="R189" s="37">
        <v>18.120000000000005</v>
      </c>
      <c r="S189" s="37"/>
      <c r="T189" s="32">
        <v>11100</v>
      </c>
      <c r="U189" s="37">
        <v>73831.229999999938</v>
      </c>
      <c r="V189" s="37"/>
      <c r="W189" s="37"/>
      <c r="Y189" s="27"/>
      <c r="Z189" s="27"/>
      <c r="AA189" s="27"/>
      <c r="AB189" s="37"/>
      <c r="AC189" s="37"/>
      <c r="AD189" s="37"/>
      <c r="AE189" s="37">
        <v>61664.09999999994</v>
      </c>
      <c r="AF189" s="37">
        <v>12167.129999999997</v>
      </c>
      <c r="AG189" s="37"/>
    </row>
    <row r="190" spans="1:33" hidden="1" outlineLevel="1" x14ac:dyDescent="0.2">
      <c r="A190" s="29">
        <v>151</v>
      </c>
      <c r="B190" s="67">
        <v>44287</v>
      </c>
      <c r="C190" s="78"/>
      <c r="D190" s="73">
        <v>364.32</v>
      </c>
      <c r="E190" s="61"/>
      <c r="F190" s="72">
        <v>3.2500000000000001E-2</v>
      </c>
      <c r="G190" s="37">
        <v>200.45</v>
      </c>
      <c r="I190" s="37"/>
      <c r="J190" s="37"/>
      <c r="K190" s="37"/>
      <c r="L190" s="37"/>
      <c r="M190" s="37"/>
      <c r="N190" s="37"/>
      <c r="O190" s="37"/>
      <c r="P190" s="37"/>
      <c r="Q190" s="37">
        <v>167.01</v>
      </c>
      <c r="R190" s="37">
        <v>33.44</v>
      </c>
      <c r="S190" s="37"/>
      <c r="T190" s="32">
        <v>564.77</v>
      </c>
      <c r="U190" s="37">
        <v>74395.999999999942</v>
      </c>
      <c r="V190" s="37"/>
      <c r="W190" s="37"/>
      <c r="Y190" s="27"/>
      <c r="Z190" s="27"/>
      <c r="AA190" s="27"/>
      <c r="AB190" s="37"/>
      <c r="AC190" s="37"/>
      <c r="AD190" s="37"/>
      <c r="AE190" s="37">
        <v>61831.109999999942</v>
      </c>
      <c r="AF190" s="37">
        <v>12564.89</v>
      </c>
      <c r="AG190" s="37"/>
    </row>
    <row r="191" spans="1:33" hidden="1" outlineLevel="1" x14ac:dyDescent="0.2">
      <c r="A191" s="29">
        <v>152</v>
      </c>
      <c r="B191" s="67">
        <v>44317</v>
      </c>
      <c r="C191" s="78"/>
      <c r="D191" s="73">
        <v>23478.38</v>
      </c>
      <c r="E191" s="61"/>
      <c r="F191" s="72">
        <v>3.2500000000000001E-2</v>
      </c>
      <c r="G191" s="37">
        <v>233.28</v>
      </c>
      <c r="I191" s="37"/>
      <c r="J191" s="37"/>
      <c r="K191" s="37"/>
      <c r="L191" s="37"/>
      <c r="M191" s="37"/>
      <c r="N191" s="37"/>
      <c r="O191" s="37"/>
      <c r="P191" s="37"/>
      <c r="Q191" s="37">
        <v>167.46</v>
      </c>
      <c r="R191" s="37">
        <v>65.819999999999993</v>
      </c>
      <c r="S191" s="37"/>
      <c r="T191" s="32">
        <v>23711.66</v>
      </c>
      <c r="U191" s="37">
        <v>98107.659999999945</v>
      </c>
      <c r="V191" s="37"/>
      <c r="W191" s="37"/>
      <c r="Y191" s="27"/>
      <c r="Z191" s="27"/>
      <c r="AA191" s="27"/>
      <c r="AB191" s="37"/>
      <c r="AC191" s="37"/>
      <c r="AD191" s="37"/>
      <c r="AE191" s="37">
        <v>61998.569999999942</v>
      </c>
      <c r="AF191" s="37">
        <v>36109.090000000004</v>
      </c>
      <c r="AG191" s="37"/>
    </row>
    <row r="192" spans="1:33" hidden="1" outlineLevel="1" x14ac:dyDescent="0.2">
      <c r="A192" s="29">
        <v>153</v>
      </c>
      <c r="B192" s="67">
        <v>44348</v>
      </c>
      <c r="C192" s="78"/>
      <c r="D192" s="73">
        <v>485.76</v>
      </c>
      <c r="E192" s="78"/>
      <c r="F192" s="72">
        <v>3.2500000000000001E-2</v>
      </c>
      <c r="G192" s="37">
        <v>266.37</v>
      </c>
      <c r="I192" s="37"/>
      <c r="J192" s="37"/>
      <c r="K192" s="37"/>
      <c r="L192" s="37"/>
      <c r="M192" s="37"/>
      <c r="N192" s="37"/>
      <c r="O192" s="37"/>
      <c r="P192" s="37"/>
      <c r="Q192" s="37">
        <v>167.91</v>
      </c>
      <c r="R192" s="37">
        <v>98.460000000000008</v>
      </c>
      <c r="S192" s="37"/>
      <c r="T192" s="32">
        <v>752.13</v>
      </c>
      <c r="U192" s="37">
        <v>98859.78999999995</v>
      </c>
      <c r="V192" s="37"/>
      <c r="W192" s="37"/>
      <c r="Y192" s="27"/>
      <c r="Z192" s="27"/>
      <c r="AA192" s="27"/>
      <c r="AB192" s="37"/>
      <c r="AC192" s="37"/>
      <c r="AD192" s="37"/>
      <c r="AE192" s="37">
        <v>62166.479999999945</v>
      </c>
      <c r="AF192" s="37">
        <v>36693.310000000005</v>
      </c>
      <c r="AG192" s="37"/>
    </row>
    <row r="193" spans="1:33" hidden="1" outlineLevel="1" x14ac:dyDescent="0.2">
      <c r="A193" s="29">
        <v>154</v>
      </c>
      <c r="B193" s="67">
        <v>44378</v>
      </c>
      <c r="C193" s="78"/>
      <c r="D193" s="73">
        <v>425.04</v>
      </c>
      <c r="E193" s="78"/>
      <c r="F193" s="72">
        <v>3.2500000000000001E-2</v>
      </c>
      <c r="G193" s="37">
        <v>268.32</v>
      </c>
      <c r="I193" s="37"/>
      <c r="J193" s="37"/>
      <c r="K193" s="37"/>
      <c r="L193" s="37"/>
      <c r="M193" s="37"/>
      <c r="N193" s="37"/>
      <c r="O193" s="37"/>
      <c r="P193" s="37"/>
      <c r="Q193" s="37">
        <v>168.37</v>
      </c>
      <c r="R193" s="37">
        <v>99.949999999999989</v>
      </c>
      <c r="S193" s="37"/>
      <c r="T193" s="32">
        <v>693.36</v>
      </c>
      <c r="U193" s="37">
        <v>99553.149999999951</v>
      </c>
      <c r="V193" s="37"/>
      <c r="W193" s="37"/>
      <c r="Y193" s="27"/>
      <c r="Z193" s="27"/>
      <c r="AA193" s="27"/>
      <c r="AB193" s="37"/>
      <c r="AC193" s="37"/>
      <c r="AD193" s="37"/>
      <c r="AE193" s="37">
        <v>62334.849999999948</v>
      </c>
      <c r="AF193" s="37">
        <v>37218.300000000003</v>
      </c>
      <c r="AG193" s="37"/>
    </row>
    <row r="194" spans="1:33" hidden="1" outlineLevel="1" x14ac:dyDescent="0.2">
      <c r="A194" s="29">
        <v>155</v>
      </c>
      <c r="B194" s="67">
        <v>44409</v>
      </c>
      <c r="C194" s="78"/>
      <c r="D194" s="73">
        <v>10370.5</v>
      </c>
      <c r="E194" s="78"/>
      <c r="F194" s="72">
        <v>3.2500000000000001E-2</v>
      </c>
      <c r="G194" s="37">
        <v>283.67</v>
      </c>
      <c r="I194" s="37"/>
      <c r="J194" s="37"/>
      <c r="K194" s="37"/>
      <c r="L194" s="37"/>
      <c r="M194" s="37"/>
      <c r="N194" s="37"/>
      <c r="O194" s="37"/>
      <c r="P194" s="37"/>
      <c r="Q194" s="37">
        <v>168.82</v>
      </c>
      <c r="R194" s="37">
        <v>114.85000000000002</v>
      </c>
      <c r="S194" s="37"/>
      <c r="T194" s="32">
        <v>10654.17</v>
      </c>
      <c r="U194" s="37">
        <v>110207.31999999995</v>
      </c>
      <c r="V194" s="37"/>
      <c r="W194" s="37"/>
      <c r="Y194" s="27"/>
      <c r="Z194" s="27"/>
      <c r="AA194" s="27"/>
      <c r="AB194" s="37"/>
      <c r="AC194" s="37"/>
      <c r="AD194" s="37"/>
      <c r="AE194" s="37">
        <v>62503.669999999947</v>
      </c>
      <c r="AF194" s="37">
        <v>47703.65</v>
      </c>
      <c r="AG194" s="37"/>
    </row>
    <row r="195" spans="1:33" hidden="1" outlineLevel="1" x14ac:dyDescent="0.2">
      <c r="A195" s="29">
        <v>156</v>
      </c>
      <c r="B195" s="67">
        <v>44440</v>
      </c>
      <c r="C195" s="78"/>
      <c r="D195" s="73">
        <v>425.04</v>
      </c>
      <c r="E195" s="78"/>
      <c r="F195" s="72">
        <v>3.2500000000000001E-2</v>
      </c>
      <c r="G195" s="37">
        <v>299.05</v>
      </c>
      <c r="I195" s="37"/>
      <c r="J195" s="37"/>
      <c r="K195" s="37"/>
      <c r="L195" s="37"/>
      <c r="M195" s="37"/>
      <c r="N195" s="37"/>
      <c r="O195" s="37"/>
      <c r="P195" s="37"/>
      <c r="Q195" s="37">
        <v>169.28</v>
      </c>
      <c r="R195" s="37">
        <v>129.77000000000001</v>
      </c>
      <c r="S195" s="37"/>
      <c r="T195" s="32">
        <v>724.09</v>
      </c>
      <c r="U195" s="37">
        <v>110931.40999999995</v>
      </c>
      <c r="V195" s="37"/>
      <c r="W195" s="37"/>
      <c r="Y195" s="27"/>
      <c r="Z195" s="27"/>
      <c r="AA195" s="27"/>
      <c r="AB195" s="37"/>
      <c r="AC195" s="37"/>
      <c r="AD195" s="37"/>
      <c r="AE195" s="37">
        <v>62672.949999999946</v>
      </c>
      <c r="AF195" s="37">
        <v>48258.46</v>
      </c>
      <c r="AG195" s="37"/>
    </row>
    <row r="196" spans="1:33" hidden="1" outlineLevel="1" x14ac:dyDescent="0.2">
      <c r="A196" s="29">
        <v>157</v>
      </c>
      <c r="B196" s="67">
        <v>44470</v>
      </c>
      <c r="C196" s="78"/>
      <c r="D196" s="73">
        <v>648.99</v>
      </c>
      <c r="E196" s="78"/>
      <c r="F196" s="72">
        <v>3.2500000000000001E-2</v>
      </c>
      <c r="G196" s="37">
        <v>301.32</v>
      </c>
      <c r="I196" s="37"/>
      <c r="J196" s="37"/>
      <c r="K196" s="37"/>
      <c r="L196" s="37"/>
      <c r="M196" s="37"/>
      <c r="N196" s="37"/>
      <c r="O196" s="37"/>
      <c r="P196" s="37"/>
      <c r="Q196" s="37">
        <v>169.74</v>
      </c>
      <c r="R196" s="37">
        <v>131.57999999999998</v>
      </c>
      <c r="S196" s="37"/>
      <c r="T196" s="32">
        <v>950.31</v>
      </c>
      <c r="U196" s="37">
        <v>111881.71999999994</v>
      </c>
      <c r="V196" s="37"/>
      <c r="W196" s="37"/>
      <c r="Y196" s="27"/>
      <c r="Z196" s="27"/>
      <c r="AA196" s="27"/>
      <c r="AB196" s="37"/>
      <c r="AC196" s="37"/>
      <c r="AD196" s="37"/>
      <c r="AE196" s="37">
        <v>62842.689999999944</v>
      </c>
      <c r="AF196" s="37">
        <v>49039.03</v>
      </c>
      <c r="AG196" s="37"/>
    </row>
    <row r="197" spans="1:33" hidden="1" outlineLevel="1" x14ac:dyDescent="0.2">
      <c r="A197" s="29">
        <v>158</v>
      </c>
      <c r="B197" s="67">
        <v>44521</v>
      </c>
      <c r="C197" s="59" t="s">
        <v>187</v>
      </c>
      <c r="D197" s="73">
        <v>27814.69</v>
      </c>
      <c r="E197" s="79">
        <v>-62842.689999999944</v>
      </c>
      <c r="F197" s="72">
        <v>3.2500000000000001E-2</v>
      </c>
      <c r="G197" s="37">
        <v>170.48</v>
      </c>
      <c r="I197" s="37"/>
      <c r="J197" s="37"/>
      <c r="K197" s="37"/>
      <c r="L197" s="37"/>
      <c r="M197" s="37"/>
      <c r="N197" s="37"/>
      <c r="O197" s="37"/>
      <c r="P197" s="37"/>
      <c r="Q197" s="37"/>
      <c r="R197" s="37">
        <v>170.48</v>
      </c>
      <c r="S197" s="37"/>
      <c r="T197" s="32">
        <v>-34857.519999999939</v>
      </c>
      <c r="U197" s="37">
        <v>77024.200000000012</v>
      </c>
      <c r="V197" s="37"/>
      <c r="W197" s="37"/>
      <c r="Y197" s="27"/>
      <c r="Z197" s="27"/>
      <c r="AA197" s="27"/>
      <c r="AB197" s="37"/>
      <c r="AC197" s="37"/>
      <c r="AD197" s="37"/>
      <c r="AE197" s="37"/>
      <c r="AF197" s="37">
        <v>77024.200000000012</v>
      </c>
      <c r="AG197" s="37"/>
    </row>
    <row r="198" spans="1:33" hidden="1" outlineLevel="1" x14ac:dyDescent="0.2">
      <c r="A198" s="29">
        <v>159</v>
      </c>
      <c r="B198" s="69">
        <v>44561</v>
      </c>
      <c r="C198" s="80"/>
      <c r="D198" s="75">
        <v>246.74</v>
      </c>
      <c r="E198" s="81"/>
      <c r="F198" s="77">
        <v>3.2500000000000001E-2</v>
      </c>
      <c r="G198" s="65">
        <v>208.94</v>
      </c>
      <c r="H198" s="62"/>
      <c r="I198" s="65"/>
      <c r="J198" s="65"/>
      <c r="K198" s="65"/>
      <c r="L198" s="65"/>
      <c r="M198" s="65"/>
      <c r="N198" s="65"/>
      <c r="O198" s="65"/>
      <c r="P198" s="65"/>
      <c r="Q198" s="65"/>
      <c r="R198" s="65">
        <v>208.94</v>
      </c>
      <c r="S198" s="65"/>
      <c r="T198" s="71">
        <v>455.68</v>
      </c>
      <c r="U198" s="65">
        <v>77479.88</v>
      </c>
      <c r="V198" s="65"/>
      <c r="W198" s="65"/>
      <c r="X198" s="62"/>
      <c r="Y198" s="66"/>
      <c r="Z198" s="66"/>
      <c r="AA198" s="66"/>
      <c r="AB198" s="65"/>
      <c r="AC198" s="65"/>
      <c r="AD198" s="65"/>
      <c r="AE198" s="65"/>
      <c r="AF198" s="65">
        <v>77479.88</v>
      </c>
      <c r="AG198" s="65"/>
    </row>
    <row r="199" spans="1:33" collapsed="1" x14ac:dyDescent="0.2">
      <c r="A199" s="29">
        <v>160</v>
      </c>
      <c r="B199" s="67">
        <v>44562</v>
      </c>
      <c r="C199" s="78"/>
      <c r="D199" s="73">
        <v>0</v>
      </c>
      <c r="E199" s="78"/>
      <c r="F199" s="72">
        <v>3.2500000000000001E-2</v>
      </c>
      <c r="G199" s="37">
        <v>209.84</v>
      </c>
      <c r="I199" s="37"/>
      <c r="J199" s="37"/>
      <c r="K199" s="37"/>
      <c r="L199" s="37"/>
      <c r="M199" s="37"/>
      <c r="N199" s="37"/>
      <c r="O199" s="37"/>
      <c r="P199" s="37"/>
      <c r="Q199" s="37"/>
      <c r="R199" s="37">
        <v>209.84</v>
      </c>
      <c r="S199" s="37">
        <v>0</v>
      </c>
      <c r="T199" s="32">
        <v>209.84</v>
      </c>
      <c r="U199" s="37">
        <v>77689.72</v>
      </c>
      <c r="V199" s="37"/>
      <c r="W199" s="37"/>
      <c r="Y199" s="27"/>
      <c r="Z199" s="27"/>
      <c r="AA199" s="27"/>
      <c r="AB199" s="37"/>
      <c r="AC199" s="37"/>
      <c r="AD199" s="37"/>
      <c r="AE199" s="37"/>
      <c r="AF199" s="37">
        <v>77689.72</v>
      </c>
      <c r="AG199" s="37">
        <v>0</v>
      </c>
    </row>
    <row r="200" spans="1:33" x14ac:dyDescent="0.2">
      <c r="A200" s="29">
        <v>161</v>
      </c>
      <c r="B200" s="67">
        <v>44593</v>
      </c>
      <c r="C200" s="78"/>
      <c r="D200" s="73">
        <v>3087.23</v>
      </c>
      <c r="E200" s="78"/>
      <c r="F200" s="72">
        <v>3.2500000000000001E-2</v>
      </c>
      <c r="G200" s="37">
        <v>214.59</v>
      </c>
      <c r="I200" s="37"/>
      <c r="J200" s="37"/>
      <c r="K200" s="37"/>
      <c r="L200" s="37"/>
      <c r="M200" s="37"/>
      <c r="N200" s="37"/>
      <c r="O200" s="37"/>
      <c r="P200" s="37"/>
      <c r="Q200" s="37"/>
      <c r="R200" s="37">
        <v>210.41</v>
      </c>
      <c r="S200" s="37">
        <v>4.1800000000000068</v>
      </c>
      <c r="T200" s="32">
        <v>3301.82</v>
      </c>
      <c r="U200" s="37">
        <v>80991.540000000008</v>
      </c>
      <c r="V200" s="37"/>
      <c r="W200" s="37"/>
      <c r="Y200" s="27"/>
      <c r="Z200" s="27"/>
      <c r="AA200" s="27"/>
      <c r="AB200" s="37"/>
      <c r="AC200" s="37"/>
      <c r="AD200" s="37"/>
      <c r="AE200" s="37"/>
      <c r="AF200" s="37">
        <v>77900.13</v>
      </c>
      <c r="AG200" s="37">
        <v>3091.4100000000035</v>
      </c>
    </row>
    <row r="201" spans="1:33" x14ac:dyDescent="0.2">
      <c r="A201" s="29">
        <v>162</v>
      </c>
      <c r="B201" s="67">
        <v>44621</v>
      </c>
      <c r="C201" s="78"/>
      <c r="D201" s="73">
        <v>79.83</v>
      </c>
      <c r="E201" s="78"/>
      <c r="F201" s="72">
        <v>3.2500000000000001E-2</v>
      </c>
      <c r="G201" s="37">
        <v>219.46</v>
      </c>
      <c r="I201" s="37"/>
      <c r="J201" s="37"/>
      <c r="K201" s="37"/>
      <c r="L201" s="37"/>
      <c r="M201" s="37"/>
      <c r="N201" s="37"/>
      <c r="O201" s="37"/>
      <c r="P201" s="37"/>
      <c r="Q201" s="37"/>
      <c r="R201" s="37">
        <v>210.98</v>
      </c>
      <c r="S201" s="37">
        <v>8.4800000000000182</v>
      </c>
      <c r="T201" s="32">
        <v>299.29000000000002</v>
      </c>
      <c r="U201" s="37">
        <v>81290.83</v>
      </c>
      <c r="V201" s="37"/>
      <c r="W201" s="37"/>
      <c r="Y201" s="27"/>
      <c r="Z201" s="27"/>
      <c r="AA201" s="27"/>
      <c r="AB201" s="37"/>
      <c r="AC201" s="37"/>
      <c r="AD201" s="37"/>
      <c r="AE201" s="37"/>
      <c r="AF201" s="37">
        <v>78111.11</v>
      </c>
      <c r="AG201" s="37">
        <v>3179.7200000000012</v>
      </c>
    </row>
    <row r="202" spans="1:33" x14ac:dyDescent="0.2">
      <c r="A202" s="29">
        <v>163</v>
      </c>
      <c r="B202" s="67">
        <v>44652</v>
      </c>
      <c r="C202" s="78"/>
      <c r="D202" s="73">
        <v>79.83</v>
      </c>
      <c r="E202" s="78"/>
      <c r="F202" s="72">
        <v>3.2500000000000001E-2</v>
      </c>
      <c r="G202" s="37">
        <v>220.27</v>
      </c>
      <c r="I202" s="37"/>
      <c r="J202" s="37"/>
      <c r="K202" s="37"/>
      <c r="L202" s="37"/>
      <c r="M202" s="37"/>
      <c r="N202" s="37"/>
      <c r="O202" s="37"/>
      <c r="P202" s="37"/>
      <c r="Q202" s="37"/>
      <c r="R202" s="37">
        <v>211.55</v>
      </c>
      <c r="S202" s="37">
        <v>8.7199999999999989</v>
      </c>
      <c r="T202" s="32">
        <v>300.10000000000002</v>
      </c>
      <c r="U202" s="37">
        <v>81590.930000000008</v>
      </c>
      <c r="V202" s="37"/>
      <c r="W202" s="37"/>
      <c r="Y202" s="27"/>
      <c r="Z202" s="27"/>
      <c r="AA202" s="27"/>
      <c r="AB202" s="37"/>
      <c r="AC202" s="37"/>
      <c r="AD202" s="37"/>
      <c r="AE202" s="37"/>
      <c r="AF202" s="37">
        <v>78322.66</v>
      </c>
      <c r="AG202" s="37">
        <v>3268.2700000000041</v>
      </c>
    </row>
    <row r="203" spans="1:33" x14ac:dyDescent="0.2">
      <c r="A203" s="29">
        <v>164</v>
      </c>
      <c r="B203" s="67">
        <v>44682</v>
      </c>
      <c r="C203" s="78"/>
      <c r="D203" s="73">
        <v>212.88</v>
      </c>
      <c r="E203" s="78"/>
      <c r="F203" s="72">
        <v>3.2500000000000001E-2</v>
      </c>
      <c r="G203" s="37">
        <v>221.26</v>
      </c>
      <c r="I203" s="37"/>
      <c r="J203" s="37"/>
      <c r="K203" s="37"/>
      <c r="L203" s="37"/>
      <c r="M203" s="37"/>
      <c r="N203" s="37"/>
      <c r="O203" s="37"/>
      <c r="P203" s="37"/>
      <c r="Q203" s="37"/>
      <c r="R203" s="37">
        <v>212.12</v>
      </c>
      <c r="S203" s="37">
        <v>9.1399999999999864</v>
      </c>
      <c r="T203" s="32">
        <v>434.14</v>
      </c>
      <c r="U203" s="37">
        <v>82025.070000000007</v>
      </c>
      <c r="V203" s="37"/>
      <c r="W203" s="37"/>
      <c r="Y203" s="27"/>
      <c r="Z203" s="27"/>
      <c r="AA203" s="27"/>
      <c r="AB203" s="37"/>
      <c r="AC203" s="37"/>
      <c r="AD203" s="37"/>
      <c r="AE203" s="37"/>
      <c r="AF203" s="37">
        <v>78534.78</v>
      </c>
      <c r="AG203" s="37">
        <v>3490.2900000000081</v>
      </c>
    </row>
    <row r="204" spans="1:33" x14ac:dyDescent="0.2">
      <c r="A204" s="29">
        <v>165</v>
      </c>
      <c r="B204" s="67">
        <v>44713</v>
      </c>
      <c r="C204" s="78"/>
      <c r="D204" s="73">
        <v>789.58</v>
      </c>
      <c r="E204" s="78"/>
      <c r="F204" s="72">
        <v>3.2500000000000001E-2</v>
      </c>
      <c r="G204" s="37">
        <v>223.22</v>
      </c>
      <c r="I204" s="37"/>
      <c r="J204" s="37"/>
      <c r="K204" s="37"/>
      <c r="L204" s="37"/>
      <c r="M204" s="37"/>
      <c r="N204" s="37"/>
      <c r="O204" s="37"/>
      <c r="P204" s="37"/>
      <c r="Q204" s="37"/>
      <c r="R204" s="37">
        <v>212.7</v>
      </c>
      <c r="S204" s="37">
        <v>10.52000000000001</v>
      </c>
      <c r="T204" s="32">
        <v>1012.8000000000001</v>
      </c>
      <c r="U204" s="37">
        <v>83037.87000000001</v>
      </c>
      <c r="V204" s="37"/>
      <c r="W204" s="37"/>
      <c r="Y204" s="27"/>
      <c r="Z204" s="27"/>
      <c r="AA204" s="27"/>
      <c r="AB204" s="37"/>
      <c r="AC204" s="37"/>
      <c r="AD204" s="37"/>
      <c r="AE204" s="37"/>
      <c r="AF204" s="37">
        <v>78747.48</v>
      </c>
      <c r="AG204" s="37">
        <v>4290.390000000014</v>
      </c>
    </row>
    <row r="205" spans="1:33" x14ac:dyDescent="0.2">
      <c r="A205" s="29">
        <v>166</v>
      </c>
      <c r="B205" s="67">
        <v>44743</v>
      </c>
      <c r="C205" s="78"/>
      <c r="D205" s="73">
        <v>159.66</v>
      </c>
      <c r="E205" s="78"/>
      <c r="F205" s="72">
        <v>3.5999999999999997E-2</v>
      </c>
      <c r="G205" s="37">
        <v>249.35</v>
      </c>
      <c r="I205" s="37"/>
      <c r="J205" s="37"/>
      <c r="K205" s="37"/>
      <c r="L205" s="37"/>
      <c r="M205" s="37"/>
      <c r="N205" s="37"/>
      <c r="O205" s="37"/>
      <c r="P205" s="37"/>
      <c r="Q205" s="37"/>
      <c r="R205" s="37">
        <v>236.24</v>
      </c>
      <c r="S205" s="37">
        <v>13.109999999999985</v>
      </c>
      <c r="T205" s="32">
        <v>409.01</v>
      </c>
      <c r="U205" s="37">
        <v>83446.880000000005</v>
      </c>
      <c r="V205" s="37"/>
      <c r="W205" s="37"/>
      <c r="Y205" s="27"/>
      <c r="Z205" s="27"/>
      <c r="AA205" s="27"/>
      <c r="AB205" s="37"/>
      <c r="AC205" s="37"/>
      <c r="AD205" s="37"/>
      <c r="AE205" s="37"/>
      <c r="AF205" s="37">
        <v>78983.72</v>
      </c>
      <c r="AG205" s="37">
        <v>4463.1600000000035</v>
      </c>
    </row>
    <row r="206" spans="1:33" x14ac:dyDescent="0.2">
      <c r="A206" s="29">
        <v>167</v>
      </c>
      <c r="B206" s="67">
        <v>44774</v>
      </c>
      <c r="C206" s="78"/>
      <c r="D206" s="73">
        <v>1346.95</v>
      </c>
      <c r="E206" s="78"/>
      <c r="F206" s="72">
        <v>3.5999999999999997E-2</v>
      </c>
      <c r="G206" s="37">
        <v>252.36</v>
      </c>
      <c r="I206" s="37"/>
      <c r="J206" s="37"/>
      <c r="K206" s="37"/>
      <c r="L206" s="37"/>
      <c r="M206" s="37"/>
      <c r="N206" s="37"/>
      <c r="O206" s="37"/>
      <c r="P206" s="37"/>
      <c r="Q206" s="37"/>
      <c r="R206" s="37">
        <v>236.95</v>
      </c>
      <c r="S206" s="37">
        <v>15.410000000000025</v>
      </c>
      <c r="T206" s="32">
        <v>1599.31</v>
      </c>
      <c r="U206" s="37">
        <v>85046.19</v>
      </c>
      <c r="V206" s="37"/>
      <c r="W206" s="37"/>
      <c r="Y206" s="27"/>
      <c r="Z206" s="27"/>
      <c r="AA206" s="27"/>
      <c r="AB206" s="37"/>
      <c r="AC206" s="37"/>
      <c r="AD206" s="37"/>
      <c r="AE206" s="37"/>
      <c r="AF206" s="37">
        <v>79220.67</v>
      </c>
      <c r="AG206" s="37">
        <v>5825.5200000000041</v>
      </c>
    </row>
    <row r="207" spans="1:33" x14ac:dyDescent="0.2">
      <c r="A207" s="29">
        <v>168</v>
      </c>
      <c r="B207" s="67">
        <v>44805</v>
      </c>
      <c r="C207" s="58"/>
      <c r="D207" s="73"/>
      <c r="E207" s="78"/>
      <c r="F207" s="72">
        <v>3.5999999999999997E-2</v>
      </c>
      <c r="G207" s="37">
        <v>255.14</v>
      </c>
      <c r="I207" s="37"/>
      <c r="J207" s="37"/>
      <c r="K207" s="37"/>
      <c r="L207" s="37"/>
      <c r="M207" s="37"/>
      <c r="N207" s="37"/>
      <c r="O207" s="37"/>
      <c r="P207" s="37"/>
      <c r="Q207" s="37"/>
      <c r="R207" s="37">
        <v>237.66</v>
      </c>
      <c r="S207" s="37">
        <v>17.47999999999999</v>
      </c>
      <c r="T207" s="32">
        <v>255.14</v>
      </c>
      <c r="U207" s="37">
        <v>85301.33</v>
      </c>
      <c r="V207" s="37"/>
      <c r="W207" s="37"/>
      <c r="Y207" s="27"/>
      <c r="Z207" s="27"/>
      <c r="AA207" s="27"/>
      <c r="AB207" s="37"/>
      <c r="AC207" s="37"/>
      <c r="AD207" s="37"/>
      <c r="AE207" s="37"/>
      <c r="AF207" s="37">
        <v>79458.33</v>
      </c>
      <c r="AG207" s="37">
        <v>5843</v>
      </c>
    </row>
    <row r="208" spans="1:33" x14ac:dyDescent="0.2">
      <c r="A208" s="29">
        <v>169</v>
      </c>
      <c r="B208" s="67">
        <v>44835</v>
      </c>
      <c r="C208" s="58"/>
      <c r="D208" s="36"/>
      <c r="F208" s="72">
        <v>3.5999999999999997E-2</v>
      </c>
      <c r="G208" s="37">
        <v>255.9</v>
      </c>
      <c r="I208" s="37"/>
      <c r="J208" s="37"/>
      <c r="K208" s="37"/>
      <c r="L208" s="37"/>
      <c r="M208" s="37"/>
      <c r="N208" s="37"/>
      <c r="O208" s="37"/>
      <c r="P208" s="37"/>
      <c r="Q208" s="37"/>
      <c r="R208" s="37">
        <v>238.37</v>
      </c>
      <c r="S208" s="37">
        <v>17.53</v>
      </c>
      <c r="T208" s="32">
        <v>255.9</v>
      </c>
      <c r="U208" s="37">
        <v>85557.23</v>
      </c>
      <c r="V208" s="37"/>
      <c r="W208" s="37"/>
      <c r="Y208" s="27"/>
      <c r="Z208" s="27"/>
      <c r="AA208" s="27"/>
      <c r="AB208" s="37"/>
      <c r="AC208" s="37"/>
      <c r="AD208" s="37"/>
      <c r="AE208" s="37"/>
      <c r="AF208" s="37">
        <v>79696.7</v>
      </c>
      <c r="AG208" s="37">
        <v>5860.5299999999988</v>
      </c>
    </row>
    <row r="209" spans="1:29" x14ac:dyDescent="0.2">
      <c r="A209" s="29">
        <v>170</v>
      </c>
      <c r="B209" s="67"/>
      <c r="D209" s="36"/>
      <c r="F209" s="68"/>
      <c r="G209" s="37"/>
      <c r="I209" s="37"/>
      <c r="J209" s="37"/>
      <c r="K209" s="37"/>
      <c r="L209" s="37"/>
      <c r="M209" s="37"/>
      <c r="N209" s="37"/>
      <c r="O209" s="37"/>
      <c r="P209" s="37"/>
      <c r="Q209" s="37"/>
      <c r="R209" s="37"/>
      <c r="S209" s="37"/>
      <c r="T209" s="32"/>
      <c r="U209" s="37"/>
      <c r="V209" s="37"/>
      <c r="W209" s="37"/>
      <c r="Y209" s="27"/>
      <c r="Z209" s="27"/>
      <c r="AA209" s="27"/>
      <c r="AB209" s="37"/>
      <c r="AC209" s="37"/>
    </row>
    <row r="210" spans="1:29" x14ac:dyDescent="0.2">
      <c r="A210" s="29">
        <v>171</v>
      </c>
      <c r="B210" s="82" t="s">
        <v>189</v>
      </c>
      <c r="I210" s="41"/>
      <c r="J210" s="41"/>
      <c r="K210" s="41"/>
      <c r="L210" s="41"/>
      <c r="M210" s="41"/>
      <c r="N210" s="41"/>
      <c r="O210" s="41"/>
      <c r="P210" s="41"/>
      <c r="Q210" s="41"/>
      <c r="R210" s="41"/>
      <c r="S210" s="41"/>
      <c r="U210" s="83"/>
    </row>
    <row r="211" spans="1:29" x14ac:dyDescent="0.2">
      <c r="A211" s="29">
        <v>172</v>
      </c>
      <c r="I211" s="41"/>
      <c r="J211" s="41"/>
      <c r="K211" s="41"/>
      <c r="L211" s="41"/>
      <c r="M211" s="41"/>
      <c r="N211" s="41"/>
      <c r="O211" s="41"/>
      <c r="P211" s="41"/>
      <c r="Q211" s="41"/>
      <c r="R211" s="41"/>
      <c r="S211" s="41"/>
      <c r="U211" s="83"/>
    </row>
    <row r="212" spans="1:29" x14ac:dyDescent="0.2">
      <c r="A212" s="29">
        <v>173</v>
      </c>
      <c r="B212" s="84" t="s">
        <v>190</v>
      </c>
    </row>
    <row r="213" spans="1:29" x14ac:dyDescent="0.2">
      <c r="A213" s="29">
        <v>174</v>
      </c>
      <c r="B213" s="85" t="s">
        <v>191</v>
      </c>
      <c r="F213" s="86"/>
      <c r="G213" s="87"/>
    </row>
    <row r="214" spans="1:29" x14ac:dyDescent="0.2">
      <c r="A214" s="29"/>
      <c r="B214" s="85"/>
      <c r="U214" s="27"/>
    </row>
  </sheetData>
  <pageMargins left="0.7" right="0.7" top="0.75" bottom="0.75" header="0.3" footer="0.3"/>
  <pageSetup orientation="portrait" horizontalDpi="0" verticalDpi="0" r:id="rId1"/>
  <headerFooter>
    <oddHeader>&amp;R&amp;9NWN WUTC Advice 22-06
Exhibit A - Supporting Materials
Page &amp;P of &amp;N</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B8D306-FA7F-469C-9DC2-6DFEB71018C4}">
  <dimension ref="A1:K175"/>
  <sheetViews>
    <sheetView view="pageLayout" zoomScaleNormal="100" workbookViewId="0">
      <selection activeCell="I165" sqref="I165"/>
    </sheetView>
  </sheetViews>
  <sheetFormatPr defaultColWidth="8.28515625" defaultRowHeight="12.75" outlineLevelRow="1" x14ac:dyDescent="0.2"/>
  <cols>
    <col min="1" max="1" width="4.28515625" style="24" customWidth="1"/>
    <col min="2" max="2" width="14.28515625" style="25" customWidth="1"/>
    <col min="3" max="3" width="11.140625" style="25" bestFit="1" customWidth="1"/>
    <col min="4" max="4" width="17.140625" style="25" customWidth="1"/>
    <col min="5" max="10" width="14.28515625" style="25" customWidth="1"/>
    <col min="11" max="11" width="14.28515625" style="88" customWidth="1"/>
    <col min="12" max="20" width="14.28515625" style="25" customWidth="1"/>
    <col min="21" max="16384" width="8.28515625" style="25"/>
  </cols>
  <sheetData>
    <row r="1" spans="1:10" x14ac:dyDescent="0.2">
      <c r="B1" s="25" t="s">
        <v>149</v>
      </c>
      <c r="D1" s="25" t="s">
        <v>150</v>
      </c>
    </row>
    <row r="2" spans="1:10" x14ac:dyDescent="0.2">
      <c r="B2" s="25" t="s">
        <v>151</v>
      </c>
      <c r="D2" s="25" t="s">
        <v>98</v>
      </c>
    </row>
    <row r="3" spans="1:10" x14ac:dyDescent="0.2">
      <c r="B3" s="25" t="s">
        <v>152</v>
      </c>
      <c r="D3" s="26" t="s">
        <v>192</v>
      </c>
    </row>
    <row r="4" spans="1:10" x14ac:dyDescent="0.2">
      <c r="B4" s="25" t="s">
        <v>154</v>
      </c>
      <c r="D4" s="28">
        <v>186315</v>
      </c>
    </row>
    <row r="5" spans="1:10" x14ac:dyDescent="0.2">
      <c r="D5" s="25" t="s">
        <v>155</v>
      </c>
    </row>
    <row r="6" spans="1:10" x14ac:dyDescent="0.2">
      <c r="D6" s="25" t="s">
        <v>156</v>
      </c>
    </row>
    <row r="8" spans="1:10" x14ac:dyDescent="0.2">
      <c r="A8" s="29">
        <v>1</v>
      </c>
      <c r="B8" s="25" t="s">
        <v>157</v>
      </c>
      <c r="F8" s="30"/>
      <c r="G8" s="30"/>
    </row>
    <row r="9" spans="1:10" x14ac:dyDescent="0.2">
      <c r="A9" s="29">
        <v>2</v>
      </c>
      <c r="F9" s="30"/>
      <c r="G9" s="30"/>
    </row>
    <row r="10" spans="1:10" x14ac:dyDescent="0.2">
      <c r="A10" s="29">
        <v>3</v>
      </c>
      <c r="B10" s="30"/>
      <c r="C10" s="30"/>
      <c r="D10" s="30"/>
      <c r="E10" s="30"/>
      <c r="F10" s="30" t="s">
        <v>128</v>
      </c>
      <c r="G10" s="30"/>
      <c r="H10" s="30"/>
      <c r="I10" s="30"/>
    </row>
    <row r="11" spans="1:10" x14ac:dyDescent="0.2">
      <c r="A11" s="29">
        <v>4</v>
      </c>
      <c r="B11" s="34" t="s">
        <v>159</v>
      </c>
      <c r="C11" s="34" t="s">
        <v>160</v>
      </c>
      <c r="D11" s="34" t="s">
        <v>161</v>
      </c>
      <c r="E11" s="34" t="s">
        <v>162</v>
      </c>
      <c r="F11" s="34" t="s">
        <v>21</v>
      </c>
      <c r="G11" s="34" t="s">
        <v>128</v>
      </c>
      <c r="H11" s="34" t="s">
        <v>137</v>
      </c>
      <c r="I11" s="34" t="s">
        <v>131</v>
      </c>
    </row>
    <row r="12" spans="1:10" x14ac:dyDescent="0.2">
      <c r="A12" s="29">
        <v>5</v>
      </c>
      <c r="B12" s="30" t="s">
        <v>163</v>
      </c>
      <c r="C12" s="30" t="s">
        <v>164</v>
      </c>
      <c r="D12" s="30" t="s">
        <v>165</v>
      </c>
      <c r="E12" s="30" t="s">
        <v>166</v>
      </c>
      <c r="F12" s="30" t="s">
        <v>167</v>
      </c>
      <c r="G12" s="30" t="s">
        <v>168</v>
      </c>
      <c r="H12" s="30" t="s">
        <v>176</v>
      </c>
      <c r="I12" s="30" t="s">
        <v>193</v>
      </c>
      <c r="J12" s="30"/>
    </row>
    <row r="13" spans="1:10" x14ac:dyDescent="0.2">
      <c r="A13" s="29">
        <v>6</v>
      </c>
      <c r="F13" s="30"/>
      <c r="G13" s="30"/>
    </row>
    <row r="14" spans="1:10" hidden="1" x14ac:dyDescent="0.2">
      <c r="A14" s="29">
        <v>7</v>
      </c>
      <c r="B14" s="26" t="s">
        <v>185</v>
      </c>
      <c r="D14" s="32"/>
      <c r="E14" s="32"/>
      <c r="F14" s="32"/>
      <c r="G14" s="32"/>
      <c r="H14" s="32"/>
      <c r="I14" s="32"/>
    </row>
    <row r="15" spans="1:10" hidden="1" outlineLevel="1" x14ac:dyDescent="0.2">
      <c r="A15" s="29">
        <v>8</v>
      </c>
      <c r="B15" s="25">
        <v>40478</v>
      </c>
      <c r="D15" s="36"/>
      <c r="E15" s="32"/>
      <c r="F15" s="37"/>
      <c r="G15" s="37"/>
      <c r="H15" s="32"/>
      <c r="I15" s="36">
        <v>0</v>
      </c>
    </row>
    <row r="16" spans="1:10" hidden="1" outlineLevel="1" x14ac:dyDescent="0.2">
      <c r="A16" s="29">
        <v>9</v>
      </c>
      <c r="B16" s="25">
        <v>40508</v>
      </c>
      <c r="D16" s="36">
        <v>-1955.31</v>
      </c>
      <c r="E16" s="32">
        <v>61351.825000000004</v>
      </c>
      <c r="F16" s="89">
        <v>3.2500000000000001E-2</v>
      </c>
      <c r="G16" s="37">
        <v>-2.65</v>
      </c>
      <c r="H16" s="32">
        <v>59393.897500000006</v>
      </c>
      <c r="I16" s="37">
        <v>59393.897500000006</v>
      </c>
    </row>
    <row r="17" spans="1:9" hidden="1" outlineLevel="1" x14ac:dyDescent="0.2">
      <c r="A17" s="29">
        <v>10</v>
      </c>
      <c r="B17" s="25">
        <v>40539</v>
      </c>
      <c r="D17" s="36">
        <v>-9024.81</v>
      </c>
      <c r="E17" s="32">
        <v>166.16</v>
      </c>
      <c r="F17" s="89">
        <v>3.2500000000000001E-2</v>
      </c>
      <c r="G17" s="37">
        <v>149.09</v>
      </c>
      <c r="H17" s="32">
        <v>-8709.5275000000001</v>
      </c>
      <c r="I17" s="37">
        <v>50684.37000000001</v>
      </c>
    </row>
    <row r="18" spans="1:9" hidden="1" outlineLevel="1" x14ac:dyDescent="0.2">
      <c r="A18" s="29">
        <v>11</v>
      </c>
      <c r="B18" s="25">
        <v>40570</v>
      </c>
      <c r="D18" s="36">
        <v>-10677.23</v>
      </c>
      <c r="E18" s="32"/>
      <c r="F18" s="89">
        <v>3.2500000000000001E-2</v>
      </c>
      <c r="G18" s="37">
        <v>122.81</v>
      </c>
      <c r="H18" s="32">
        <v>-10554.387500000001</v>
      </c>
      <c r="I18" s="37">
        <v>40129.982500000013</v>
      </c>
    </row>
    <row r="19" spans="1:9" hidden="1" outlineLevel="1" x14ac:dyDescent="0.2">
      <c r="A19" s="29">
        <v>12</v>
      </c>
      <c r="B19" s="25">
        <v>40598</v>
      </c>
      <c r="D19" s="36">
        <v>-8457.7000000000007</v>
      </c>
      <c r="E19" s="32"/>
      <c r="F19" s="89">
        <v>3.2500000000000001E-2</v>
      </c>
      <c r="G19" s="37">
        <v>97.23</v>
      </c>
      <c r="H19" s="32">
        <v>-8360.4375000000018</v>
      </c>
      <c r="I19" s="37">
        <v>31769.545000000013</v>
      </c>
    </row>
    <row r="20" spans="1:9" hidden="1" outlineLevel="1" x14ac:dyDescent="0.2">
      <c r="A20" s="29">
        <v>13</v>
      </c>
      <c r="B20" s="25">
        <v>40629</v>
      </c>
      <c r="D20" s="36">
        <v>-8841.5300000000007</v>
      </c>
      <c r="E20" s="32"/>
      <c r="F20" s="89">
        <v>3.2500000000000001E-2</v>
      </c>
      <c r="G20" s="37">
        <v>74.069999999999993</v>
      </c>
      <c r="H20" s="32">
        <v>-8767.4275000000016</v>
      </c>
      <c r="I20" s="37">
        <v>23002.117500000011</v>
      </c>
    </row>
    <row r="21" spans="1:9" hidden="1" outlineLevel="1" x14ac:dyDescent="0.2">
      <c r="A21" s="29">
        <v>14</v>
      </c>
      <c r="B21" s="25">
        <v>40659</v>
      </c>
      <c r="D21" s="36">
        <v>-6561.29</v>
      </c>
      <c r="E21" s="32"/>
      <c r="F21" s="89">
        <v>3.2500000000000001E-2</v>
      </c>
      <c r="G21" s="37">
        <v>53.41</v>
      </c>
      <c r="H21" s="32">
        <v>-6507.8474999999999</v>
      </c>
      <c r="I21" s="37">
        <v>16494.270000000011</v>
      </c>
    </row>
    <row r="22" spans="1:9" hidden="1" outlineLevel="1" x14ac:dyDescent="0.2">
      <c r="A22" s="29">
        <v>15</v>
      </c>
      <c r="B22" s="25">
        <v>40690</v>
      </c>
      <c r="D22" s="36">
        <v>-5102.21</v>
      </c>
      <c r="E22" s="32"/>
      <c r="F22" s="89">
        <v>3.2500000000000001E-2</v>
      </c>
      <c r="G22" s="37">
        <v>37.76</v>
      </c>
      <c r="H22" s="32">
        <v>-5064.4174999999996</v>
      </c>
      <c r="I22" s="37">
        <v>11429.852500000012</v>
      </c>
    </row>
    <row r="23" spans="1:9" hidden="1" outlineLevel="1" x14ac:dyDescent="0.2">
      <c r="A23" s="29">
        <v>16</v>
      </c>
      <c r="B23" s="25">
        <v>40720</v>
      </c>
      <c r="D23" s="36">
        <v>-3161.7</v>
      </c>
      <c r="E23" s="32"/>
      <c r="F23" s="89">
        <v>3.2500000000000001E-2</v>
      </c>
      <c r="G23" s="37">
        <v>26.67</v>
      </c>
      <c r="H23" s="32">
        <v>-3134.9974999999999</v>
      </c>
      <c r="I23" s="37">
        <v>8294.8550000000123</v>
      </c>
    </row>
    <row r="24" spans="1:9" hidden="1" outlineLevel="1" x14ac:dyDescent="0.2">
      <c r="A24" s="29">
        <v>17</v>
      </c>
      <c r="B24" s="25">
        <v>40751</v>
      </c>
      <c r="C24" s="39"/>
      <c r="D24" s="36">
        <v>-2105.81</v>
      </c>
      <c r="E24" s="32"/>
      <c r="F24" s="89">
        <v>3.2500000000000001E-2</v>
      </c>
      <c r="G24" s="37">
        <v>19.61</v>
      </c>
      <c r="H24" s="32">
        <v>-2086.1675</v>
      </c>
      <c r="I24" s="37">
        <v>6208.6875000000127</v>
      </c>
    </row>
    <row r="25" spans="1:9" hidden="1" outlineLevel="1" x14ac:dyDescent="0.2">
      <c r="A25" s="29">
        <v>18</v>
      </c>
      <c r="B25" s="25">
        <v>40781</v>
      </c>
      <c r="C25" s="39"/>
      <c r="D25" s="36">
        <v>-1740.78</v>
      </c>
      <c r="E25" s="32"/>
      <c r="F25" s="89">
        <v>3.2500000000000001E-2</v>
      </c>
      <c r="G25" s="37">
        <v>14.46</v>
      </c>
      <c r="H25" s="32">
        <v>-1726.2874999999999</v>
      </c>
      <c r="I25" s="37">
        <v>4482.4000000000124</v>
      </c>
    </row>
    <row r="26" spans="1:9" hidden="1" outlineLevel="1" x14ac:dyDescent="0.2">
      <c r="A26" s="29">
        <v>19</v>
      </c>
      <c r="B26" s="25">
        <v>40811</v>
      </c>
      <c r="C26" s="39"/>
      <c r="D26" s="36">
        <v>-1795.46</v>
      </c>
      <c r="E26" s="32"/>
      <c r="F26" s="89">
        <v>3.2500000000000001E-2</v>
      </c>
      <c r="G26" s="37">
        <v>9.7100000000000009</v>
      </c>
      <c r="H26" s="32">
        <v>-1785.7175</v>
      </c>
      <c r="I26" s="37">
        <v>2696.6825000000126</v>
      </c>
    </row>
    <row r="27" spans="1:9" hidden="1" outlineLevel="1" x14ac:dyDescent="0.2">
      <c r="A27" s="29">
        <v>20</v>
      </c>
      <c r="B27" s="25">
        <v>40842</v>
      </c>
      <c r="C27" s="39"/>
      <c r="D27" s="36">
        <v>-2392.1000000000004</v>
      </c>
      <c r="E27" s="32"/>
      <c r="F27" s="89">
        <v>3.2500000000000001E-2</v>
      </c>
      <c r="G27" s="37">
        <v>4.0599999999999996</v>
      </c>
      <c r="H27" s="32">
        <v>-2388.0075000000006</v>
      </c>
      <c r="I27" s="37">
        <v>308.67500000001201</v>
      </c>
    </row>
    <row r="28" spans="1:9" hidden="1" outlineLevel="1" x14ac:dyDescent="0.2">
      <c r="A28" s="29">
        <v>21</v>
      </c>
      <c r="B28" s="25">
        <v>40872</v>
      </c>
      <c r="D28" s="36">
        <v>-2761.85</v>
      </c>
      <c r="E28" s="32"/>
      <c r="F28" s="89">
        <v>3.2500000000000001E-2</v>
      </c>
      <c r="G28" s="37">
        <v>-2.9</v>
      </c>
      <c r="H28" s="32">
        <v>-2764.7175000000002</v>
      </c>
      <c r="I28" s="37">
        <v>-2456.0424999999882</v>
      </c>
    </row>
    <row r="29" spans="1:9" hidden="1" outlineLevel="1" x14ac:dyDescent="0.2">
      <c r="A29" s="29">
        <v>22</v>
      </c>
      <c r="B29" s="25">
        <v>40903</v>
      </c>
      <c r="D29" s="36">
        <v>0</v>
      </c>
      <c r="E29" s="32"/>
      <c r="F29" s="89">
        <v>3.2500000000000001E-2</v>
      </c>
      <c r="G29" s="37">
        <v>0</v>
      </c>
      <c r="H29" s="32">
        <v>3.2500000000000001E-2</v>
      </c>
      <c r="I29" s="37">
        <v>-2456.0099999999884</v>
      </c>
    </row>
    <row r="30" spans="1:9" hidden="1" outlineLevel="1" x14ac:dyDescent="0.2">
      <c r="A30" s="29">
        <v>23</v>
      </c>
      <c r="B30" s="25">
        <v>40934</v>
      </c>
      <c r="D30" s="36">
        <v>0</v>
      </c>
      <c r="F30" s="89">
        <v>3.2500000000000001E-2</v>
      </c>
      <c r="G30" s="37">
        <v>0</v>
      </c>
      <c r="H30" s="32">
        <v>3.2500000000000001E-2</v>
      </c>
      <c r="I30" s="37">
        <v>-2455.9774999999886</v>
      </c>
    </row>
    <row r="31" spans="1:9" hidden="1" outlineLevel="1" x14ac:dyDescent="0.2">
      <c r="A31" s="29">
        <v>24</v>
      </c>
      <c r="B31" s="25">
        <v>40963</v>
      </c>
      <c r="D31" s="36">
        <v>0</v>
      </c>
      <c r="F31" s="89">
        <v>3.2500000000000001E-2</v>
      </c>
      <c r="G31" s="37">
        <v>0</v>
      </c>
      <c r="H31" s="32">
        <v>3.2500000000000001E-2</v>
      </c>
      <c r="I31" s="37">
        <v>-2455.9449999999888</v>
      </c>
    </row>
    <row r="32" spans="1:9" hidden="1" outlineLevel="1" x14ac:dyDescent="0.2">
      <c r="A32" s="29">
        <v>25</v>
      </c>
      <c r="B32" s="25">
        <v>40994</v>
      </c>
      <c r="D32" s="36">
        <v>0</v>
      </c>
      <c r="F32" s="89">
        <v>3.2500000000000001E-2</v>
      </c>
      <c r="G32" s="37">
        <v>0</v>
      </c>
      <c r="H32" s="32">
        <v>3.2500000000000001E-2</v>
      </c>
      <c r="I32" s="37">
        <v>-2455.912499999989</v>
      </c>
    </row>
    <row r="33" spans="1:9" hidden="1" outlineLevel="1" x14ac:dyDescent="0.2">
      <c r="A33" s="29">
        <v>26</v>
      </c>
      <c r="B33" s="25">
        <v>41024</v>
      </c>
      <c r="D33" s="36">
        <v>0</v>
      </c>
      <c r="F33" s="89">
        <v>3.2500000000000001E-2</v>
      </c>
      <c r="G33" s="37">
        <v>0</v>
      </c>
      <c r="H33" s="32">
        <v>3.2500000000000001E-2</v>
      </c>
      <c r="I33" s="37">
        <v>-2455.8799999999892</v>
      </c>
    </row>
    <row r="34" spans="1:9" hidden="1" outlineLevel="1" x14ac:dyDescent="0.2">
      <c r="A34" s="29">
        <v>27</v>
      </c>
      <c r="B34" s="25">
        <v>41055</v>
      </c>
      <c r="D34" s="36">
        <v>0</v>
      </c>
      <c r="F34" s="89">
        <v>3.2500000000000001E-2</v>
      </c>
      <c r="G34" s="37">
        <v>0</v>
      </c>
      <c r="H34" s="32">
        <v>3.2500000000000001E-2</v>
      </c>
      <c r="I34" s="37">
        <v>-2455.8474999999894</v>
      </c>
    </row>
    <row r="35" spans="1:9" hidden="1" outlineLevel="1" x14ac:dyDescent="0.2">
      <c r="A35" s="29">
        <v>28</v>
      </c>
      <c r="B35" s="25">
        <v>41085</v>
      </c>
      <c r="D35" s="36">
        <v>0</v>
      </c>
      <c r="F35" s="89">
        <v>3.2500000000000001E-2</v>
      </c>
      <c r="G35" s="37">
        <v>0</v>
      </c>
      <c r="H35" s="32">
        <v>3.2500000000000001E-2</v>
      </c>
      <c r="I35" s="37">
        <v>-2455.8149999999896</v>
      </c>
    </row>
    <row r="36" spans="1:9" hidden="1" outlineLevel="1" x14ac:dyDescent="0.2">
      <c r="A36" s="29">
        <v>29</v>
      </c>
      <c r="B36" s="25">
        <v>41116</v>
      </c>
      <c r="D36" s="36">
        <v>0</v>
      </c>
      <c r="F36" s="89">
        <v>3.2500000000000001E-2</v>
      </c>
      <c r="G36" s="37">
        <v>0</v>
      </c>
      <c r="H36" s="32">
        <v>3.2500000000000001E-2</v>
      </c>
      <c r="I36" s="37">
        <v>-2455.7824999999898</v>
      </c>
    </row>
    <row r="37" spans="1:9" hidden="1" outlineLevel="1" x14ac:dyDescent="0.2">
      <c r="A37" s="29">
        <v>30</v>
      </c>
      <c r="B37" s="25">
        <v>41146</v>
      </c>
      <c r="D37" s="36">
        <v>0</v>
      </c>
      <c r="F37" s="89">
        <v>3.2500000000000001E-2</v>
      </c>
      <c r="G37" s="37">
        <v>0</v>
      </c>
      <c r="H37" s="32">
        <v>3.2500000000000001E-2</v>
      </c>
      <c r="I37" s="37">
        <v>-2455.74999999999</v>
      </c>
    </row>
    <row r="38" spans="1:9" hidden="1" outlineLevel="1" x14ac:dyDescent="0.2">
      <c r="A38" s="29">
        <v>31</v>
      </c>
      <c r="B38" s="25">
        <v>41176</v>
      </c>
      <c r="D38" s="36">
        <v>0</v>
      </c>
      <c r="F38" s="89">
        <v>3.2500000000000001E-2</v>
      </c>
      <c r="G38" s="37">
        <v>0</v>
      </c>
      <c r="H38" s="32">
        <v>3.2500000000000001E-2</v>
      </c>
      <c r="I38" s="37">
        <v>-2455.7174999999902</v>
      </c>
    </row>
    <row r="39" spans="1:9" hidden="1" outlineLevel="1" x14ac:dyDescent="0.2">
      <c r="A39" s="29">
        <v>32</v>
      </c>
      <c r="B39" s="25">
        <v>41207</v>
      </c>
      <c r="D39" s="36">
        <v>0</v>
      </c>
      <c r="F39" s="89">
        <v>3.2500000000000001E-2</v>
      </c>
      <c r="G39" s="37">
        <v>0</v>
      </c>
      <c r="H39" s="32">
        <v>3.2500000000000001E-2</v>
      </c>
      <c r="I39" s="37">
        <v>-2455.6849999999904</v>
      </c>
    </row>
    <row r="40" spans="1:9" hidden="1" outlineLevel="1" x14ac:dyDescent="0.2">
      <c r="A40" s="29">
        <v>33</v>
      </c>
      <c r="B40" s="25">
        <v>41237</v>
      </c>
      <c r="C40" s="48">
        <v>1</v>
      </c>
      <c r="D40" s="36">
        <v>-2517.9300000000003</v>
      </c>
      <c r="E40" s="32">
        <v>82736.765000000014</v>
      </c>
      <c r="F40" s="89">
        <v>3.2500000000000001E-2</v>
      </c>
      <c r="G40" s="37">
        <v>220.67</v>
      </c>
      <c r="H40" s="32">
        <v>80439.53750000002</v>
      </c>
      <c r="I40" s="37">
        <v>77983.852500000037</v>
      </c>
    </row>
    <row r="41" spans="1:9" hidden="1" outlineLevel="1" x14ac:dyDescent="0.2">
      <c r="A41" s="29">
        <v>34</v>
      </c>
      <c r="B41" s="25">
        <v>41268</v>
      </c>
      <c r="D41" s="36">
        <v>-10508.61</v>
      </c>
      <c r="E41" s="32"/>
      <c r="F41" s="89">
        <v>3.2500000000000001E-2</v>
      </c>
      <c r="G41" s="37">
        <v>196.98</v>
      </c>
      <c r="H41" s="32">
        <v>-10311.597500000002</v>
      </c>
      <c r="I41" s="37">
        <v>67672.255000000034</v>
      </c>
    </row>
    <row r="42" spans="1:9" hidden="1" outlineLevel="1" x14ac:dyDescent="0.2">
      <c r="A42" s="29">
        <v>35</v>
      </c>
      <c r="B42" s="25">
        <v>41299</v>
      </c>
      <c r="D42" s="36">
        <v>-15782.220000000003</v>
      </c>
      <c r="F42" s="89">
        <v>3.2500000000000001E-2</v>
      </c>
      <c r="G42" s="37">
        <v>161.91</v>
      </c>
      <c r="H42" s="32">
        <v>-15620.277500000004</v>
      </c>
      <c r="I42" s="37">
        <v>52051.97750000003</v>
      </c>
    </row>
    <row r="43" spans="1:9" hidden="1" outlineLevel="1" x14ac:dyDescent="0.2">
      <c r="A43" s="29">
        <v>36</v>
      </c>
      <c r="B43" s="25">
        <v>41327</v>
      </c>
      <c r="D43" s="36">
        <v>-12770.84</v>
      </c>
      <c r="F43" s="89">
        <v>3.2500000000000001E-2</v>
      </c>
      <c r="G43" s="37">
        <v>123.68</v>
      </c>
      <c r="H43" s="32">
        <v>-12647.127500000001</v>
      </c>
      <c r="I43" s="37">
        <v>39404.850000000028</v>
      </c>
    </row>
    <row r="44" spans="1:9" hidden="1" outlineLevel="1" x14ac:dyDescent="0.2">
      <c r="A44" s="29">
        <v>37</v>
      </c>
      <c r="B44" s="25">
        <v>41358</v>
      </c>
      <c r="D44" s="51">
        <v>-10003.370000000003</v>
      </c>
      <c r="F44" s="89">
        <v>3.2500000000000001E-2</v>
      </c>
      <c r="G44" s="37">
        <v>93.18</v>
      </c>
      <c r="H44" s="32">
        <v>-9910.157500000003</v>
      </c>
      <c r="I44" s="37">
        <v>29494.692500000026</v>
      </c>
    </row>
    <row r="45" spans="1:9" hidden="1" outlineLevel="1" x14ac:dyDescent="0.2">
      <c r="A45" s="29">
        <v>38</v>
      </c>
      <c r="B45" s="25">
        <v>41388</v>
      </c>
      <c r="D45" s="51">
        <v>-7132.2800000000016</v>
      </c>
      <c r="F45" s="89">
        <v>3.2500000000000001E-2</v>
      </c>
      <c r="G45" s="37">
        <v>70.22</v>
      </c>
      <c r="H45" s="32">
        <v>-7062.0275000000011</v>
      </c>
      <c r="I45" s="37">
        <v>22432.665000000026</v>
      </c>
    </row>
    <row r="46" spans="1:9" hidden="1" outlineLevel="1" x14ac:dyDescent="0.2">
      <c r="A46" s="29">
        <v>39</v>
      </c>
      <c r="B46" s="25">
        <v>41419</v>
      </c>
      <c r="D46" s="51">
        <v>-4751.7800000000025</v>
      </c>
      <c r="F46" s="89">
        <v>3.2500000000000001E-2</v>
      </c>
      <c r="G46" s="37">
        <v>54.32</v>
      </c>
      <c r="H46" s="32">
        <v>-4697.4275000000025</v>
      </c>
      <c r="I46" s="37">
        <v>17735.237500000025</v>
      </c>
    </row>
    <row r="47" spans="1:9" hidden="1" outlineLevel="1" x14ac:dyDescent="0.2">
      <c r="A47" s="29">
        <v>40</v>
      </c>
      <c r="B47" s="25">
        <v>41449</v>
      </c>
      <c r="D47" s="51">
        <v>-3715.93</v>
      </c>
      <c r="F47" s="89">
        <v>3.2500000000000001E-2</v>
      </c>
      <c r="G47" s="37">
        <v>43</v>
      </c>
      <c r="H47" s="32">
        <v>-3672.8975</v>
      </c>
      <c r="I47" s="37">
        <v>14062.340000000026</v>
      </c>
    </row>
    <row r="48" spans="1:9" hidden="1" outlineLevel="1" x14ac:dyDescent="0.2">
      <c r="A48" s="29">
        <v>41</v>
      </c>
      <c r="B48" s="25">
        <v>41480</v>
      </c>
      <c r="C48" s="39"/>
      <c r="D48" s="51">
        <v>-2679.96</v>
      </c>
      <c r="F48" s="89">
        <v>3.2500000000000001E-2</v>
      </c>
      <c r="G48" s="37">
        <v>34.46</v>
      </c>
      <c r="H48" s="32">
        <v>-2645.4675000000002</v>
      </c>
      <c r="I48" s="37">
        <v>11416.872500000025</v>
      </c>
    </row>
    <row r="49" spans="1:9" hidden="1" outlineLevel="1" x14ac:dyDescent="0.2">
      <c r="A49" s="29">
        <v>42</v>
      </c>
      <c r="B49" s="25">
        <v>41511</v>
      </c>
      <c r="C49" s="39"/>
      <c r="D49" s="51">
        <v>-2334.2399999999993</v>
      </c>
      <c r="F49" s="89">
        <v>3.2500000000000001E-2</v>
      </c>
      <c r="G49" s="37">
        <v>27.76</v>
      </c>
      <c r="H49" s="32">
        <v>-2306.4474999999993</v>
      </c>
      <c r="I49" s="37">
        <v>9110.4250000000247</v>
      </c>
    </row>
    <row r="50" spans="1:9" hidden="1" outlineLevel="1" x14ac:dyDescent="0.2">
      <c r="A50" s="29">
        <v>43</v>
      </c>
      <c r="B50" s="25">
        <v>41541</v>
      </c>
      <c r="C50" s="39"/>
      <c r="D50" s="51">
        <v>-2364.1199999999994</v>
      </c>
      <c r="F50" s="89">
        <v>3.2500000000000001E-2</v>
      </c>
      <c r="G50" s="37">
        <v>21.47</v>
      </c>
      <c r="H50" s="32">
        <v>-2342.6174999999998</v>
      </c>
      <c r="I50" s="37">
        <v>6767.8075000000244</v>
      </c>
    </row>
    <row r="51" spans="1:9" hidden="1" outlineLevel="1" x14ac:dyDescent="0.2">
      <c r="A51" s="29">
        <v>44</v>
      </c>
      <c r="B51" s="25">
        <v>41572</v>
      </c>
      <c r="C51" s="39"/>
      <c r="D51" s="51">
        <v>-4391.3599999999997</v>
      </c>
      <c r="F51" s="89">
        <v>3.2500000000000001E-2</v>
      </c>
      <c r="G51" s="37">
        <v>12.38</v>
      </c>
      <c r="H51" s="32">
        <v>-4378.9474999999993</v>
      </c>
      <c r="I51" s="37">
        <v>2388.8600000000251</v>
      </c>
    </row>
    <row r="52" spans="1:9" hidden="1" outlineLevel="1" x14ac:dyDescent="0.2">
      <c r="A52" s="29">
        <v>45</v>
      </c>
      <c r="B52" s="25">
        <v>41602</v>
      </c>
      <c r="C52" s="39" t="s">
        <v>194</v>
      </c>
      <c r="D52" s="51">
        <v>-3843.44</v>
      </c>
      <c r="F52" s="89">
        <v>3.2500000000000001E-2</v>
      </c>
      <c r="G52" s="37">
        <v>1.27</v>
      </c>
      <c r="H52" s="32">
        <v>-3842.1375000000003</v>
      </c>
      <c r="I52" s="37">
        <v>-1453.2774999999751</v>
      </c>
    </row>
    <row r="53" spans="1:9" hidden="1" outlineLevel="1" x14ac:dyDescent="0.2">
      <c r="A53" s="29">
        <v>46</v>
      </c>
      <c r="B53" s="25">
        <v>41602</v>
      </c>
      <c r="C53" s="39" t="s">
        <v>198</v>
      </c>
      <c r="D53" s="51">
        <v>-543.0100000000001</v>
      </c>
      <c r="E53" s="32">
        <v>15228.79</v>
      </c>
      <c r="F53" s="89">
        <v>3.2500000000000001E-2</v>
      </c>
      <c r="G53" s="90">
        <v>40.51</v>
      </c>
      <c r="H53" s="32">
        <v>14726.3225</v>
      </c>
      <c r="I53" s="37">
        <v>13273.045000000026</v>
      </c>
    </row>
    <row r="54" spans="1:9" hidden="1" outlineLevel="1" x14ac:dyDescent="0.2">
      <c r="A54" s="29">
        <v>47</v>
      </c>
      <c r="B54" s="25">
        <v>41633</v>
      </c>
      <c r="C54" s="39"/>
      <c r="D54" s="51">
        <v>-2793.6199999999994</v>
      </c>
      <c r="F54" s="89">
        <v>3.2500000000000001E-2</v>
      </c>
      <c r="G54" s="37">
        <v>32.159999999999997</v>
      </c>
      <c r="H54" s="32">
        <v>-2761.4274999999998</v>
      </c>
      <c r="I54" s="37">
        <v>10511.617500000026</v>
      </c>
    </row>
    <row r="55" spans="1:9" hidden="1" outlineLevel="1" x14ac:dyDescent="0.2">
      <c r="A55" s="29">
        <v>48</v>
      </c>
      <c r="B55" s="25">
        <v>41664</v>
      </c>
      <c r="C55" s="39"/>
      <c r="D55" s="51">
        <v>-3064.7799999999997</v>
      </c>
      <c r="F55" s="89">
        <v>3.2500000000000001E-2</v>
      </c>
      <c r="G55" s="37">
        <v>24.32</v>
      </c>
      <c r="H55" s="32">
        <v>-3040.4274999999998</v>
      </c>
      <c r="I55" s="37">
        <v>7471.190000000026</v>
      </c>
    </row>
    <row r="56" spans="1:9" hidden="1" outlineLevel="1" x14ac:dyDescent="0.2">
      <c r="A56" s="29">
        <v>49</v>
      </c>
      <c r="B56" s="25">
        <v>41692</v>
      </c>
      <c r="C56" s="39"/>
      <c r="D56" s="51">
        <v>-2819.99</v>
      </c>
      <c r="F56" s="89">
        <v>3.2500000000000001E-2</v>
      </c>
      <c r="G56" s="37">
        <v>16.420000000000002</v>
      </c>
      <c r="H56" s="32">
        <v>-2803.5374999999999</v>
      </c>
      <c r="I56" s="37">
        <v>4667.6525000000256</v>
      </c>
    </row>
    <row r="57" spans="1:9" hidden="1" outlineLevel="1" x14ac:dyDescent="0.2">
      <c r="A57" s="29">
        <v>50</v>
      </c>
      <c r="B57" s="25">
        <v>41723</v>
      </c>
      <c r="C57" s="39"/>
      <c r="D57" s="51">
        <v>-2022.1400000000003</v>
      </c>
      <c r="F57" s="89">
        <v>3.2500000000000001E-2</v>
      </c>
      <c r="G57" s="37">
        <v>9.9</v>
      </c>
      <c r="H57" s="32">
        <v>-2012.2075000000002</v>
      </c>
      <c r="I57" s="37">
        <v>2655.4450000000252</v>
      </c>
    </row>
    <row r="58" spans="1:9" hidden="1" outlineLevel="1" x14ac:dyDescent="0.2">
      <c r="A58" s="29">
        <v>51</v>
      </c>
      <c r="B58" s="25">
        <v>41753</v>
      </c>
      <c r="C58" s="39"/>
      <c r="D58" s="51">
        <v>-1409.5099999999995</v>
      </c>
      <c r="F58" s="89">
        <v>3.2500000000000001E-2</v>
      </c>
      <c r="G58" s="37">
        <v>5.28</v>
      </c>
      <c r="H58" s="32">
        <v>-1404.1974999999995</v>
      </c>
      <c r="I58" s="37">
        <v>1251.2475000000256</v>
      </c>
    </row>
    <row r="59" spans="1:9" hidden="1" outlineLevel="1" x14ac:dyDescent="0.2">
      <c r="A59" s="29">
        <v>52</v>
      </c>
      <c r="B59" s="25">
        <v>41784</v>
      </c>
      <c r="C59" s="39"/>
      <c r="D59" s="51">
        <v>-934.61</v>
      </c>
      <c r="F59" s="89">
        <v>3.2500000000000001E-2</v>
      </c>
      <c r="G59" s="37">
        <v>2.12</v>
      </c>
      <c r="H59" s="32">
        <v>-932.45749999999998</v>
      </c>
      <c r="I59" s="37">
        <v>318.79000000002566</v>
      </c>
    </row>
    <row r="60" spans="1:9" hidden="1" outlineLevel="1" x14ac:dyDescent="0.2">
      <c r="A60" s="29">
        <v>53</v>
      </c>
      <c r="B60" s="25">
        <v>41814</v>
      </c>
      <c r="C60" s="39"/>
      <c r="D60" s="51">
        <v>-627.74</v>
      </c>
      <c r="F60" s="89">
        <v>3.2500000000000001E-2</v>
      </c>
      <c r="G60" s="37">
        <v>0.01</v>
      </c>
      <c r="H60" s="32">
        <v>-627.69749999999999</v>
      </c>
      <c r="I60" s="37">
        <v>-308.90749999997433</v>
      </c>
    </row>
    <row r="61" spans="1:9" hidden="1" outlineLevel="1" x14ac:dyDescent="0.2">
      <c r="A61" s="29">
        <v>54</v>
      </c>
      <c r="B61" s="25">
        <v>41845</v>
      </c>
      <c r="C61" s="39"/>
      <c r="D61" s="51">
        <v>-549.55999999999995</v>
      </c>
      <c r="F61" s="89">
        <v>3.2500000000000001E-2</v>
      </c>
      <c r="G61" s="37">
        <v>-1.58</v>
      </c>
      <c r="H61" s="32">
        <v>-551.10749999999996</v>
      </c>
      <c r="I61" s="37">
        <v>-860.01499999997429</v>
      </c>
    </row>
    <row r="62" spans="1:9" hidden="1" outlineLevel="1" x14ac:dyDescent="0.2">
      <c r="A62" s="29">
        <v>55</v>
      </c>
      <c r="B62" s="25">
        <v>41876</v>
      </c>
      <c r="C62" s="39"/>
      <c r="D62" s="51">
        <v>-444.39</v>
      </c>
      <c r="F62" s="89">
        <v>3.2500000000000001E-2</v>
      </c>
      <c r="G62" s="37">
        <v>-2.93</v>
      </c>
      <c r="H62" s="32">
        <v>-447.28749999999997</v>
      </c>
      <c r="I62" s="37">
        <v>-1307.3024999999743</v>
      </c>
    </row>
    <row r="63" spans="1:9" hidden="1" outlineLevel="1" x14ac:dyDescent="0.2">
      <c r="A63" s="29">
        <v>56</v>
      </c>
      <c r="B63" s="25">
        <v>41906</v>
      </c>
      <c r="C63" s="39"/>
      <c r="D63" s="51">
        <v>-462.99</v>
      </c>
      <c r="F63" s="89">
        <v>3.2500000000000001E-2</v>
      </c>
      <c r="G63" s="37">
        <v>-4.17</v>
      </c>
      <c r="H63" s="32">
        <v>-467.1275</v>
      </c>
      <c r="I63" s="37">
        <v>-1774.4299999999744</v>
      </c>
    </row>
    <row r="64" spans="1:9" hidden="1" outlineLevel="1" x14ac:dyDescent="0.2">
      <c r="A64" s="29">
        <v>57</v>
      </c>
      <c r="B64" s="25">
        <v>41937</v>
      </c>
      <c r="C64" s="39"/>
      <c r="D64" s="51">
        <v>-542.05999999999995</v>
      </c>
      <c r="F64" s="72">
        <v>3.2500000000000001E-2</v>
      </c>
      <c r="G64" s="37">
        <v>-5.54</v>
      </c>
      <c r="H64" s="32">
        <v>-547.56749999999988</v>
      </c>
      <c r="I64" s="37">
        <v>-2321.997499999974</v>
      </c>
    </row>
    <row r="65" spans="1:11" hidden="1" outlineLevel="1" x14ac:dyDescent="0.2">
      <c r="A65" s="29">
        <v>58</v>
      </c>
      <c r="B65" s="25">
        <v>41967</v>
      </c>
      <c r="C65" s="25" t="s">
        <v>194</v>
      </c>
      <c r="D65" s="51">
        <v>-594.96</v>
      </c>
      <c r="F65" s="72">
        <v>3.2500000000000001E-2</v>
      </c>
      <c r="G65" s="37">
        <v>-7.09</v>
      </c>
      <c r="H65" s="32">
        <v>-602.01750000000004</v>
      </c>
      <c r="I65" s="37">
        <v>-2924.014999999974</v>
      </c>
    </row>
    <row r="66" spans="1:11" hidden="1" outlineLevel="1" x14ac:dyDescent="0.2">
      <c r="A66" s="29">
        <v>59</v>
      </c>
      <c r="B66" s="25">
        <v>41967</v>
      </c>
      <c r="C66" s="25" t="s">
        <v>198</v>
      </c>
      <c r="D66" s="51">
        <v>-2483.6200000000008</v>
      </c>
      <c r="E66" s="32">
        <v>74066.500000000015</v>
      </c>
      <c r="F66" s="72">
        <v>3.2500000000000001E-2</v>
      </c>
      <c r="G66" s="90">
        <v>197.23</v>
      </c>
      <c r="H66" s="32">
        <v>71780.142500000016</v>
      </c>
      <c r="I66" s="37">
        <v>68856.127500000046</v>
      </c>
    </row>
    <row r="67" spans="1:11" hidden="1" outlineLevel="1" x14ac:dyDescent="0.2">
      <c r="A67" s="29">
        <v>60</v>
      </c>
      <c r="B67" s="25">
        <v>41997</v>
      </c>
      <c r="C67" s="39"/>
      <c r="D67" s="51">
        <v>-10101.670000000002</v>
      </c>
      <c r="F67" s="72">
        <v>3.2500000000000001E-2</v>
      </c>
      <c r="G67" s="37">
        <v>172.81</v>
      </c>
      <c r="H67" s="32">
        <v>-9928.8275000000031</v>
      </c>
      <c r="I67" s="37">
        <v>58927.300000000047</v>
      </c>
    </row>
    <row r="68" spans="1:11" hidden="1" outlineLevel="1" x14ac:dyDescent="0.2">
      <c r="A68" s="29">
        <v>61</v>
      </c>
      <c r="B68" s="25">
        <v>42028</v>
      </c>
      <c r="D68" s="51">
        <v>-11072.779999999999</v>
      </c>
      <c r="F68" s="72">
        <v>3.2500000000000001E-2</v>
      </c>
      <c r="G68" s="37">
        <v>144.6</v>
      </c>
      <c r="H68" s="32">
        <v>-10928.147499999999</v>
      </c>
      <c r="I68" s="37">
        <v>47999.152500000047</v>
      </c>
    </row>
    <row r="69" spans="1:11" hidden="1" outlineLevel="1" x14ac:dyDescent="0.2">
      <c r="A69" s="29">
        <v>62</v>
      </c>
      <c r="B69" s="25">
        <v>42057</v>
      </c>
      <c r="D69" s="51">
        <v>-8199.4199999999983</v>
      </c>
      <c r="F69" s="72">
        <v>3.2500000000000001E-2</v>
      </c>
      <c r="G69" s="37">
        <v>118.89</v>
      </c>
      <c r="H69" s="32">
        <v>-8080.4974999999986</v>
      </c>
      <c r="I69" s="37">
        <v>39918.65500000005</v>
      </c>
    </row>
    <row r="70" spans="1:11" hidden="1" outlineLevel="1" x14ac:dyDescent="0.2">
      <c r="A70" s="29">
        <v>63</v>
      </c>
      <c r="B70" s="25">
        <v>42088</v>
      </c>
      <c r="D70" s="51">
        <v>-6479.5300000000016</v>
      </c>
      <c r="F70" s="72">
        <v>3.2500000000000001E-2</v>
      </c>
      <c r="G70" s="37">
        <v>99.34</v>
      </c>
      <c r="H70" s="32">
        <v>-6380.1575000000012</v>
      </c>
      <c r="I70" s="37">
        <v>33538.497500000049</v>
      </c>
    </row>
    <row r="71" spans="1:11" hidden="1" outlineLevel="1" x14ac:dyDescent="0.2">
      <c r="A71" s="29">
        <v>64</v>
      </c>
      <c r="B71" s="25">
        <v>42118</v>
      </c>
      <c r="D71" s="51">
        <v>-5266.8500000000013</v>
      </c>
      <c r="F71" s="72">
        <v>3.2500000000000001E-2</v>
      </c>
      <c r="G71" s="37">
        <v>83.7</v>
      </c>
      <c r="H71" s="32">
        <v>-5183.1175000000012</v>
      </c>
      <c r="I71" s="37">
        <v>28355.380000000048</v>
      </c>
    </row>
    <row r="72" spans="1:11" hidden="1" outlineLevel="1" x14ac:dyDescent="0.2">
      <c r="A72" s="29">
        <v>65</v>
      </c>
      <c r="B72" s="25">
        <v>42149</v>
      </c>
      <c r="D72" s="51">
        <v>-3939.94</v>
      </c>
      <c r="F72" s="72">
        <v>3.2500000000000001E-2</v>
      </c>
      <c r="G72" s="37">
        <v>71.459999999999994</v>
      </c>
      <c r="H72" s="32">
        <v>-3868.4475000000002</v>
      </c>
      <c r="I72" s="37">
        <v>24486.932500000046</v>
      </c>
    </row>
    <row r="73" spans="1:11" hidden="1" outlineLevel="1" x14ac:dyDescent="0.2">
      <c r="A73" s="29">
        <v>66</v>
      </c>
      <c r="B73" s="25">
        <v>42179</v>
      </c>
      <c r="D73" s="51">
        <v>-2659.88</v>
      </c>
      <c r="F73" s="72">
        <v>3.2500000000000001E-2</v>
      </c>
      <c r="G73" s="37">
        <v>62.72</v>
      </c>
      <c r="H73" s="32">
        <v>-2597.1275000000005</v>
      </c>
      <c r="I73" s="37">
        <v>21889.805000000044</v>
      </c>
    </row>
    <row r="74" spans="1:11" hidden="1" outlineLevel="1" x14ac:dyDescent="0.2">
      <c r="A74" s="29">
        <v>67</v>
      </c>
      <c r="B74" s="25">
        <v>42210</v>
      </c>
      <c r="D74" s="51">
        <v>-1979.8400000000001</v>
      </c>
      <c r="F74" s="72">
        <v>3.2500000000000001E-2</v>
      </c>
      <c r="G74" s="37">
        <v>56.6</v>
      </c>
      <c r="H74" s="32">
        <v>-1923.2075000000002</v>
      </c>
      <c r="I74" s="37">
        <v>19966.597500000044</v>
      </c>
      <c r="J74" s="27"/>
      <c r="K74" s="27"/>
    </row>
    <row r="75" spans="1:11" hidden="1" outlineLevel="1" x14ac:dyDescent="0.2">
      <c r="A75" s="29">
        <v>68</v>
      </c>
      <c r="B75" s="25">
        <v>42241</v>
      </c>
      <c r="D75" s="91">
        <v>-1861.55</v>
      </c>
      <c r="F75" s="72">
        <v>3.2500000000000001E-2</v>
      </c>
      <c r="G75" s="37">
        <v>51.56</v>
      </c>
      <c r="H75" s="32">
        <v>-1809.9575</v>
      </c>
      <c r="I75" s="37">
        <v>18156.640000000043</v>
      </c>
    </row>
    <row r="76" spans="1:11" hidden="1" outlineLevel="1" x14ac:dyDescent="0.2">
      <c r="A76" s="29">
        <v>69</v>
      </c>
      <c r="B76" s="25">
        <v>42271</v>
      </c>
      <c r="C76" s="58"/>
      <c r="D76" s="51">
        <v>-2145.9299999999998</v>
      </c>
      <c r="E76" s="37"/>
      <c r="F76" s="72">
        <v>3.2500000000000001E-2</v>
      </c>
      <c r="G76" s="37">
        <v>46.27</v>
      </c>
      <c r="H76" s="32">
        <v>-2099.6275000000001</v>
      </c>
      <c r="I76" s="37">
        <v>16057.012500000043</v>
      </c>
    </row>
    <row r="77" spans="1:11" hidden="1" outlineLevel="1" x14ac:dyDescent="0.2">
      <c r="A77" s="29">
        <v>70</v>
      </c>
      <c r="B77" s="25">
        <v>42302</v>
      </c>
      <c r="C77" s="58"/>
      <c r="D77" s="51">
        <v>-2568.61</v>
      </c>
      <c r="F77" s="72">
        <v>3.2500000000000001E-2</v>
      </c>
      <c r="G77" s="37">
        <v>40.01</v>
      </c>
      <c r="H77" s="32">
        <v>-2528.5675000000001</v>
      </c>
      <c r="I77" s="37">
        <v>13528.445000000043</v>
      </c>
    </row>
    <row r="78" spans="1:11" hidden="1" outlineLevel="1" x14ac:dyDescent="0.2">
      <c r="A78" s="29">
        <v>71</v>
      </c>
      <c r="B78" s="25">
        <v>42332</v>
      </c>
      <c r="C78" s="78" t="s">
        <v>194</v>
      </c>
      <c r="D78" s="51">
        <v>-2368.91</v>
      </c>
      <c r="E78" s="37"/>
      <c r="F78" s="72">
        <v>3.2500000000000001E-2</v>
      </c>
      <c r="G78" s="37">
        <v>33.43</v>
      </c>
      <c r="H78" s="32">
        <v>-2335.4475000000002</v>
      </c>
      <c r="I78" s="37">
        <v>11192.997500000043</v>
      </c>
      <c r="J78" s="37"/>
    </row>
    <row r="79" spans="1:11" hidden="1" outlineLevel="1" x14ac:dyDescent="0.2">
      <c r="A79" s="29">
        <v>72</v>
      </c>
      <c r="B79" s="25">
        <v>42332</v>
      </c>
      <c r="C79" s="25" t="s">
        <v>198</v>
      </c>
      <c r="D79" s="51">
        <v>-2120.9499999999998</v>
      </c>
      <c r="E79" s="37">
        <v>58051.62</v>
      </c>
      <c r="F79" s="72">
        <v>3.2500000000000001E-2</v>
      </c>
      <c r="G79" s="37">
        <v>154.35</v>
      </c>
      <c r="H79" s="32">
        <v>56085.052500000005</v>
      </c>
      <c r="I79" s="37">
        <v>67274.440000000046</v>
      </c>
      <c r="J79" s="37"/>
    </row>
    <row r="80" spans="1:11" hidden="1" outlineLevel="1" x14ac:dyDescent="0.2">
      <c r="A80" s="29">
        <v>73</v>
      </c>
      <c r="B80" s="25">
        <v>42363</v>
      </c>
      <c r="C80" s="58"/>
      <c r="D80" s="51">
        <v>-10473.540000000005</v>
      </c>
      <c r="F80" s="72">
        <v>3.2500000000000001E-2</v>
      </c>
      <c r="G80" s="37">
        <v>168.02</v>
      </c>
      <c r="H80" s="32">
        <v>-10305.487500000005</v>
      </c>
      <c r="I80" s="37">
        <v>56968.962500000045</v>
      </c>
    </row>
    <row r="81" spans="1:9" hidden="1" outlineLevel="1" x14ac:dyDescent="0.2">
      <c r="A81" s="29">
        <v>74</v>
      </c>
      <c r="B81" s="25">
        <v>42394</v>
      </c>
      <c r="C81" s="58"/>
      <c r="D81" s="51">
        <v>-12627.769999999999</v>
      </c>
      <c r="F81" s="72">
        <v>3.2500000000000001E-2</v>
      </c>
      <c r="G81" s="37">
        <v>137.19</v>
      </c>
      <c r="H81" s="32">
        <v>-12490.547499999999</v>
      </c>
      <c r="I81" s="37">
        <v>44478.415000000045</v>
      </c>
    </row>
    <row r="82" spans="1:9" hidden="1" outlineLevel="1" x14ac:dyDescent="0.2">
      <c r="A82" s="29">
        <v>75</v>
      </c>
      <c r="B82" s="25">
        <v>42423</v>
      </c>
      <c r="C82" s="58"/>
      <c r="D82" s="51">
        <v>-8373.4600000000028</v>
      </c>
      <c r="F82" s="72">
        <v>3.2500000000000001E-2</v>
      </c>
      <c r="G82" s="37">
        <v>109.12</v>
      </c>
      <c r="H82" s="32">
        <v>-8264.3075000000026</v>
      </c>
      <c r="I82" s="37">
        <v>36214.107500000042</v>
      </c>
    </row>
    <row r="83" spans="1:9" hidden="1" outlineLevel="1" x14ac:dyDescent="0.2">
      <c r="A83" s="29">
        <v>76</v>
      </c>
      <c r="B83" s="25">
        <v>42454</v>
      </c>
      <c r="C83" s="58"/>
      <c r="D83" s="51">
        <v>-7108.81</v>
      </c>
      <c r="F83" s="72">
        <v>3.2500000000000001E-2</v>
      </c>
      <c r="G83" s="37">
        <v>88.45</v>
      </c>
      <c r="H83" s="32">
        <v>-7020.3275000000003</v>
      </c>
      <c r="I83" s="37">
        <v>29193.780000000042</v>
      </c>
    </row>
    <row r="84" spans="1:9" hidden="1" outlineLevel="1" x14ac:dyDescent="0.2">
      <c r="A84" s="29">
        <v>77</v>
      </c>
      <c r="B84" s="25">
        <v>42484</v>
      </c>
      <c r="C84" s="58"/>
      <c r="D84" s="51">
        <v>-5247.92</v>
      </c>
      <c r="F84" s="72">
        <v>3.4599999999999999E-2</v>
      </c>
      <c r="G84" s="37">
        <v>76.61</v>
      </c>
      <c r="H84" s="32">
        <v>-5171.2754000000004</v>
      </c>
      <c r="I84" s="37">
        <v>24022.504600000044</v>
      </c>
    </row>
    <row r="85" spans="1:9" hidden="1" outlineLevel="1" x14ac:dyDescent="0.2">
      <c r="A85" s="29">
        <v>78</v>
      </c>
      <c r="B85" s="25">
        <v>42515</v>
      </c>
      <c r="C85" s="58"/>
      <c r="D85" s="51">
        <v>-3208.8100000000004</v>
      </c>
      <c r="E85" s="37"/>
      <c r="F85" s="72">
        <v>3.4599999999999999E-2</v>
      </c>
      <c r="G85" s="37">
        <v>64.64</v>
      </c>
      <c r="H85" s="32">
        <v>-3144.1354000000006</v>
      </c>
      <c r="I85" s="37">
        <v>20878.369200000045</v>
      </c>
    </row>
    <row r="86" spans="1:9" hidden="1" outlineLevel="1" x14ac:dyDescent="0.2">
      <c r="A86" s="29">
        <v>79</v>
      </c>
      <c r="B86" s="25">
        <v>42545</v>
      </c>
      <c r="C86" s="58"/>
      <c r="D86" s="51">
        <v>-2779.57</v>
      </c>
      <c r="F86" s="72">
        <v>3.4599999999999999E-2</v>
      </c>
      <c r="G86" s="37">
        <v>56.19</v>
      </c>
      <c r="H86" s="32">
        <v>-2723.3454000000002</v>
      </c>
      <c r="I86" s="37">
        <v>18155.023800000046</v>
      </c>
    </row>
    <row r="87" spans="1:9" hidden="1" outlineLevel="1" x14ac:dyDescent="0.2">
      <c r="A87" s="29">
        <v>80</v>
      </c>
      <c r="B87" s="25">
        <v>42576</v>
      </c>
      <c r="C87" s="58"/>
      <c r="D87" s="51">
        <v>-2205.3799999999992</v>
      </c>
      <c r="F87" s="72">
        <v>3.5000000000000003E-2</v>
      </c>
      <c r="G87" s="37">
        <v>49.74</v>
      </c>
      <c r="H87" s="32">
        <v>-2155.6049999999996</v>
      </c>
      <c r="I87" s="37">
        <v>15999.418800000047</v>
      </c>
    </row>
    <row r="88" spans="1:9" hidden="1" outlineLevel="1" x14ac:dyDescent="0.2">
      <c r="A88" s="29">
        <v>81</v>
      </c>
      <c r="B88" s="25">
        <v>42607</v>
      </c>
      <c r="C88" s="58"/>
      <c r="D88" s="51">
        <v>-1926.1200000000001</v>
      </c>
      <c r="F88" s="72">
        <v>3.5000000000000003E-2</v>
      </c>
      <c r="G88" s="37">
        <v>43.86</v>
      </c>
      <c r="H88" s="32">
        <v>-1882.2250000000001</v>
      </c>
      <c r="I88" s="37">
        <v>14117.193800000046</v>
      </c>
    </row>
    <row r="89" spans="1:9" hidden="1" outlineLevel="1" x14ac:dyDescent="0.2">
      <c r="A89" s="29">
        <v>82</v>
      </c>
      <c r="B89" s="25">
        <v>42637</v>
      </c>
      <c r="C89" s="58"/>
      <c r="D89" s="51">
        <v>-2089.75</v>
      </c>
      <c r="F89" s="72">
        <v>3.5000000000000003E-2</v>
      </c>
      <c r="G89" s="37">
        <v>38.130000000000003</v>
      </c>
      <c r="H89" s="32">
        <v>-2051.585</v>
      </c>
      <c r="I89" s="37">
        <v>12065.608800000045</v>
      </c>
    </row>
    <row r="90" spans="1:9" hidden="1" outlineLevel="1" x14ac:dyDescent="0.2">
      <c r="A90" s="29">
        <v>83</v>
      </c>
      <c r="B90" s="25">
        <v>42668</v>
      </c>
      <c r="C90" s="58"/>
      <c r="D90" s="51">
        <v>-3035.2299999999991</v>
      </c>
      <c r="F90" s="72">
        <v>3.5000000000000003E-2</v>
      </c>
      <c r="G90" s="37">
        <v>30.76</v>
      </c>
      <c r="H90" s="32">
        <v>-3004.434999999999</v>
      </c>
      <c r="I90" s="37">
        <v>9061.173800000046</v>
      </c>
    </row>
    <row r="91" spans="1:9" hidden="1" outlineLevel="1" x14ac:dyDescent="0.2">
      <c r="A91" s="29">
        <v>84</v>
      </c>
      <c r="B91" s="67">
        <v>42698</v>
      </c>
      <c r="C91" s="78" t="s">
        <v>194</v>
      </c>
      <c r="D91" s="51">
        <v>-2688.24</v>
      </c>
      <c r="F91" s="72">
        <v>3.5000000000000003E-2</v>
      </c>
      <c r="G91" s="37">
        <v>22.51</v>
      </c>
      <c r="H91" s="32">
        <v>-2665.6949999999997</v>
      </c>
      <c r="I91" s="37">
        <v>6395.4788000000462</v>
      </c>
    </row>
    <row r="92" spans="1:9" hidden="1" outlineLevel="1" x14ac:dyDescent="0.2">
      <c r="A92" s="29">
        <v>85</v>
      </c>
      <c r="B92" s="67">
        <v>42698</v>
      </c>
      <c r="C92" s="25" t="s">
        <v>198</v>
      </c>
      <c r="D92" s="51">
        <v>-1453.8400000000004</v>
      </c>
      <c r="E92" s="92">
        <v>44171.43</v>
      </c>
      <c r="F92" s="72">
        <v>3.5000000000000003E-2</v>
      </c>
      <c r="G92" s="79">
        <v>126.71</v>
      </c>
      <c r="H92" s="79">
        <v>42844.299999999996</v>
      </c>
      <c r="I92" s="93">
        <v>49239.778800000044</v>
      </c>
    </row>
    <row r="93" spans="1:9" hidden="1" outlineLevel="1" x14ac:dyDescent="0.2">
      <c r="A93" s="29">
        <v>86</v>
      </c>
      <c r="B93" s="67">
        <v>42729</v>
      </c>
      <c r="C93" s="78"/>
      <c r="D93" s="51">
        <v>-7423.88</v>
      </c>
      <c r="F93" s="72">
        <v>3.5000000000000003E-2</v>
      </c>
      <c r="G93" s="37">
        <v>132.79</v>
      </c>
      <c r="H93" s="79">
        <v>-7291.09</v>
      </c>
      <c r="I93" s="37">
        <v>41948.688800000047</v>
      </c>
    </row>
    <row r="94" spans="1:9" hidden="1" outlineLevel="1" x14ac:dyDescent="0.2">
      <c r="A94" s="29">
        <v>87</v>
      </c>
      <c r="B94" s="67">
        <v>42760</v>
      </c>
      <c r="C94" s="78"/>
      <c r="D94" s="51">
        <v>-12804.150000000001</v>
      </c>
      <c r="F94" s="72">
        <v>3.5000000000000003E-2</v>
      </c>
      <c r="G94" s="37">
        <v>103.68</v>
      </c>
      <c r="H94" s="79">
        <v>-12700.470000000001</v>
      </c>
      <c r="I94" s="37">
        <v>29248.218800000046</v>
      </c>
    </row>
    <row r="95" spans="1:9" hidden="1" outlineLevel="1" x14ac:dyDescent="0.2">
      <c r="A95" s="29">
        <v>88</v>
      </c>
      <c r="B95" s="67">
        <v>42791</v>
      </c>
      <c r="C95" s="78"/>
      <c r="D95" s="51">
        <v>-9628.1400000000012</v>
      </c>
      <c r="F95" s="72">
        <v>3.5000000000000003E-2</v>
      </c>
      <c r="G95" s="37">
        <v>71.27</v>
      </c>
      <c r="H95" s="79">
        <v>-9556.8700000000008</v>
      </c>
      <c r="I95" s="37">
        <v>19691.348800000043</v>
      </c>
    </row>
    <row r="96" spans="1:9" hidden="1" outlineLevel="1" x14ac:dyDescent="0.2">
      <c r="A96" s="29">
        <v>89</v>
      </c>
      <c r="B96" s="67">
        <v>42822</v>
      </c>
      <c r="C96" s="78"/>
      <c r="D96" s="51">
        <v>-7479.3000000000011</v>
      </c>
      <c r="F96" s="72">
        <v>3.5000000000000003E-2</v>
      </c>
      <c r="G96" s="37">
        <v>46.53</v>
      </c>
      <c r="H96" s="79">
        <v>-7432.7700000000013</v>
      </c>
      <c r="I96" s="37">
        <v>12258.578800000043</v>
      </c>
    </row>
    <row r="97" spans="1:9" hidden="1" outlineLevel="1" x14ac:dyDescent="0.2">
      <c r="A97" s="29">
        <v>90</v>
      </c>
      <c r="B97" s="67">
        <v>42853</v>
      </c>
      <c r="C97" s="78"/>
      <c r="D97" s="51">
        <v>-5341.1900000000014</v>
      </c>
      <c r="F97" s="72">
        <v>3.7100000000000001E-2</v>
      </c>
      <c r="G97" s="37">
        <v>29.64</v>
      </c>
      <c r="H97" s="79">
        <v>-5311.5500000000011</v>
      </c>
      <c r="I97" s="37">
        <v>6947.0288000000419</v>
      </c>
    </row>
    <row r="98" spans="1:9" hidden="1" outlineLevel="1" x14ac:dyDescent="0.2">
      <c r="A98" s="29">
        <v>91</v>
      </c>
      <c r="B98" s="67">
        <v>42884</v>
      </c>
      <c r="C98" s="78"/>
      <c r="D98" s="51">
        <v>-3818.7000000000012</v>
      </c>
      <c r="F98" s="72">
        <v>3.7100000000000001E-2</v>
      </c>
      <c r="G98" s="37">
        <v>15.57</v>
      </c>
      <c r="H98" s="79">
        <v>-3803.130000000001</v>
      </c>
      <c r="I98" s="37">
        <v>3143.8988000000409</v>
      </c>
    </row>
    <row r="99" spans="1:9" hidden="1" outlineLevel="1" x14ac:dyDescent="0.2">
      <c r="A99" s="29">
        <v>92</v>
      </c>
      <c r="B99" s="67">
        <v>42915</v>
      </c>
      <c r="C99" s="78"/>
      <c r="D99" s="51">
        <v>-2321.27</v>
      </c>
      <c r="F99" s="72">
        <v>3.7100000000000001E-2</v>
      </c>
      <c r="G99" s="37">
        <v>6.13</v>
      </c>
      <c r="H99" s="79">
        <v>-2315.14</v>
      </c>
      <c r="I99" s="37">
        <v>828.75880000004099</v>
      </c>
    </row>
    <row r="100" spans="1:9" hidden="1" outlineLevel="1" x14ac:dyDescent="0.2">
      <c r="A100" s="29">
        <v>93</v>
      </c>
      <c r="B100" s="67">
        <v>42946</v>
      </c>
      <c r="C100" s="78"/>
      <c r="D100" s="51">
        <v>-1722.8100000000002</v>
      </c>
      <c r="F100" s="72">
        <v>3.9600000000000003E-2</v>
      </c>
      <c r="G100" s="37">
        <v>-0.11</v>
      </c>
      <c r="H100" s="79">
        <v>-1722.92</v>
      </c>
      <c r="I100" s="37">
        <v>-894.16119999995908</v>
      </c>
    </row>
    <row r="101" spans="1:9" hidden="1" outlineLevel="1" x14ac:dyDescent="0.2">
      <c r="A101" s="29">
        <v>94</v>
      </c>
      <c r="B101" s="67">
        <v>42977</v>
      </c>
      <c r="C101" s="78"/>
      <c r="D101" s="51">
        <v>-1429.0900000000004</v>
      </c>
      <c r="F101" s="72">
        <v>3.9600000000000003E-2</v>
      </c>
      <c r="G101" s="37">
        <v>-5.31</v>
      </c>
      <c r="H101" s="79">
        <v>-1434.4000000000003</v>
      </c>
      <c r="I101" s="37">
        <v>-2328.5611999999592</v>
      </c>
    </row>
    <row r="102" spans="1:9" hidden="1" outlineLevel="1" x14ac:dyDescent="0.2">
      <c r="A102" s="29">
        <v>95</v>
      </c>
      <c r="B102" s="67">
        <v>43008</v>
      </c>
      <c r="C102" s="78"/>
      <c r="D102" s="51">
        <v>-1531.1299999999997</v>
      </c>
      <c r="F102" s="72">
        <v>3.9600000000000003E-2</v>
      </c>
      <c r="G102" s="37">
        <v>-10.210000000000001</v>
      </c>
      <c r="H102" s="79">
        <v>-1541.3399999999997</v>
      </c>
      <c r="I102" s="37">
        <v>-3869.9011999999589</v>
      </c>
    </row>
    <row r="103" spans="1:9" hidden="1" outlineLevel="1" x14ac:dyDescent="0.2">
      <c r="A103" s="29">
        <v>96</v>
      </c>
      <c r="B103" s="67">
        <v>43039</v>
      </c>
      <c r="C103" s="78"/>
      <c r="D103" s="51">
        <v>-2522.1199999999994</v>
      </c>
      <c r="F103" s="72">
        <v>4.2099999999999999E-2</v>
      </c>
      <c r="G103" s="37">
        <v>-18</v>
      </c>
      <c r="H103" s="79">
        <v>-2540.1199999999994</v>
      </c>
      <c r="I103" s="37">
        <v>-6410.0211999999583</v>
      </c>
    </row>
    <row r="104" spans="1:9" hidden="1" outlineLevel="1" x14ac:dyDescent="0.2">
      <c r="A104" s="29">
        <v>97</v>
      </c>
      <c r="B104" s="67">
        <v>43069</v>
      </c>
      <c r="C104" s="78" t="s">
        <v>194</v>
      </c>
      <c r="D104" s="51">
        <v>-2762.2000000000003</v>
      </c>
      <c r="F104" s="72">
        <v>4.2099999999999999E-2</v>
      </c>
      <c r="G104" s="37">
        <v>-27.33</v>
      </c>
      <c r="H104" s="79">
        <v>-2789.53</v>
      </c>
      <c r="I104" s="37">
        <v>-9199.551199999958</v>
      </c>
    </row>
    <row r="105" spans="1:9" hidden="1" outlineLevel="1" x14ac:dyDescent="0.2">
      <c r="A105" s="29">
        <v>98</v>
      </c>
      <c r="B105" s="67">
        <v>43069</v>
      </c>
      <c r="C105" s="25" t="s">
        <v>198</v>
      </c>
      <c r="D105" s="51">
        <v>-3832.29</v>
      </c>
      <c r="E105" s="92">
        <v>111121.79</v>
      </c>
      <c r="F105" s="72">
        <v>4.2099999999999999E-2</v>
      </c>
      <c r="G105" s="37">
        <v>383.13</v>
      </c>
      <c r="H105" s="79">
        <v>107672.63</v>
      </c>
      <c r="I105" s="37">
        <v>98473.078800000047</v>
      </c>
    </row>
    <row r="106" spans="1:9" hidden="1" outlineLevel="1" x14ac:dyDescent="0.2">
      <c r="A106" s="29">
        <v>99</v>
      </c>
      <c r="B106" s="67">
        <v>43100</v>
      </c>
      <c r="C106" s="94">
        <v>2</v>
      </c>
      <c r="D106" s="51">
        <v>-15343.449999999999</v>
      </c>
      <c r="E106" s="92">
        <v>-0.4</v>
      </c>
      <c r="F106" s="72">
        <v>4.2099999999999999E-2</v>
      </c>
      <c r="G106" s="37">
        <v>318.56</v>
      </c>
      <c r="H106" s="79">
        <v>-15025.289999999999</v>
      </c>
      <c r="I106" s="37">
        <v>83447.788800000053</v>
      </c>
    </row>
    <row r="107" spans="1:9" hidden="1" outlineLevel="1" x14ac:dyDescent="0.2">
      <c r="A107" s="29">
        <v>100</v>
      </c>
      <c r="B107" s="67">
        <v>43101</v>
      </c>
      <c r="C107" s="78"/>
      <c r="D107" s="51">
        <v>-19947.170000000002</v>
      </c>
      <c r="F107" s="72">
        <v>4.2500000000000003E-2</v>
      </c>
      <c r="G107" s="37">
        <v>260.22000000000003</v>
      </c>
      <c r="H107" s="79">
        <v>-19686.95</v>
      </c>
      <c r="I107" s="37">
        <v>63760.838800000056</v>
      </c>
    </row>
    <row r="108" spans="1:9" hidden="1" outlineLevel="1" x14ac:dyDescent="0.2">
      <c r="A108" s="29">
        <v>101</v>
      </c>
      <c r="B108" s="67">
        <v>43132</v>
      </c>
      <c r="C108" s="78"/>
      <c r="D108" s="51">
        <v>-14276.519999999997</v>
      </c>
      <c r="F108" s="72">
        <v>4.2500000000000003E-2</v>
      </c>
      <c r="G108" s="37">
        <v>200.54</v>
      </c>
      <c r="H108" s="79">
        <v>-14075.979999999996</v>
      </c>
      <c r="I108" s="37">
        <v>49684.85880000006</v>
      </c>
    </row>
    <row r="109" spans="1:9" hidden="1" outlineLevel="1" x14ac:dyDescent="0.2">
      <c r="A109" s="29">
        <v>102</v>
      </c>
      <c r="B109" s="67">
        <v>43160</v>
      </c>
      <c r="C109" s="78"/>
      <c r="D109" s="51">
        <v>-15805.819999999996</v>
      </c>
      <c r="F109" s="72">
        <v>4.2500000000000003E-2</v>
      </c>
      <c r="G109" s="37">
        <v>147.97999999999999</v>
      </c>
      <c r="H109" s="79">
        <v>-15657.839999999997</v>
      </c>
      <c r="I109" s="37">
        <v>34027.018800000063</v>
      </c>
    </row>
    <row r="110" spans="1:9" hidden="1" outlineLevel="1" x14ac:dyDescent="0.2">
      <c r="A110" s="29">
        <v>103</v>
      </c>
      <c r="B110" s="67">
        <v>43191</v>
      </c>
      <c r="C110" s="78"/>
      <c r="D110" s="51">
        <v>-11493.860000000002</v>
      </c>
      <c r="F110" s="72">
        <v>4.4699999999999997E-2</v>
      </c>
      <c r="G110" s="37">
        <v>105.34</v>
      </c>
      <c r="H110" s="79">
        <v>-11388.520000000002</v>
      </c>
      <c r="I110" s="37">
        <v>22638.498800000059</v>
      </c>
    </row>
    <row r="111" spans="1:9" hidden="1" outlineLevel="1" x14ac:dyDescent="0.2">
      <c r="A111" s="29">
        <v>104</v>
      </c>
      <c r="B111" s="67">
        <v>43221</v>
      </c>
      <c r="C111" s="78"/>
      <c r="D111" s="51">
        <v>-6168.5500000000011</v>
      </c>
      <c r="F111" s="72">
        <v>4.4699999999999997E-2</v>
      </c>
      <c r="G111" s="37">
        <v>72.84</v>
      </c>
      <c r="H111" s="79">
        <v>-6095.7100000000009</v>
      </c>
      <c r="I111" s="37">
        <v>16542.78880000006</v>
      </c>
    </row>
    <row r="112" spans="1:9" hidden="1" outlineLevel="1" x14ac:dyDescent="0.2">
      <c r="A112" s="29">
        <v>105</v>
      </c>
      <c r="B112" s="67">
        <v>43252</v>
      </c>
      <c r="C112" s="78"/>
      <c r="D112" s="51">
        <v>-4176.7699999999995</v>
      </c>
      <c r="F112" s="72">
        <v>4.4699999999999997E-2</v>
      </c>
      <c r="G112" s="37">
        <v>53.84</v>
      </c>
      <c r="H112" s="79">
        <v>-4122.9299999999994</v>
      </c>
      <c r="I112" s="37">
        <v>12419.85880000006</v>
      </c>
    </row>
    <row r="113" spans="1:9" hidden="1" outlineLevel="1" x14ac:dyDescent="0.2">
      <c r="A113" s="29">
        <v>106</v>
      </c>
      <c r="B113" s="67">
        <v>43282</v>
      </c>
      <c r="C113" s="78"/>
      <c r="D113" s="51">
        <v>-3479.7299999999996</v>
      </c>
      <c r="F113" s="72">
        <v>4.6899999999999997E-2</v>
      </c>
      <c r="G113" s="37">
        <v>41.74</v>
      </c>
      <c r="H113" s="79">
        <v>-3437.99</v>
      </c>
      <c r="I113" s="37">
        <v>8981.8688000000602</v>
      </c>
    </row>
    <row r="114" spans="1:9" hidden="1" outlineLevel="1" x14ac:dyDescent="0.2">
      <c r="A114" s="29">
        <v>107</v>
      </c>
      <c r="B114" s="67">
        <v>43313</v>
      </c>
      <c r="C114" s="78"/>
      <c r="D114" s="51">
        <v>-2898.9</v>
      </c>
      <c r="F114" s="72">
        <v>4.6899999999999997E-2</v>
      </c>
      <c r="G114" s="37">
        <v>29.44</v>
      </c>
      <c r="H114" s="79">
        <v>-2869.46</v>
      </c>
      <c r="I114" s="37">
        <v>6112.4088000000602</v>
      </c>
    </row>
    <row r="115" spans="1:9" hidden="1" outlineLevel="1" x14ac:dyDescent="0.2">
      <c r="A115" s="29">
        <v>108</v>
      </c>
      <c r="B115" s="67">
        <v>43344</v>
      </c>
      <c r="D115" s="51">
        <v>-3219.9400000000005</v>
      </c>
      <c r="F115" s="72">
        <v>4.6899999999999997E-2</v>
      </c>
      <c r="G115" s="37">
        <v>17.600000000000001</v>
      </c>
      <c r="H115" s="79">
        <v>-3202.3400000000006</v>
      </c>
      <c r="I115" s="37">
        <v>2910.0688000000596</v>
      </c>
    </row>
    <row r="116" spans="1:9" hidden="1" outlineLevel="1" x14ac:dyDescent="0.2">
      <c r="A116" s="29">
        <v>109</v>
      </c>
      <c r="B116" s="67">
        <v>43374</v>
      </c>
      <c r="D116" s="51">
        <v>-4680.079999999999</v>
      </c>
      <c r="F116" s="68">
        <v>4.9599999999999998E-2</v>
      </c>
      <c r="G116" s="37">
        <v>2.36</v>
      </c>
      <c r="H116" s="79">
        <v>-4677.7199999999993</v>
      </c>
      <c r="I116" s="37">
        <v>-1767.6511999999398</v>
      </c>
    </row>
    <row r="117" spans="1:9" hidden="1" outlineLevel="1" x14ac:dyDescent="0.2">
      <c r="A117" s="29">
        <v>110</v>
      </c>
      <c r="B117" s="67">
        <v>43405</v>
      </c>
      <c r="C117" s="58" t="s">
        <v>194</v>
      </c>
      <c r="D117" s="51">
        <v>-4806.1599999999989</v>
      </c>
      <c r="F117" s="68">
        <v>4.9599999999999998E-2</v>
      </c>
      <c r="G117" s="37">
        <v>-17.239999999999998</v>
      </c>
      <c r="H117" s="79">
        <v>-4823.3999999999987</v>
      </c>
      <c r="I117" s="37">
        <v>-6591.051199999938</v>
      </c>
    </row>
    <row r="118" spans="1:9" hidden="1" outlineLevel="1" x14ac:dyDescent="0.2">
      <c r="A118" s="29">
        <v>111</v>
      </c>
      <c r="B118" s="67">
        <v>43405</v>
      </c>
      <c r="C118" s="25" t="s">
        <v>198</v>
      </c>
      <c r="D118" s="51">
        <v>-2513.7499999999991</v>
      </c>
      <c r="E118" s="92">
        <v>86060.931299999982</v>
      </c>
      <c r="F118" s="68">
        <v>4.9599999999999998E-2</v>
      </c>
      <c r="G118" s="37">
        <v>350.52</v>
      </c>
      <c r="H118" s="79">
        <v>83897.701299999986</v>
      </c>
      <c r="I118" s="37">
        <v>77306.650100000043</v>
      </c>
    </row>
    <row r="119" spans="1:9" hidden="1" outlineLevel="1" x14ac:dyDescent="0.2">
      <c r="A119" s="29">
        <v>112</v>
      </c>
      <c r="B119" s="67">
        <v>43435</v>
      </c>
      <c r="C119" s="58"/>
      <c r="D119" s="51">
        <v>-11434.060000000007</v>
      </c>
      <c r="F119" s="68">
        <v>4.9599999999999998E-2</v>
      </c>
      <c r="G119" s="37">
        <v>295.89999999999998</v>
      </c>
      <c r="H119" s="79">
        <v>-11138.160000000007</v>
      </c>
      <c r="I119" s="37">
        <v>66168.490100000039</v>
      </c>
    </row>
    <row r="120" spans="1:9" hidden="1" outlineLevel="1" x14ac:dyDescent="0.2">
      <c r="A120" s="29">
        <v>113</v>
      </c>
      <c r="B120" s="67">
        <v>43466</v>
      </c>
      <c r="C120" s="58"/>
      <c r="D120" s="51">
        <v>-13293.77</v>
      </c>
      <c r="F120" s="68">
        <v>5.1799999999999999E-2</v>
      </c>
      <c r="G120" s="37">
        <v>256.93</v>
      </c>
      <c r="H120" s="79">
        <v>-13036.84</v>
      </c>
      <c r="I120" s="37">
        <v>53131.650100000043</v>
      </c>
    </row>
    <row r="121" spans="1:9" hidden="1" outlineLevel="1" x14ac:dyDescent="0.2">
      <c r="A121" s="29">
        <v>114</v>
      </c>
      <c r="B121" s="67">
        <v>43497</v>
      </c>
      <c r="C121" s="58"/>
      <c r="D121" s="51">
        <v>-13134.200000000003</v>
      </c>
      <c r="F121" s="68">
        <v>5.1799999999999999E-2</v>
      </c>
      <c r="G121" s="37">
        <v>201</v>
      </c>
      <c r="H121" s="79">
        <v>-12933.200000000003</v>
      </c>
      <c r="I121" s="37">
        <v>40198.450100000038</v>
      </c>
    </row>
    <row r="122" spans="1:9" hidden="1" outlineLevel="1" x14ac:dyDescent="0.2">
      <c r="A122" s="29">
        <v>115</v>
      </c>
      <c r="B122" s="67">
        <v>43525</v>
      </c>
      <c r="C122" s="58"/>
      <c r="D122" s="51">
        <v>-14187.190000000002</v>
      </c>
      <c r="F122" s="68">
        <v>5.1799999999999999E-2</v>
      </c>
      <c r="G122" s="37">
        <v>142.9</v>
      </c>
      <c r="H122" s="79">
        <v>-14044.290000000003</v>
      </c>
      <c r="I122" s="37">
        <v>26154.160100000037</v>
      </c>
    </row>
    <row r="123" spans="1:9" hidden="1" outlineLevel="1" x14ac:dyDescent="0.2">
      <c r="A123" s="29">
        <v>116</v>
      </c>
      <c r="B123" s="67">
        <v>43556</v>
      </c>
      <c r="C123" s="58"/>
      <c r="D123" s="51">
        <v>-6886.7300000000014</v>
      </c>
      <c r="F123" s="68">
        <v>5.45E-2</v>
      </c>
      <c r="G123" s="37">
        <v>103.14</v>
      </c>
      <c r="H123" s="79">
        <v>-6783.5900000000011</v>
      </c>
      <c r="I123" s="37">
        <v>19370.570100000037</v>
      </c>
    </row>
    <row r="124" spans="1:9" hidden="1" outlineLevel="1" x14ac:dyDescent="0.2">
      <c r="A124" s="29">
        <v>117</v>
      </c>
      <c r="B124" s="67">
        <v>43586</v>
      </c>
      <c r="C124" s="58"/>
      <c r="D124" s="51">
        <v>-4715.91</v>
      </c>
      <c r="F124" s="68">
        <v>5.45E-2</v>
      </c>
      <c r="G124" s="37">
        <v>77.27</v>
      </c>
      <c r="H124" s="79">
        <v>-4638.6399999999994</v>
      </c>
      <c r="I124" s="37">
        <v>14731.930100000038</v>
      </c>
    </row>
    <row r="125" spans="1:9" hidden="1" outlineLevel="1" x14ac:dyDescent="0.2">
      <c r="A125" s="29">
        <v>118</v>
      </c>
      <c r="B125" s="67">
        <v>43617</v>
      </c>
      <c r="C125" s="58"/>
      <c r="D125" s="51">
        <v>-3130.19</v>
      </c>
      <c r="F125" s="68">
        <v>5.45E-2</v>
      </c>
      <c r="G125" s="37">
        <v>59.8</v>
      </c>
      <c r="H125" s="79">
        <v>-3070.39</v>
      </c>
      <c r="I125" s="37">
        <v>11661.540100000038</v>
      </c>
    </row>
    <row r="126" spans="1:9" hidden="1" outlineLevel="1" x14ac:dyDescent="0.2">
      <c r="A126" s="29">
        <v>119</v>
      </c>
      <c r="B126" s="67">
        <v>43647</v>
      </c>
      <c r="C126" s="58"/>
      <c r="D126" s="51">
        <v>-2697.3700000000003</v>
      </c>
      <c r="F126" s="68">
        <v>5.5E-2</v>
      </c>
      <c r="G126" s="37">
        <v>47.27</v>
      </c>
      <c r="H126" s="79">
        <v>-2650.1000000000004</v>
      </c>
      <c r="I126" s="37">
        <v>9011.440100000038</v>
      </c>
    </row>
    <row r="127" spans="1:9" hidden="1" outlineLevel="1" x14ac:dyDescent="0.2">
      <c r="A127" s="29">
        <v>120</v>
      </c>
      <c r="B127" s="67">
        <v>43678</v>
      </c>
      <c r="C127" s="58"/>
      <c r="D127" s="51">
        <v>-2202.0499999999988</v>
      </c>
      <c r="F127" s="68">
        <v>5.5E-2</v>
      </c>
      <c r="G127" s="37">
        <v>36.26</v>
      </c>
      <c r="H127" s="79">
        <v>-2165.7899999999986</v>
      </c>
      <c r="I127" s="37">
        <v>6845.6501000000389</v>
      </c>
    </row>
    <row r="128" spans="1:9" hidden="1" outlineLevel="1" x14ac:dyDescent="0.2">
      <c r="A128" s="29">
        <v>121</v>
      </c>
      <c r="B128" s="67">
        <v>43709</v>
      </c>
      <c r="C128" s="58"/>
      <c r="D128" s="51">
        <v>-2314.8500000000004</v>
      </c>
      <c r="F128" s="68">
        <v>5.5E-2</v>
      </c>
      <c r="G128" s="37">
        <v>26.07</v>
      </c>
      <c r="H128" s="79">
        <v>-2288.7800000000002</v>
      </c>
      <c r="I128" s="37">
        <v>4556.8701000000383</v>
      </c>
    </row>
    <row r="129" spans="1:9" hidden="1" outlineLevel="1" x14ac:dyDescent="0.2">
      <c r="A129" s="29">
        <v>122</v>
      </c>
      <c r="B129" s="67">
        <v>43739</v>
      </c>
      <c r="C129" s="58"/>
      <c r="D129" s="51">
        <v>-4565.4000000000005</v>
      </c>
      <c r="F129" s="68">
        <v>5.4199999999999998E-2</v>
      </c>
      <c r="G129" s="37">
        <v>10.27</v>
      </c>
      <c r="H129" s="79">
        <v>-4555.13</v>
      </c>
      <c r="I129" s="37">
        <v>1.7401000000381828</v>
      </c>
    </row>
    <row r="130" spans="1:9" hidden="1" outlineLevel="1" x14ac:dyDescent="0.2">
      <c r="A130" s="29">
        <v>123</v>
      </c>
      <c r="B130" s="67">
        <v>43770</v>
      </c>
      <c r="C130" s="78" t="s">
        <v>194</v>
      </c>
      <c r="D130" s="51">
        <v>-5004.1000000000013</v>
      </c>
      <c r="F130" s="68">
        <v>5.4199999999999998E-2</v>
      </c>
      <c r="G130" s="37">
        <v>-11.29</v>
      </c>
      <c r="H130" s="79">
        <v>-5015.3900000000012</v>
      </c>
      <c r="I130" s="37">
        <v>-5013.6498999999631</v>
      </c>
    </row>
    <row r="131" spans="1:9" hidden="1" outlineLevel="1" collapsed="1" x14ac:dyDescent="0.2">
      <c r="A131" s="29">
        <v>124</v>
      </c>
      <c r="B131" s="67">
        <v>43770</v>
      </c>
      <c r="C131" s="25" t="s">
        <v>198</v>
      </c>
      <c r="D131" s="51">
        <v>-3936.809999999999</v>
      </c>
      <c r="E131" s="92">
        <v>101367.75000000001</v>
      </c>
      <c r="F131" s="68">
        <v>5.4199999999999998E-2</v>
      </c>
      <c r="G131" s="37">
        <v>448.95</v>
      </c>
      <c r="H131" s="79">
        <v>97879.890000000014</v>
      </c>
      <c r="I131" s="37">
        <v>92866.240100000054</v>
      </c>
    </row>
    <row r="132" spans="1:9" hidden="1" outlineLevel="1" x14ac:dyDescent="0.2">
      <c r="A132" s="29">
        <v>125</v>
      </c>
      <c r="B132" s="67">
        <v>43800</v>
      </c>
      <c r="C132" s="58"/>
      <c r="D132" s="51">
        <v>-14616.609999999997</v>
      </c>
      <c r="F132" s="68">
        <v>5.4199999999999998E-2</v>
      </c>
      <c r="G132" s="37">
        <v>386.44</v>
      </c>
      <c r="H132" s="79">
        <v>-14230.169999999996</v>
      </c>
      <c r="I132" s="37">
        <v>78636.070100000055</v>
      </c>
    </row>
    <row r="133" spans="1:9" hidden="1" outlineLevel="1" x14ac:dyDescent="0.2">
      <c r="A133" s="29">
        <v>126</v>
      </c>
      <c r="B133" s="67">
        <v>43831</v>
      </c>
      <c r="D133" s="51">
        <v>-16282.389999999998</v>
      </c>
      <c r="F133" s="68">
        <v>4.9599999999999998E-2</v>
      </c>
      <c r="G133" s="37">
        <v>291.38</v>
      </c>
      <c r="H133" s="79">
        <v>-15991.009999999998</v>
      </c>
      <c r="I133" s="37">
        <v>62645.060100000061</v>
      </c>
    </row>
    <row r="134" spans="1:9" hidden="1" outlineLevel="1" x14ac:dyDescent="0.2">
      <c r="A134" s="29">
        <v>127</v>
      </c>
      <c r="B134" s="67">
        <v>43862</v>
      </c>
      <c r="D134" s="51">
        <v>-13552.24</v>
      </c>
      <c r="F134" s="68">
        <v>4.9599999999999998E-2</v>
      </c>
      <c r="G134" s="37">
        <v>230.92</v>
      </c>
      <c r="H134" s="79">
        <v>-13321.32</v>
      </c>
      <c r="I134" s="37">
        <v>49323.740100000061</v>
      </c>
    </row>
    <row r="135" spans="1:9" hidden="1" outlineLevel="1" x14ac:dyDescent="0.2">
      <c r="A135" s="29">
        <v>128</v>
      </c>
      <c r="B135" s="67">
        <v>43891</v>
      </c>
      <c r="D135" s="51">
        <v>-13119.759999999998</v>
      </c>
      <c r="F135" s="68">
        <v>4.9599999999999998E-2</v>
      </c>
      <c r="G135" s="37">
        <v>176.76</v>
      </c>
      <c r="H135" s="79">
        <v>-12942.999999999998</v>
      </c>
      <c r="I135" s="37">
        <v>36380.740100000061</v>
      </c>
    </row>
    <row r="136" spans="1:9" hidden="1" outlineLevel="1" x14ac:dyDescent="0.2">
      <c r="A136" s="29">
        <v>129</v>
      </c>
      <c r="B136" s="67">
        <v>43922</v>
      </c>
      <c r="C136" s="78"/>
      <c r="D136" s="51">
        <v>-9981.61</v>
      </c>
      <c r="E136" s="92"/>
      <c r="F136" s="95">
        <v>4.7500000000000001E-2</v>
      </c>
      <c r="G136" s="79">
        <v>124.25</v>
      </c>
      <c r="H136" s="79">
        <v>-9857.36</v>
      </c>
      <c r="I136" s="93">
        <v>26523.38010000006</v>
      </c>
    </row>
    <row r="137" spans="1:9" hidden="1" outlineLevel="1" x14ac:dyDescent="0.2">
      <c r="A137" s="29">
        <v>130</v>
      </c>
      <c r="B137" s="67">
        <v>43952</v>
      </c>
      <c r="C137" s="78"/>
      <c r="D137" s="51">
        <v>-5418.2500000000009</v>
      </c>
      <c r="E137" s="92"/>
      <c r="F137" s="95">
        <v>4.7500000000000001E-2</v>
      </c>
      <c r="G137" s="79">
        <v>94.26</v>
      </c>
      <c r="H137" s="79">
        <v>-5323.9900000000007</v>
      </c>
      <c r="I137" s="93">
        <v>21199.390100000059</v>
      </c>
    </row>
    <row r="138" spans="1:9" hidden="1" outlineLevel="1" x14ac:dyDescent="0.2">
      <c r="A138" s="29">
        <v>131</v>
      </c>
      <c r="B138" s="67">
        <v>43983</v>
      </c>
      <c r="C138" s="78"/>
      <c r="D138" s="51">
        <v>-4192.41</v>
      </c>
      <c r="E138" s="92"/>
      <c r="F138" s="95">
        <v>4.7500000000000001E-2</v>
      </c>
      <c r="G138" s="79">
        <v>75.62</v>
      </c>
      <c r="H138" s="79">
        <v>-4116.79</v>
      </c>
      <c r="I138" s="93">
        <v>17082.600100000058</v>
      </c>
    </row>
    <row r="139" spans="1:9" hidden="1" outlineLevel="1" x14ac:dyDescent="0.2">
      <c r="A139" s="29">
        <v>132</v>
      </c>
      <c r="B139" s="67">
        <v>44013</v>
      </c>
      <c r="C139" s="78"/>
      <c r="D139" s="51">
        <v>-3272.579999999999</v>
      </c>
      <c r="E139" s="92"/>
      <c r="F139" s="95">
        <v>3.4299999999999997E-2</v>
      </c>
      <c r="G139" s="79">
        <v>44.15</v>
      </c>
      <c r="H139" s="79">
        <v>-3228.4299999999989</v>
      </c>
      <c r="I139" s="93">
        <v>13854.170100000059</v>
      </c>
    </row>
    <row r="140" spans="1:9" hidden="1" outlineLevel="1" x14ac:dyDescent="0.2">
      <c r="A140" s="29">
        <v>133</v>
      </c>
      <c r="B140" s="67">
        <v>44044</v>
      </c>
      <c r="C140" s="78"/>
      <c r="D140" s="51">
        <v>-2611.06</v>
      </c>
      <c r="E140" s="92"/>
      <c r="F140" s="95">
        <v>3.4299999999999997E-2</v>
      </c>
      <c r="G140" s="79">
        <v>35.869999999999997</v>
      </c>
      <c r="H140" s="79">
        <v>-2575.19</v>
      </c>
      <c r="I140" s="93">
        <v>11278.980100000059</v>
      </c>
    </row>
    <row r="141" spans="1:9" hidden="1" outlineLevel="1" x14ac:dyDescent="0.2">
      <c r="A141" s="29">
        <v>134</v>
      </c>
      <c r="B141" s="67">
        <v>44075</v>
      </c>
      <c r="C141" s="78"/>
      <c r="D141" s="51">
        <v>-2746.47</v>
      </c>
      <c r="E141" s="92"/>
      <c r="F141" s="95">
        <v>3.4299999999999997E-2</v>
      </c>
      <c r="G141" s="79">
        <v>28.31</v>
      </c>
      <c r="H141" s="79">
        <v>-2718.16</v>
      </c>
      <c r="I141" s="93">
        <v>8560.820100000059</v>
      </c>
    </row>
    <row r="142" spans="1:9" hidden="1" outlineLevel="1" x14ac:dyDescent="0.2">
      <c r="A142" s="29">
        <v>135</v>
      </c>
      <c r="B142" s="67">
        <v>44105</v>
      </c>
      <c r="C142" s="78"/>
      <c r="D142" s="51">
        <v>-3556.32</v>
      </c>
      <c r="E142" s="92"/>
      <c r="F142" s="95">
        <v>3.2500000000000001E-2</v>
      </c>
      <c r="G142" s="79">
        <v>18.37</v>
      </c>
      <c r="H142" s="79">
        <v>-3537.9500000000003</v>
      </c>
      <c r="I142" s="93">
        <v>5022.8701000000583</v>
      </c>
    </row>
    <row r="143" spans="1:9" hidden="1" outlineLevel="1" x14ac:dyDescent="0.2">
      <c r="A143" s="29">
        <v>136</v>
      </c>
      <c r="B143" s="67">
        <v>44136</v>
      </c>
      <c r="C143" s="78" t="s">
        <v>195</v>
      </c>
      <c r="D143" s="51">
        <v>-5192.6400000000012</v>
      </c>
      <c r="E143" s="92"/>
      <c r="F143" s="95">
        <v>3.2500000000000001E-2</v>
      </c>
      <c r="G143" s="79">
        <v>6.57</v>
      </c>
      <c r="H143" s="79">
        <v>-5186.0700000000015</v>
      </c>
      <c r="I143" s="93">
        <v>-163.19989999994323</v>
      </c>
    </row>
    <row r="144" spans="1:9" hidden="1" outlineLevel="1" x14ac:dyDescent="0.2">
      <c r="A144" s="29">
        <v>137</v>
      </c>
      <c r="B144" s="67">
        <v>44136</v>
      </c>
      <c r="C144" s="78" t="s">
        <v>196</v>
      </c>
      <c r="D144" s="51">
        <v>-11869.679999999998</v>
      </c>
      <c r="E144" s="92">
        <v>311691.67</v>
      </c>
      <c r="F144" s="95">
        <v>3.2500000000000001E-2</v>
      </c>
      <c r="G144" s="37">
        <v>828.09</v>
      </c>
      <c r="H144" s="79">
        <v>300650.08</v>
      </c>
      <c r="I144" s="93">
        <v>300486.88010000007</v>
      </c>
    </row>
    <row r="145" spans="1:9" hidden="1" outlineLevel="1" x14ac:dyDescent="0.2">
      <c r="A145" s="29">
        <v>138</v>
      </c>
      <c r="B145" s="67">
        <v>44166</v>
      </c>
      <c r="C145" s="78"/>
      <c r="D145" s="51">
        <v>-46309.260000000017</v>
      </c>
      <c r="E145" s="92"/>
      <c r="F145" s="95">
        <v>3.2500000000000001E-2</v>
      </c>
      <c r="G145" s="79">
        <v>751.11</v>
      </c>
      <c r="H145" s="79">
        <v>-45558.150000000016</v>
      </c>
      <c r="I145" s="93">
        <v>254928.73010000004</v>
      </c>
    </row>
    <row r="146" spans="1:9" hidden="1" outlineLevel="1" x14ac:dyDescent="0.2">
      <c r="A146" s="29">
        <v>139</v>
      </c>
      <c r="B146" s="67">
        <v>44197</v>
      </c>
      <c r="C146" s="78"/>
      <c r="D146" s="51">
        <v>-46689.830000000009</v>
      </c>
      <c r="E146" s="92"/>
      <c r="F146" s="95">
        <v>3.2500000000000001E-2</v>
      </c>
      <c r="G146" s="79">
        <v>627.21</v>
      </c>
      <c r="H146" s="79">
        <v>-46062.62000000001</v>
      </c>
      <c r="I146" s="93">
        <v>208866.11010000005</v>
      </c>
    </row>
    <row r="147" spans="1:9" hidden="1" outlineLevel="1" x14ac:dyDescent="0.2">
      <c r="A147" s="29">
        <v>140</v>
      </c>
      <c r="B147" s="67">
        <v>44228</v>
      </c>
      <c r="C147" s="78"/>
      <c r="D147" s="51">
        <v>-48319.599999999991</v>
      </c>
      <c r="E147" s="92"/>
      <c r="F147" s="95">
        <v>3.2500000000000001E-2</v>
      </c>
      <c r="G147" s="79">
        <v>500.25</v>
      </c>
      <c r="H147" s="79">
        <v>-47819.349999999991</v>
      </c>
      <c r="I147" s="93">
        <v>161046.76010000007</v>
      </c>
    </row>
    <row r="148" spans="1:9" hidden="1" outlineLevel="1" x14ac:dyDescent="0.2">
      <c r="A148" s="29">
        <v>141</v>
      </c>
      <c r="B148" s="67">
        <v>44256</v>
      </c>
      <c r="C148" s="78"/>
      <c r="D148" s="51">
        <v>-43081.929999999993</v>
      </c>
      <c r="E148" s="92"/>
      <c r="F148" s="95">
        <v>3.2500000000000001E-2</v>
      </c>
      <c r="G148" s="79">
        <v>377.83</v>
      </c>
      <c r="H148" s="79">
        <v>-42704.099999999991</v>
      </c>
      <c r="I148" s="93">
        <v>118342.66010000008</v>
      </c>
    </row>
    <row r="149" spans="1:9" hidden="1" outlineLevel="1" x14ac:dyDescent="0.2">
      <c r="A149" s="29">
        <v>142</v>
      </c>
      <c r="B149" s="67">
        <v>44287</v>
      </c>
      <c r="C149" s="78"/>
      <c r="D149" s="51">
        <v>-31159.27</v>
      </c>
      <c r="E149" s="92"/>
      <c r="F149" s="95">
        <v>3.2500000000000001E-2</v>
      </c>
      <c r="G149" s="79">
        <v>278.32</v>
      </c>
      <c r="H149" s="79">
        <v>-30880.95</v>
      </c>
      <c r="I149" s="93">
        <v>87461.710100000084</v>
      </c>
    </row>
    <row r="150" spans="1:9" hidden="1" outlineLevel="1" x14ac:dyDescent="0.2">
      <c r="A150" s="29">
        <v>143</v>
      </c>
      <c r="B150" s="67">
        <v>44317</v>
      </c>
      <c r="C150" s="78"/>
      <c r="D150" s="51">
        <v>-16528.349999999999</v>
      </c>
      <c r="E150" s="92"/>
      <c r="F150" s="95">
        <v>3.2500000000000001E-2</v>
      </c>
      <c r="G150" s="79">
        <v>214.49</v>
      </c>
      <c r="H150" s="79">
        <v>-16313.859999999999</v>
      </c>
      <c r="I150" s="93">
        <v>71147.850100000083</v>
      </c>
    </row>
    <row r="151" spans="1:9" hidden="1" outlineLevel="1" x14ac:dyDescent="0.2">
      <c r="A151" s="29">
        <v>144</v>
      </c>
      <c r="B151" s="67">
        <v>44348</v>
      </c>
      <c r="C151" s="78"/>
      <c r="D151" s="51">
        <v>-13046.52</v>
      </c>
      <c r="E151" s="92"/>
      <c r="F151" s="95">
        <v>3.2500000000000001E-2</v>
      </c>
      <c r="G151" s="79">
        <v>175.02</v>
      </c>
      <c r="H151" s="79">
        <v>-12871.5</v>
      </c>
      <c r="I151" s="93">
        <v>58276.350100000083</v>
      </c>
    </row>
    <row r="152" spans="1:9" hidden="1" outlineLevel="1" x14ac:dyDescent="0.2">
      <c r="A152" s="29">
        <v>145</v>
      </c>
      <c r="B152" s="67">
        <v>44378</v>
      </c>
      <c r="C152" s="78"/>
      <c r="D152" s="51">
        <v>-8508.6200000000044</v>
      </c>
      <c r="E152" s="92"/>
      <c r="F152" s="95">
        <v>3.2500000000000001E-2</v>
      </c>
      <c r="G152" s="79">
        <v>146.31</v>
      </c>
      <c r="H152" s="79">
        <v>-8362.3100000000049</v>
      </c>
      <c r="I152" s="93">
        <v>49914.040100000078</v>
      </c>
    </row>
    <row r="153" spans="1:9" hidden="1" outlineLevel="1" x14ac:dyDescent="0.2">
      <c r="A153" s="29">
        <v>146</v>
      </c>
      <c r="B153" s="67">
        <v>44409</v>
      </c>
      <c r="C153" s="78"/>
      <c r="D153" s="51">
        <v>-7719.8100000000013</v>
      </c>
      <c r="E153" s="92"/>
      <c r="F153" s="95">
        <v>3.2500000000000001E-2</v>
      </c>
      <c r="G153" s="79">
        <v>124.73</v>
      </c>
      <c r="H153" s="79">
        <v>-7595.0800000000017</v>
      </c>
      <c r="I153" s="93">
        <v>42318.960100000077</v>
      </c>
    </row>
    <row r="154" spans="1:9" hidden="1" outlineLevel="1" x14ac:dyDescent="0.2">
      <c r="A154" s="29">
        <v>147</v>
      </c>
      <c r="B154" s="67">
        <v>44440</v>
      </c>
      <c r="C154" s="58"/>
      <c r="D154" s="51">
        <v>-9012.2400000000016</v>
      </c>
      <c r="E154" s="92"/>
      <c r="F154" s="95">
        <v>3.2500000000000001E-2</v>
      </c>
      <c r="G154" s="79">
        <v>102.41</v>
      </c>
      <c r="H154" s="79">
        <v>-8909.8300000000017</v>
      </c>
      <c r="I154" s="93">
        <v>33409.130100000075</v>
      </c>
    </row>
    <row r="155" spans="1:9" hidden="1" outlineLevel="1" x14ac:dyDescent="0.2">
      <c r="A155" s="29">
        <v>148</v>
      </c>
      <c r="B155" s="67">
        <v>44470</v>
      </c>
      <c r="C155" s="58"/>
      <c r="D155" s="51">
        <v>-14631.57</v>
      </c>
      <c r="E155" s="92"/>
      <c r="F155" s="95">
        <v>3.2500000000000001E-2</v>
      </c>
      <c r="G155" s="79">
        <v>70.67</v>
      </c>
      <c r="H155" s="79">
        <v>-14560.9</v>
      </c>
      <c r="I155" s="93">
        <v>18848.230100000073</v>
      </c>
    </row>
    <row r="156" spans="1:9" hidden="1" outlineLevel="1" x14ac:dyDescent="0.2">
      <c r="A156" s="29">
        <v>149</v>
      </c>
      <c r="B156" s="67">
        <v>44501</v>
      </c>
      <c r="C156" s="78" t="s">
        <v>195</v>
      </c>
      <c r="D156" s="51">
        <v>-15815.09</v>
      </c>
      <c r="E156" s="92"/>
      <c r="F156" s="95">
        <v>3.2500000000000001E-2</v>
      </c>
      <c r="G156" s="79">
        <v>29.63</v>
      </c>
      <c r="H156" s="79">
        <v>-15785.460000000001</v>
      </c>
      <c r="I156" s="93">
        <v>3062.7701000000725</v>
      </c>
    </row>
    <row r="157" spans="1:9" collapsed="1" x14ac:dyDescent="0.2">
      <c r="A157" s="29">
        <v>150</v>
      </c>
      <c r="B157" s="67">
        <v>44501</v>
      </c>
      <c r="C157" s="78" t="s">
        <v>196</v>
      </c>
      <c r="D157" s="51">
        <v>-15181.06</v>
      </c>
      <c r="E157" s="92">
        <v>62842.689999999944</v>
      </c>
      <c r="F157" s="95">
        <v>3.2500000000000001E-2</v>
      </c>
      <c r="G157" s="37">
        <v>149.63999999999999</v>
      </c>
      <c r="H157" s="79">
        <v>47811.269999999946</v>
      </c>
      <c r="I157" s="93">
        <v>50874.04010000002</v>
      </c>
    </row>
    <row r="158" spans="1:9" x14ac:dyDescent="0.2">
      <c r="A158" s="29">
        <v>151</v>
      </c>
      <c r="B158" s="67">
        <v>44531</v>
      </c>
      <c r="C158" s="78"/>
      <c r="D158" s="51">
        <v>-62622.859999999986</v>
      </c>
      <c r="E158" s="92"/>
      <c r="F158" s="95">
        <v>3.2500000000000001E-2</v>
      </c>
      <c r="G158" s="79">
        <v>52.98</v>
      </c>
      <c r="H158" s="79">
        <v>-62569.879999999983</v>
      </c>
      <c r="I158" s="93">
        <v>-11695.839899999963</v>
      </c>
    </row>
    <row r="159" spans="1:9" x14ac:dyDescent="0.2">
      <c r="A159" s="29">
        <v>152</v>
      </c>
      <c r="B159" s="67">
        <v>44562</v>
      </c>
      <c r="C159" s="78"/>
      <c r="D159" s="51">
        <v>-92432.500000000015</v>
      </c>
      <c r="E159" s="92"/>
      <c r="F159" s="95">
        <v>3.2500000000000001E-2</v>
      </c>
      <c r="G159" s="79">
        <v>-156.85</v>
      </c>
      <c r="H159" s="79">
        <v>-92589.35000000002</v>
      </c>
      <c r="I159" s="93">
        <v>-104285.18989999998</v>
      </c>
    </row>
    <row r="160" spans="1:9" x14ac:dyDescent="0.2">
      <c r="A160" s="29">
        <v>153</v>
      </c>
      <c r="B160" s="67">
        <v>44593</v>
      </c>
      <c r="C160" s="78"/>
      <c r="D160" s="51">
        <v>-74105.45</v>
      </c>
      <c r="E160" s="92"/>
      <c r="F160" s="95">
        <v>3.2500000000000001E-2</v>
      </c>
      <c r="G160" s="79">
        <v>-382.79</v>
      </c>
      <c r="H160" s="79">
        <v>-74488.239999999991</v>
      </c>
      <c r="I160" s="93">
        <v>-178773.42989999999</v>
      </c>
    </row>
    <row r="161" spans="1:9" x14ac:dyDescent="0.2">
      <c r="A161" s="29">
        <v>154</v>
      </c>
      <c r="B161" s="67">
        <v>44621</v>
      </c>
      <c r="C161" s="78"/>
      <c r="D161" s="51">
        <v>-62807.7</v>
      </c>
      <c r="E161" s="92"/>
      <c r="F161" s="95">
        <v>3.2500000000000001E-2</v>
      </c>
      <c r="G161" s="79">
        <v>-569.23</v>
      </c>
      <c r="H161" s="79">
        <v>-63376.93</v>
      </c>
      <c r="I161" s="93">
        <v>-242150.35989999998</v>
      </c>
    </row>
    <row r="162" spans="1:9" x14ac:dyDescent="0.2">
      <c r="A162" s="29">
        <v>155</v>
      </c>
      <c r="B162" s="67">
        <v>44652</v>
      </c>
      <c r="C162" s="78"/>
      <c r="D162" s="51">
        <v>-46471.37</v>
      </c>
      <c r="E162" s="92"/>
      <c r="F162" s="95">
        <v>3.2500000000000001E-2</v>
      </c>
      <c r="G162" s="79">
        <v>-718.75</v>
      </c>
      <c r="H162" s="79">
        <v>-47190.12</v>
      </c>
      <c r="I162" s="93">
        <v>-289340.47989999998</v>
      </c>
    </row>
    <row r="163" spans="1:9" x14ac:dyDescent="0.2">
      <c r="A163" s="29">
        <v>156</v>
      </c>
      <c r="B163" s="67">
        <v>44682</v>
      </c>
      <c r="C163" s="78"/>
      <c r="D163" s="51">
        <v>-40278.060000000005</v>
      </c>
      <c r="E163" s="92"/>
      <c r="F163" s="95">
        <v>3.2500000000000001E-2</v>
      </c>
      <c r="G163" s="79">
        <v>-838.17</v>
      </c>
      <c r="H163" s="79">
        <v>-41116.230000000003</v>
      </c>
      <c r="I163" s="93">
        <v>-330456.70989999996</v>
      </c>
    </row>
    <row r="164" spans="1:9" x14ac:dyDescent="0.2">
      <c r="A164" s="29">
        <v>157</v>
      </c>
      <c r="B164" s="67">
        <v>44713</v>
      </c>
      <c r="C164" s="78"/>
      <c r="D164" s="51">
        <v>-24021.020000000004</v>
      </c>
      <c r="E164" s="92"/>
      <c r="F164" s="95">
        <v>3.2500000000000001E-2</v>
      </c>
      <c r="G164" s="79">
        <v>-927.52</v>
      </c>
      <c r="H164" s="79">
        <v>-24948.540000000005</v>
      </c>
      <c r="I164" s="93">
        <v>-355405.24989999994</v>
      </c>
    </row>
    <row r="165" spans="1:9" x14ac:dyDescent="0.2">
      <c r="A165" s="29">
        <v>158</v>
      </c>
      <c r="B165" s="67">
        <v>44743</v>
      </c>
      <c r="C165" s="78"/>
      <c r="D165" s="51">
        <v>-15386.550000000001</v>
      </c>
      <c r="E165" s="92"/>
      <c r="F165" s="95">
        <v>3.5999999999999997E-2</v>
      </c>
      <c r="G165" s="79">
        <v>-1089.3</v>
      </c>
      <c r="H165" s="79">
        <v>-16475.850000000002</v>
      </c>
      <c r="I165" s="93">
        <v>-371881.09989999991</v>
      </c>
    </row>
    <row r="166" spans="1:9" x14ac:dyDescent="0.2">
      <c r="A166" s="29">
        <v>159</v>
      </c>
      <c r="B166" s="67">
        <v>44774</v>
      </c>
      <c r="C166" s="78"/>
      <c r="D166" s="51">
        <v>-11428.41</v>
      </c>
      <c r="E166" s="92"/>
      <c r="F166" s="95">
        <v>3.5999999999999997E-2</v>
      </c>
      <c r="G166" s="79">
        <v>-1132.79</v>
      </c>
      <c r="H166" s="79">
        <v>-12561.2</v>
      </c>
      <c r="I166" s="93">
        <v>-384442.29989999993</v>
      </c>
    </row>
    <row r="167" spans="1:9" x14ac:dyDescent="0.2">
      <c r="A167" s="29">
        <v>160</v>
      </c>
      <c r="B167" s="67">
        <v>44805</v>
      </c>
      <c r="C167" s="58" t="s">
        <v>197</v>
      </c>
      <c r="D167" s="96">
        <v>-15204.179999999997</v>
      </c>
      <c r="E167" s="92"/>
      <c r="F167" s="95">
        <v>3.5999999999999997E-2</v>
      </c>
      <c r="G167" s="79">
        <v>-1176.1300000000001</v>
      </c>
      <c r="H167" s="79">
        <v>-16380.309999999998</v>
      </c>
      <c r="I167" s="93">
        <v>-400822.60989999992</v>
      </c>
    </row>
    <row r="168" spans="1:9" x14ac:dyDescent="0.2">
      <c r="A168" s="29">
        <v>161</v>
      </c>
      <c r="B168" s="67">
        <v>44835</v>
      </c>
      <c r="C168" s="58" t="s">
        <v>197</v>
      </c>
      <c r="D168" s="96">
        <v>-32007.160000000003</v>
      </c>
      <c r="E168" s="92"/>
      <c r="F168" s="95">
        <v>3.5999999999999997E-2</v>
      </c>
      <c r="G168" s="79">
        <v>-1250.48</v>
      </c>
      <c r="H168" s="79">
        <v>-33257.640000000007</v>
      </c>
      <c r="I168" s="93">
        <v>-434080.24989999994</v>
      </c>
    </row>
    <row r="169" spans="1:9" x14ac:dyDescent="0.2">
      <c r="A169" s="29">
        <v>162</v>
      </c>
      <c r="B169" s="67"/>
      <c r="D169" s="83"/>
      <c r="F169" s="89"/>
      <c r="G169" s="37"/>
      <c r="H169" s="79"/>
      <c r="I169" s="37"/>
    </row>
    <row r="170" spans="1:9" x14ac:dyDescent="0.2">
      <c r="A170" s="29">
        <v>163</v>
      </c>
      <c r="B170" s="82" t="s">
        <v>189</v>
      </c>
      <c r="D170" s="83"/>
      <c r="F170" s="89"/>
      <c r="G170" s="37"/>
      <c r="H170" s="32"/>
      <c r="I170" s="37"/>
    </row>
    <row r="171" spans="1:9" x14ac:dyDescent="0.2">
      <c r="A171" s="29">
        <v>164</v>
      </c>
      <c r="B171" s="82"/>
      <c r="D171" s="83"/>
      <c r="F171" s="89"/>
      <c r="G171" s="37"/>
      <c r="H171" s="32"/>
      <c r="I171" s="37"/>
    </row>
    <row r="172" spans="1:9" x14ac:dyDescent="0.2">
      <c r="A172" s="29">
        <v>165</v>
      </c>
      <c r="B172" s="84" t="s">
        <v>190</v>
      </c>
    </row>
    <row r="173" spans="1:9" x14ac:dyDescent="0.2">
      <c r="A173" s="29">
        <v>166</v>
      </c>
      <c r="B173" s="25" t="s">
        <v>199</v>
      </c>
    </row>
    <row r="174" spans="1:9" hidden="1" x14ac:dyDescent="0.2">
      <c r="A174" s="29">
        <v>167</v>
      </c>
      <c r="B174" s="85" t="s">
        <v>200</v>
      </c>
    </row>
    <row r="175" spans="1:9" x14ac:dyDescent="0.2">
      <c r="A175" s="29"/>
      <c r="B175" s="97"/>
    </row>
  </sheetData>
  <pageMargins left="0.7" right="0.7" top="0.75" bottom="0.75" header="0.3" footer="0.3"/>
  <pageSetup orientation="portrait" horizontalDpi="0" verticalDpi="0" r:id="rId1"/>
  <headerFooter>
    <oddHeader>&amp;R&amp;9NWN WUTC Advice 22-06
Exhibit A - Supporting Materials
Page &amp;P of &amp;N</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90D2F3-1B5B-426B-A2D9-B93A2DB461CE}">
  <dimension ref="A1:I31"/>
  <sheetViews>
    <sheetView view="pageLayout" zoomScaleNormal="100" workbookViewId="0">
      <selection activeCell="L8" sqref="L8"/>
    </sheetView>
  </sheetViews>
  <sheetFormatPr defaultRowHeight="15" x14ac:dyDescent="0.25"/>
  <cols>
    <col min="4" max="4" width="11.28515625" customWidth="1"/>
    <col min="5" max="5" width="11.85546875" customWidth="1"/>
    <col min="8" max="8" width="13.28515625" customWidth="1"/>
    <col min="9" max="9" width="12.140625" customWidth="1"/>
  </cols>
  <sheetData>
    <row r="1" spans="1:9" x14ac:dyDescent="0.25">
      <c r="A1" s="24"/>
      <c r="B1" s="25" t="s">
        <v>149</v>
      </c>
      <c r="C1" s="25"/>
      <c r="D1" s="32" t="s">
        <v>150</v>
      </c>
      <c r="E1" s="32"/>
      <c r="F1" s="98"/>
      <c r="G1" s="32"/>
      <c r="H1" s="32"/>
      <c r="I1" s="32"/>
    </row>
    <row r="2" spans="1:9" x14ac:dyDescent="0.25">
      <c r="A2" s="24"/>
      <c r="B2" s="25" t="s">
        <v>151</v>
      </c>
      <c r="C2" s="25"/>
      <c r="D2" s="32" t="s">
        <v>98</v>
      </c>
      <c r="E2" s="32"/>
      <c r="F2" s="98"/>
      <c r="G2" s="32"/>
      <c r="H2" s="32"/>
      <c r="I2" s="32"/>
    </row>
    <row r="3" spans="1:9" x14ac:dyDescent="0.25">
      <c r="A3" s="24"/>
      <c r="B3" s="25" t="s">
        <v>152</v>
      </c>
      <c r="C3" s="25"/>
      <c r="D3" s="99" t="s">
        <v>201</v>
      </c>
      <c r="E3" s="32"/>
      <c r="F3" s="98"/>
      <c r="G3" s="32"/>
      <c r="H3" s="32"/>
      <c r="I3" s="32"/>
    </row>
    <row r="4" spans="1:9" x14ac:dyDescent="0.25">
      <c r="A4" s="24"/>
      <c r="B4" s="25" t="s">
        <v>154</v>
      </c>
      <c r="C4" s="25"/>
      <c r="D4" s="28">
        <v>186234</v>
      </c>
      <c r="E4" s="32"/>
      <c r="F4" s="98"/>
      <c r="G4" s="32"/>
      <c r="H4" s="32"/>
      <c r="I4" s="32"/>
    </row>
    <row r="5" spans="1:9" x14ac:dyDescent="0.25">
      <c r="A5" s="24"/>
      <c r="B5" s="25"/>
      <c r="C5" s="25"/>
      <c r="D5" s="25" t="s">
        <v>202</v>
      </c>
      <c r="E5" s="32"/>
      <c r="F5" s="98"/>
      <c r="G5" s="32"/>
      <c r="H5" s="32"/>
      <c r="I5" s="32"/>
    </row>
    <row r="6" spans="1:9" x14ac:dyDescent="0.25">
      <c r="A6" s="24"/>
      <c r="B6" s="25"/>
      <c r="C6" s="25"/>
      <c r="D6" s="25" t="s">
        <v>156</v>
      </c>
      <c r="E6" s="32"/>
      <c r="F6" s="98"/>
      <c r="G6" s="32"/>
      <c r="H6" s="32"/>
      <c r="I6" s="32"/>
    </row>
    <row r="7" spans="1:9" x14ac:dyDescent="0.25">
      <c r="A7" s="24"/>
      <c r="B7" s="25"/>
      <c r="C7" s="25"/>
      <c r="D7" s="32"/>
      <c r="E7" s="32"/>
      <c r="F7" s="98"/>
      <c r="G7" s="32"/>
      <c r="H7" s="32"/>
      <c r="I7" s="32"/>
    </row>
    <row r="8" spans="1:9" x14ac:dyDescent="0.25">
      <c r="A8" s="29">
        <v>1</v>
      </c>
      <c r="B8" s="25" t="s">
        <v>157</v>
      </c>
      <c r="C8" s="25"/>
      <c r="D8" s="32"/>
      <c r="E8" s="32"/>
      <c r="F8" s="100"/>
      <c r="G8" s="33"/>
      <c r="H8" s="32"/>
      <c r="I8" s="32"/>
    </row>
    <row r="9" spans="1:9" x14ac:dyDescent="0.25">
      <c r="A9" s="29">
        <v>2</v>
      </c>
      <c r="B9" s="25"/>
      <c r="C9" s="25"/>
      <c r="D9" s="32"/>
      <c r="E9" s="32"/>
      <c r="F9" s="100"/>
      <c r="G9" s="33"/>
      <c r="H9" s="32"/>
      <c r="I9" s="32"/>
    </row>
    <row r="10" spans="1:9" x14ac:dyDescent="0.25">
      <c r="A10" s="29">
        <v>3</v>
      </c>
      <c r="B10" s="30"/>
      <c r="C10" s="30"/>
      <c r="D10" s="33"/>
      <c r="E10" s="33"/>
      <c r="F10" s="100" t="s">
        <v>128</v>
      </c>
      <c r="G10" s="33"/>
      <c r="H10" s="33"/>
      <c r="I10" s="33"/>
    </row>
    <row r="11" spans="1:9" x14ac:dyDescent="0.25">
      <c r="A11" s="29">
        <v>4</v>
      </c>
      <c r="B11" s="34" t="s">
        <v>159</v>
      </c>
      <c r="C11" s="34" t="s">
        <v>160</v>
      </c>
      <c r="D11" s="35" t="s">
        <v>203</v>
      </c>
      <c r="E11" s="35" t="s">
        <v>162</v>
      </c>
      <c r="F11" s="101" t="s">
        <v>21</v>
      </c>
      <c r="G11" s="35" t="s">
        <v>128</v>
      </c>
      <c r="H11" s="35" t="s">
        <v>137</v>
      </c>
      <c r="I11" s="35" t="s">
        <v>131</v>
      </c>
    </row>
    <row r="12" spans="1:9" x14ac:dyDescent="0.25">
      <c r="A12" s="29">
        <v>5</v>
      </c>
      <c r="B12" s="30" t="s">
        <v>163</v>
      </c>
      <c r="C12" s="30" t="s">
        <v>164</v>
      </c>
      <c r="D12" s="33" t="s">
        <v>165</v>
      </c>
      <c r="E12" s="33" t="s">
        <v>166</v>
      </c>
      <c r="F12" s="100" t="s">
        <v>167</v>
      </c>
      <c r="G12" s="33" t="s">
        <v>168</v>
      </c>
      <c r="H12" s="33" t="s">
        <v>176</v>
      </c>
      <c r="I12" s="33" t="s">
        <v>193</v>
      </c>
    </row>
    <row r="13" spans="1:9" x14ac:dyDescent="0.25">
      <c r="A13" s="29">
        <v>6</v>
      </c>
      <c r="B13" s="25"/>
      <c r="C13" s="25"/>
      <c r="D13" s="32"/>
      <c r="E13" s="32"/>
      <c r="F13" s="100"/>
      <c r="G13" s="33"/>
      <c r="H13" s="32"/>
      <c r="I13" s="32"/>
    </row>
    <row r="14" spans="1:9" x14ac:dyDescent="0.25">
      <c r="A14" s="29">
        <v>149</v>
      </c>
      <c r="B14" s="67">
        <v>44521</v>
      </c>
      <c r="C14" s="48">
        <v>1</v>
      </c>
      <c r="D14" s="55">
        <v>22876.82</v>
      </c>
      <c r="E14" s="86">
        <v>-473241.01</v>
      </c>
      <c r="F14" s="68">
        <v>3.2500000000000001E-2</v>
      </c>
      <c r="G14" s="93">
        <v>93.09</v>
      </c>
      <c r="H14" s="79">
        <v>-450271.1</v>
      </c>
      <c r="I14" s="93">
        <v>45902.300000000105</v>
      </c>
    </row>
    <row r="15" spans="1:9" x14ac:dyDescent="0.25">
      <c r="A15" s="29">
        <v>150</v>
      </c>
      <c r="B15" s="67">
        <v>44551</v>
      </c>
      <c r="C15" s="25"/>
      <c r="D15" s="36">
        <v>-1286.8699999999999</v>
      </c>
      <c r="E15" s="86"/>
      <c r="F15" s="68">
        <v>3.2500000000000001E-2</v>
      </c>
      <c r="G15" s="93">
        <v>122.58</v>
      </c>
      <c r="H15" s="79">
        <v>-1164.29</v>
      </c>
      <c r="I15" s="93">
        <v>44738.010000000104</v>
      </c>
    </row>
    <row r="16" spans="1:9" x14ac:dyDescent="0.25">
      <c r="A16" s="29">
        <v>151</v>
      </c>
      <c r="B16" s="67">
        <v>44562</v>
      </c>
      <c r="C16" s="25"/>
      <c r="D16" s="36">
        <v>105475.46</v>
      </c>
      <c r="E16" s="86"/>
      <c r="F16" s="68">
        <v>3.2500000000000001E-2</v>
      </c>
      <c r="G16" s="93">
        <v>264</v>
      </c>
      <c r="H16" s="79">
        <v>105739.46</v>
      </c>
      <c r="I16" s="93">
        <v>150477.47000000012</v>
      </c>
    </row>
    <row r="17" spans="1:9" x14ac:dyDescent="0.25">
      <c r="A17" s="29">
        <v>152</v>
      </c>
      <c r="B17" s="67">
        <v>44593</v>
      </c>
      <c r="C17" s="25"/>
      <c r="D17" s="36">
        <v>36668.17</v>
      </c>
      <c r="E17" s="86"/>
      <c r="F17" s="68">
        <v>3.2500000000000001E-2</v>
      </c>
      <c r="G17" s="93">
        <v>457.2</v>
      </c>
      <c r="H17" s="79">
        <v>37125.369999999995</v>
      </c>
      <c r="I17" s="93">
        <v>187602.84000000011</v>
      </c>
    </row>
    <row r="18" spans="1:9" x14ac:dyDescent="0.25">
      <c r="A18" s="29">
        <v>153</v>
      </c>
      <c r="B18" s="67">
        <v>44621</v>
      </c>
      <c r="C18" s="25"/>
      <c r="D18" s="36">
        <v>55737.04</v>
      </c>
      <c r="E18" s="86"/>
      <c r="F18" s="68">
        <v>3.2500000000000001E-2</v>
      </c>
      <c r="G18" s="93">
        <v>583.57000000000005</v>
      </c>
      <c r="H18" s="79">
        <v>56320.61</v>
      </c>
      <c r="I18" s="93">
        <v>243923.45000000013</v>
      </c>
    </row>
    <row r="19" spans="1:9" x14ac:dyDescent="0.25">
      <c r="A19" s="29">
        <v>154</v>
      </c>
      <c r="B19" s="67">
        <v>44652</v>
      </c>
      <c r="C19" s="25"/>
      <c r="D19" s="36">
        <v>60644.63</v>
      </c>
      <c r="E19" s="86"/>
      <c r="F19" s="68">
        <v>3.2500000000000001E-2</v>
      </c>
      <c r="G19" s="93">
        <v>742.75</v>
      </c>
      <c r="H19" s="79">
        <v>61387.38</v>
      </c>
      <c r="I19" s="93">
        <v>305310.83000000013</v>
      </c>
    </row>
    <row r="20" spans="1:9" x14ac:dyDescent="0.25">
      <c r="A20" s="29">
        <v>155</v>
      </c>
      <c r="B20" s="67">
        <v>44682</v>
      </c>
      <c r="C20" s="25"/>
      <c r="D20" s="36">
        <v>46125.05</v>
      </c>
      <c r="E20" s="86"/>
      <c r="F20" s="68">
        <v>3.2500000000000001E-2</v>
      </c>
      <c r="G20" s="93">
        <v>889.34</v>
      </c>
      <c r="H20" s="79">
        <v>47014.39</v>
      </c>
      <c r="I20" s="93">
        <v>352325.22000000015</v>
      </c>
    </row>
    <row r="21" spans="1:9" x14ac:dyDescent="0.25">
      <c r="A21" s="29">
        <v>156</v>
      </c>
      <c r="B21" s="67">
        <v>44713</v>
      </c>
      <c r="C21" s="25"/>
      <c r="D21" s="36">
        <v>45088.09</v>
      </c>
      <c r="E21" s="86"/>
      <c r="F21" s="68">
        <v>3.2500000000000001E-2</v>
      </c>
      <c r="G21" s="93">
        <v>1015.27</v>
      </c>
      <c r="H21" s="79">
        <v>46103.359999999993</v>
      </c>
      <c r="I21" s="93">
        <v>398428.58000000013</v>
      </c>
    </row>
    <row r="22" spans="1:9" x14ac:dyDescent="0.25">
      <c r="A22" s="29">
        <v>157</v>
      </c>
      <c r="B22" s="67">
        <v>44743</v>
      </c>
      <c r="C22" s="25"/>
      <c r="D22" s="36">
        <v>35544.99</v>
      </c>
      <c r="E22" s="86"/>
      <c r="F22" s="68">
        <v>3.5999999999999997E-2</v>
      </c>
      <c r="G22" s="93">
        <v>1248.5999999999999</v>
      </c>
      <c r="H22" s="79">
        <v>36793.589999999997</v>
      </c>
      <c r="I22" s="93">
        <v>435222.17000000016</v>
      </c>
    </row>
    <row r="23" spans="1:9" x14ac:dyDescent="0.25">
      <c r="A23" s="29">
        <v>158</v>
      </c>
      <c r="B23" s="67">
        <v>44774</v>
      </c>
      <c r="C23" s="25"/>
      <c r="D23" s="36">
        <v>39247.870000000003</v>
      </c>
      <c r="E23" s="86"/>
      <c r="F23" s="68">
        <v>3.5999999999999997E-2</v>
      </c>
      <c r="G23" s="93">
        <v>1364.54</v>
      </c>
      <c r="H23" s="79">
        <v>40612.410000000003</v>
      </c>
      <c r="I23" s="93">
        <v>475834.58000000019</v>
      </c>
    </row>
    <row r="24" spans="1:9" x14ac:dyDescent="0.25">
      <c r="A24" s="29">
        <v>159</v>
      </c>
      <c r="B24" s="67">
        <v>44805</v>
      </c>
      <c r="C24" s="25"/>
      <c r="D24" s="36"/>
      <c r="E24" s="86"/>
      <c r="F24" s="68">
        <v>3.5999999999999997E-2</v>
      </c>
      <c r="G24" s="93">
        <v>1427.5</v>
      </c>
      <c r="H24" s="79">
        <v>1427.5</v>
      </c>
      <c r="I24" s="93">
        <v>477262.08000000019</v>
      </c>
    </row>
    <row r="25" spans="1:9" x14ac:dyDescent="0.25">
      <c r="A25" s="29">
        <v>160</v>
      </c>
      <c r="B25" s="67">
        <v>44835</v>
      </c>
      <c r="C25" s="25"/>
      <c r="D25" s="36"/>
      <c r="E25" s="86"/>
      <c r="F25" s="68">
        <v>3.5999999999999997E-2</v>
      </c>
      <c r="G25" s="93">
        <v>1431.79</v>
      </c>
      <c r="H25" s="79">
        <v>1431.79</v>
      </c>
      <c r="I25" s="93">
        <v>478693.87000000017</v>
      </c>
    </row>
    <row r="26" spans="1:9" x14ac:dyDescent="0.25">
      <c r="A26" s="29">
        <v>161</v>
      </c>
      <c r="B26" s="25"/>
      <c r="C26" s="25"/>
      <c r="D26" s="36"/>
      <c r="E26" s="86"/>
      <c r="F26" s="68"/>
      <c r="G26" s="93"/>
      <c r="H26" s="79"/>
      <c r="I26" s="93"/>
    </row>
    <row r="27" spans="1:9" x14ac:dyDescent="0.25">
      <c r="A27" s="29">
        <v>162</v>
      </c>
      <c r="B27" s="82" t="s">
        <v>189</v>
      </c>
      <c r="C27" s="25"/>
      <c r="D27" s="102"/>
      <c r="E27" s="86"/>
      <c r="F27" s="104"/>
      <c r="G27" s="86"/>
      <c r="H27" s="86"/>
      <c r="I27" s="86"/>
    </row>
    <row r="28" spans="1:9" x14ac:dyDescent="0.25">
      <c r="A28" s="29">
        <v>163</v>
      </c>
      <c r="B28" s="25"/>
      <c r="C28" s="25"/>
      <c r="D28" s="86"/>
      <c r="E28" s="87"/>
      <c r="F28" s="86"/>
      <c r="G28" s="32"/>
      <c r="H28" s="86"/>
      <c r="I28" s="86"/>
    </row>
    <row r="29" spans="1:9" x14ac:dyDescent="0.25">
      <c r="A29" s="29">
        <v>164</v>
      </c>
      <c r="B29" s="84" t="s">
        <v>190</v>
      </c>
      <c r="C29" s="25"/>
      <c r="D29" s="86"/>
      <c r="E29" s="32"/>
      <c r="F29" s="98"/>
      <c r="G29" s="32"/>
      <c r="H29" s="86"/>
      <c r="I29" s="86"/>
    </row>
    <row r="30" spans="1:9" x14ac:dyDescent="0.25">
      <c r="A30" s="29">
        <v>165</v>
      </c>
      <c r="B30" s="26" t="s">
        <v>204</v>
      </c>
      <c r="C30" s="25"/>
      <c r="D30" s="86"/>
      <c r="E30" s="86"/>
      <c r="F30" s="86"/>
      <c r="G30" s="32"/>
      <c r="H30" s="86"/>
      <c r="I30" s="86"/>
    </row>
    <row r="31" spans="1:9" x14ac:dyDescent="0.25">
      <c r="A31" s="29">
        <v>2</v>
      </c>
      <c r="B31" s="25" t="s">
        <v>157</v>
      </c>
      <c r="C31" s="25"/>
      <c r="D31" s="32"/>
      <c r="E31" s="32"/>
      <c r="F31" s="100"/>
      <c r="G31" s="33"/>
      <c r="H31" s="32"/>
      <c r="I31" s="32"/>
    </row>
  </sheetData>
  <pageMargins left="0.7" right="0.7" top="0.75" bottom="0.75" header="0.3" footer="0.3"/>
  <pageSetup orientation="portrait" horizontalDpi="0" verticalDpi="0" r:id="rId1"/>
  <headerFooter>
    <oddHeader>&amp;R&amp;9NWN WUTC Advice 22-06
Exhibit A - Supporting Materials
Page &amp;P of &amp;N</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8C3683-79E1-45F2-A25E-B0400D3A93F0}">
  <dimension ref="A1:P192"/>
  <sheetViews>
    <sheetView view="pageLayout" zoomScaleNormal="100" workbookViewId="0">
      <selection activeCell="H6" sqref="H6"/>
    </sheetView>
  </sheetViews>
  <sheetFormatPr defaultColWidth="8.28515625" defaultRowHeight="12.75" outlineLevelRow="2" x14ac:dyDescent="0.2"/>
  <cols>
    <col min="1" max="1" width="4.28515625" style="24" customWidth="1"/>
    <col min="2" max="2" width="14.28515625" style="25" customWidth="1"/>
    <col min="3" max="3" width="11.140625" style="25" bestFit="1" customWidth="1"/>
    <col min="4" max="9" width="14.28515625" style="32" customWidth="1"/>
    <col min="10" max="11" width="14.28515625" style="88" hidden="1" customWidth="1"/>
    <col min="12" max="13" width="14.28515625" style="25" hidden="1" customWidth="1"/>
    <col min="14" max="20" width="14.28515625" style="25" customWidth="1"/>
    <col min="21" max="16384" width="8.28515625" style="25"/>
  </cols>
  <sheetData>
    <row r="1" spans="1:10" x14ac:dyDescent="0.2">
      <c r="B1" s="25" t="s">
        <v>149</v>
      </c>
      <c r="D1" s="32" t="s">
        <v>150</v>
      </c>
    </row>
    <row r="2" spans="1:10" x14ac:dyDescent="0.2">
      <c r="B2" s="25" t="s">
        <v>151</v>
      </c>
      <c r="D2" s="32" t="s">
        <v>98</v>
      </c>
    </row>
    <row r="3" spans="1:10" x14ac:dyDescent="0.2">
      <c r="B3" s="25" t="s">
        <v>152</v>
      </c>
      <c r="D3" s="99" t="s">
        <v>205</v>
      </c>
    </row>
    <row r="4" spans="1:10" x14ac:dyDescent="0.2">
      <c r="B4" s="25" t="s">
        <v>154</v>
      </c>
      <c r="D4" s="28">
        <v>186235</v>
      </c>
    </row>
    <row r="5" spans="1:10" x14ac:dyDescent="0.2">
      <c r="D5" s="25" t="s">
        <v>202</v>
      </c>
    </row>
    <row r="6" spans="1:10" x14ac:dyDescent="0.2">
      <c r="D6" s="25" t="s">
        <v>156</v>
      </c>
    </row>
    <row r="8" spans="1:10" x14ac:dyDescent="0.2">
      <c r="A8" s="29">
        <v>1</v>
      </c>
      <c r="B8" s="25" t="s">
        <v>157</v>
      </c>
      <c r="G8" s="33"/>
    </row>
    <row r="9" spans="1:10" x14ac:dyDescent="0.2">
      <c r="A9" s="29">
        <v>2</v>
      </c>
      <c r="G9" s="33"/>
    </row>
    <row r="10" spans="1:10" x14ac:dyDescent="0.2">
      <c r="A10" s="29">
        <v>3</v>
      </c>
      <c r="B10" s="30"/>
      <c r="C10" s="30"/>
      <c r="D10" s="33"/>
      <c r="E10" s="33"/>
      <c r="F10" s="33"/>
      <c r="G10" s="33"/>
      <c r="H10" s="33"/>
      <c r="I10" s="33"/>
    </row>
    <row r="11" spans="1:10" x14ac:dyDescent="0.2">
      <c r="A11" s="29">
        <v>4</v>
      </c>
      <c r="B11" s="34" t="s">
        <v>159</v>
      </c>
      <c r="C11" s="34" t="s">
        <v>160</v>
      </c>
      <c r="D11" s="35" t="s">
        <v>138</v>
      </c>
      <c r="E11" s="35" t="s">
        <v>162</v>
      </c>
      <c r="F11" s="35" t="s">
        <v>206</v>
      </c>
      <c r="G11" s="35" t="s">
        <v>128</v>
      </c>
      <c r="H11" s="35" t="s">
        <v>137</v>
      </c>
      <c r="I11" s="35" t="s">
        <v>131</v>
      </c>
    </row>
    <row r="12" spans="1:10" x14ac:dyDescent="0.2">
      <c r="A12" s="29">
        <v>5</v>
      </c>
      <c r="B12" s="30" t="s">
        <v>163</v>
      </c>
      <c r="C12" s="30" t="s">
        <v>164</v>
      </c>
      <c r="D12" s="33" t="s">
        <v>165</v>
      </c>
      <c r="E12" s="33" t="s">
        <v>166</v>
      </c>
      <c r="F12" s="30" t="s">
        <v>167</v>
      </c>
      <c r="G12" s="30" t="s">
        <v>168</v>
      </c>
      <c r="H12" s="30" t="s">
        <v>176</v>
      </c>
      <c r="I12" s="30" t="s">
        <v>193</v>
      </c>
      <c r="J12" s="105"/>
    </row>
    <row r="13" spans="1:10" hidden="1" outlineLevel="2" x14ac:dyDescent="0.2">
      <c r="A13" s="29">
        <v>6</v>
      </c>
      <c r="G13" s="33"/>
    </row>
    <row r="14" spans="1:10" hidden="1" outlineLevel="2" x14ac:dyDescent="0.2">
      <c r="A14" s="29">
        <v>7</v>
      </c>
      <c r="B14" s="26" t="s">
        <v>185</v>
      </c>
    </row>
    <row r="15" spans="1:10" hidden="1" outlineLevel="2" x14ac:dyDescent="0.2">
      <c r="A15" s="29">
        <v>8</v>
      </c>
      <c r="B15" s="25">
        <v>40147</v>
      </c>
      <c r="D15" s="36">
        <v>-7109.81</v>
      </c>
      <c r="E15" s="36">
        <v>208901.45</v>
      </c>
      <c r="F15" s="36"/>
      <c r="G15" s="37">
        <v>556.15</v>
      </c>
      <c r="H15" s="32">
        <v>202347.79</v>
      </c>
      <c r="I15" s="37">
        <v>202347.79</v>
      </c>
    </row>
    <row r="16" spans="1:10" hidden="1" outlineLevel="2" x14ac:dyDescent="0.2">
      <c r="A16" s="29">
        <v>9</v>
      </c>
      <c r="B16" s="25">
        <v>40178</v>
      </c>
      <c r="D16" s="36">
        <v>-26425.94</v>
      </c>
      <c r="G16" s="37">
        <v>512.24</v>
      </c>
      <c r="H16" s="32">
        <v>-25913.699999999997</v>
      </c>
      <c r="I16" s="37">
        <v>176434.09000000003</v>
      </c>
    </row>
    <row r="17" spans="1:12" hidden="1" outlineLevel="2" x14ac:dyDescent="0.2">
      <c r="A17" s="29">
        <v>10</v>
      </c>
      <c r="B17" s="25">
        <v>40209</v>
      </c>
      <c r="D17" s="36">
        <v>-30262.080000000002</v>
      </c>
      <c r="G17" s="37">
        <v>436.86</v>
      </c>
      <c r="H17" s="32">
        <v>-29825.22</v>
      </c>
      <c r="I17" s="37">
        <v>146608.87000000002</v>
      </c>
    </row>
    <row r="18" spans="1:12" hidden="1" outlineLevel="2" x14ac:dyDescent="0.2">
      <c r="A18" s="29">
        <v>11</v>
      </c>
      <c r="B18" s="25">
        <v>40237</v>
      </c>
      <c r="D18" s="36">
        <v>-20581.22</v>
      </c>
      <c r="G18" s="37">
        <v>369.2</v>
      </c>
      <c r="H18" s="32">
        <v>-20212.02</v>
      </c>
      <c r="I18" s="37">
        <v>126396.85000000002</v>
      </c>
    </row>
    <row r="19" spans="1:12" hidden="1" outlineLevel="2" x14ac:dyDescent="0.2">
      <c r="A19" s="29">
        <v>12</v>
      </c>
      <c r="B19" s="25">
        <v>40268</v>
      </c>
      <c r="D19" s="36">
        <v>-17609.47</v>
      </c>
      <c r="G19" s="37">
        <v>318.48</v>
      </c>
      <c r="H19" s="32">
        <v>-17290.990000000002</v>
      </c>
      <c r="I19" s="37">
        <v>109105.86000000002</v>
      </c>
    </row>
    <row r="20" spans="1:12" hidden="1" outlineLevel="2" x14ac:dyDescent="0.2">
      <c r="A20" s="29">
        <v>13</v>
      </c>
      <c r="B20" s="25">
        <v>40298</v>
      </c>
      <c r="D20" s="36">
        <v>-16342.97</v>
      </c>
      <c r="G20" s="37">
        <v>273.36</v>
      </c>
      <c r="H20" s="32">
        <v>-16069.609999999999</v>
      </c>
      <c r="I20" s="37">
        <v>93036.250000000015</v>
      </c>
    </row>
    <row r="21" spans="1:12" hidden="1" outlineLevel="2" x14ac:dyDescent="0.2">
      <c r="A21" s="29">
        <v>14</v>
      </c>
      <c r="B21" s="25">
        <v>40329</v>
      </c>
      <c r="D21" s="36">
        <v>-12421.95</v>
      </c>
      <c r="G21" s="37">
        <v>235.15</v>
      </c>
      <c r="H21" s="32">
        <v>-12186.800000000001</v>
      </c>
      <c r="I21" s="37">
        <v>80849.450000000012</v>
      </c>
    </row>
    <row r="22" spans="1:12" hidden="1" outlineLevel="2" x14ac:dyDescent="0.2">
      <c r="A22" s="29">
        <v>15</v>
      </c>
      <c r="B22" s="25">
        <v>40359</v>
      </c>
      <c r="D22" s="36">
        <v>-9436.8700000000008</v>
      </c>
      <c r="G22" s="37">
        <v>206.19</v>
      </c>
      <c r="H22" s="32">
        <v>-9230.68</v>
      </c>
      <c r="I22" s="37">
        <v>71618.770000000019</v>
      </c>
    </row>
    <row r="23" spans="1:12" hidden="1" outlineLevel="2" x14ac:dyDescent="0.2">
      <c r="A23" s="29">
        <v>16</v>
      </c>
      <c r="B23" s="25">
        <v>40390</v>
      </c>
      <c r="D23" s="36">
        <v>-6526.64</v>
      </c>
      <c r="G23" s="37">
        <v>185.13</v>
      </c>
      <c r="H23" s="32">
        <v>-6341.51</v>
      </c>
      <c r="I23" s="37">
        <v>65277.260000000017</v>
      </c>
      <c r="K23" s="88">
        <v>1</v>
      </c>
    </row>
    <row r="24" spans="1:12" hidden="1" outlineLevel="2" x14ac:dyDescent="0.2">
      <c r="A24" s="29">
        <v>17</v>
      </c>
      <c r="B24" s="25">
        <v>40420</v>
      </c>
      <c r="D24" s="36">
        <v>-5260.77</v>
      </c>
      <c r="G24" s="37">
        <v>169.67</v>
      </c>
      <c r="H24" s="32">
        <v>-5091.1000000000004</v>
      </c>
      <c r="I24" s="37">
        <v>60186.160000000018</v>
      </c>
      <c r="K24" s="88">
        <v>8</v>
      </c>
    </row>
    <row r="25" spans="1:12" hidden="1" outlineLevel="2" x14ac:dyDescent="0.2">
      <c r="A25" s="29">
        <v>18</v>
      </c>
      <c r="B25" s="25">
        <v>40450</v>
      </c>
      <c r="D25" s="36">
        <v>-5673.5299999999988</v>
      </c>
      <c r="G25" s="37">
        <v>155.32</v>
      </c>
      <c r="H25" s="32">
        <v>-5518.2099999999991</v>
      </c>
      <c r="I25" s="37">
        <v>54667.950000000019</v>
      </c>
      <c r="K25" s="88">
        <v>15</v>
      </c>
    </row>
    <row r="26" spans="1:12" hidden="1" outlineLevel="2" x14ac:dyDescent="0.2">
      <c r="A26" s="29">
        <v>19</v>
      </c>
      <c r="B26" s="25">
        <v>40481</v>
      </c>
      <c r="D26" s="36">
        <v>-7020.44</v>
      </c>
      <c r="G26" s="37">
        <v>138.55000000000001</v>
      </c>
      <c r="H26" s="32">
        <v>-6881.8899999999994</v>
      </c>
      <c r="I26" s="37">
        <v>47786.060000000019</v>
      </c>
      <c r="J26" s="88">
        <v>47786.16</v>
      </c>
      <c r="K26" s="88">
        <v>22</v>
      </c>
    </row>
    <row r="27" spans="1:12" hidden="1" outlineLevel="2" x14ac:dyDescent="0.2">
      <c r="A27" s="29">
        <v>20</v>
      </c>
      <c r="B27" s="25">
        <v>40511</v>
      </c>
      <c r="C27" s="25" t="s">
        <v>194</v>
      </c>
      <c r="D27" s="36">
        <v>-6849.33</v>
      </c>
      <c r="G27" s="37">
        <v>120.15</v>
      </c>
      <c r="H27" s="32">
        <v>-6729.18</v>
      </c>
      <c r="I27" s="37">
        <v>41056.880000000019</v>
      </c>
      <c r="L27" s="25" t="s">
        <v>207</v>
      </c>
    </row>
    <row r="28" spans="1:12" hidden="1" outlineLevel="2" x14ac:dyDescent="0.2">
      <c r="A28" s="29">
        <v>21</v>
      </c>
      <c r="C28" s="25" t="s">
        <v>208</v>
      </c>
      <c r="D28" s="36">
        <v>-17588.38</v>
      </c>
      <c r="E28" s="32">
        <v>509308.20500000002</v>
      </c>
      <c r="G28" s="37">
        <v>-23.82</v>
      </c>
      <c r="H28" s="32">
        <v>491696.005</v>
      </c>
      <c r="I28" s="37">
        <v>532752.88500000001</v>
      </c>
    </row>
    <row r="29" spans="1:12" hidden="1" outlineLevel="2" x14ac:dyDescent="0.2">
      <c r="A29" s="29">
        <v>22</v>
      </c>
      <c r="B29" s="25">
        <v>40542</v>
      </c>
      <c r="D29" s="36">
        <v>-81146.06</v>
      </c>
      <c r="G29" s="37">
        <v>1332.99</v>
      </c>
      <c r="H29" s="32">
        <v>-79813.069999999992</v>
      </c>
      <c r="I29" s="37">
        <v>452939.815</v>
      </c>
    </row>
    <row r="30" spans="1:12" hidden="1" outlineLevel="2" x14ac:dyDescent="0.2">
      <c r="A30" s="29">
        <v>23</v>
      </c>
      <c r="B30" s="25">
        <v>40573</v>
      </c>
      <c r="D30" s="36">
        <v>-96003.65</v>
      </c>
      <c r="F30" s="106">
        <v>3.2500000000000001E-2</v>
      </c>
      <c r="G30" s="37">
        <v>1096.71</v>
      </c>
      <c r="H30" s="32">
        <v>-94906.907499999987</v>
      </c>
      <c r="I30" s="37">
        <v>358032.90750000003</v>
      </c>
    </row>
    <row r="31" spans="1:12" hidden="1" outlineLevel="2" x14ac:dyDescent="0.2">
      <c r="A31" s="29">
        <v>24</v>
      </c>
      <c r="B31" s="25">
        <v>40602</v>
      </c>
      <c r="D31" s="36">
        <v>-76052.36</v>
      </c>
      <c r="F31" s="106">
        <v>3.2500000000000001E-2</v>
      </c>
      <c r="G31" s="37">
        <v>866.68</v>
      </c>
      <c r="H31" s="32">
        <v>-75185.647500000006</v>
      </c>
      <c r="I31" s="37">
        <v>282847.26</v>
      </c>
    </row>
    <row r="32" spans="1:12" hidden="1" outlineLevel="2" x14ac:dyDescent="0.2">
      <c r="A32" s="29">
        <v>25</v>
      </c>
      <c r="B32" s="25">
        <v>40633</v>
      </c>
      <c r="D32" s="36">
        <v>-79509.63</v>
      </c>
      <c r="F32" s="106">
        <v>3.2500000000000001E-2</v>
      </c>
      <c r="G32" s="37">
        <v>658.38</v>
      </c>
      <c r="H32" s="32">
        <v>-78851.217499999999</v>
      </c>
      <c r="I32" s="37">
        <v>203996.04250000001</v>
      </c>
    </row>
    <row r="33" spans="1:15" hidden="1" outlineLevel="2" x14ac:dyDescent="0.2">
      <c r="A33" s="29">
        <v>26</v>
      </c>
      <c r="B33" s="25">
        <v>40663</v>
      </c>
      <c r="D33" s="36">
        <v>-59005.65</v>
      </c>
      <c r="F33" s="106">
        <v>3.2500000000000001E-2</v>
      </c>
      <c r="G33" s="37">
        <v>472.59</v>
      </c>
      <c r="H33" s="32">
        <v>-58533.027500000004</v>
      </c>
      <c r="I33" s="37">
        <v>145463.01500000001</v>
      </c>
    </row>
    <row r="34" spans="1:15" hidden="1" outlineLevel="2" x14ac:dyDescent="0.2">
      <c r="A34" s="29">
        <v>27</v>
      </c>
      <c r="B34" s="25">
        <v>40694</v>
      </c>
      <c r="D34" s="36">
        <v>-45890.720000000001</v>
      </c>
      <c r="F34" s="106">
        <v>3.2500000000000001E-2</v>
      </c>
      <c r="G34" s="37">
        <v>331.82</v>
      </c>
      <c r="H34" s="32">
        <v>-45558.8675</v>
      </c>
      <c r="I34" s="37">
        <v>99904.147500000021</v>
      </c>
    </row>
    <row r="35" spans="1:15" hidden="1" outlineLevel="2" x14ac:dyDescent="0.2">
      <c r="A35" s="29">
        <v>28</v>
      </c>
      <c r="B35" s="25">
        <v>40724</v>
      </c>
      <c r="D35" s="36">
        <v>-28446.28</v>
      </c>
      <c r="F35" s="106">
        <v>3.2500000000000001E-2</v>
      </c>
      <c r="G35" s="37">
        <v>232.05</v>
      </c>
      <c r="H35" s="32">
        <v>-28214.197499999998</v>
      </c>
      <c r="I35" s="37">
        <v>71689.950000000026</v>
      </c>
    </row>
    <row r="36" spans="1:15" hidden="1" outlineLevel="2" x14ac:dyDescent="0.2">
      <c r="A36" s="29">
        <v>29</v>
      </c>
      <c r="B36" s="25">
        <v>40755</v>
      </c>
      <c r="D36" s="36">
        <v>-18949.82</v>
      </c>
      <c r="F36" s="106">
        <v>3.2500000000000001E-2</v>
      </c>
      <c r="G36" s="37">
        <v>168.5</v>
      </c>
      <c r="H36" s="32">
        <v>-18781.287499999999</v>
      </c>
      <c r="I36" s="37">
        <v>52908.662500000028</v>
      </c>
    </row>
    <row r="37" spans="1:15" hidden="1" outlineLevel="2" x14ac:dyDescent="0.2">
      <c r="A37" s="29">
        <v>30</v>
      </c>
      <c r="B37" s="25">
        <v>40785</v>
      </c>
      <c r="D37" s="36">
        <v>-15668.59</v>
      </c>
      <c r="F37" s="106">
        <v>3.2500000000000001E-2</v>
      </c>
      <c r="G37" s="37">
        <v>122.08</v>
      </c>
      <c r="H37" s="32">
        <v>-15546.477500000001</v>
      </c>
      <c r="I37" s="37">
        <v>37362.185000000027</v>
      </c>
    </row>
    <row r="38" spans="1:15" hidden="1" outlineLevel="2" x14ac:dyDescent="0.2">
      <c r="A38" s="29">
        <v>31</v>
      </c>
      <c r="B38" s="25">
        <v>40815</v>
      </c>
      <c r="D38" s="107">
        <v>-16158.96</v>
      </c>
      <c r="F38" s="106">
        <v>3.2500000000000001E-2</v>
      </c>
      <c r="G38" s="37">
        <v>79.31</v>
      </c>
      <c r="H38" s="32">
        <v>-16079.6175</v>
      </c>
      <c r="I38" s="37">
        <v>21282.567500000026</v>
      </c>
    </row>
    <row r="39" spans="1:15" hidden="1" outlineLevel="2" x14ac:dyDescent="0.2">
      <c r="A39" s="29">
        <v>32</v>
      </c>
      <c r="B39" s="25">
        <v>40846</v>
      </c>
      <c r="D39" s="107">
        <v>-21525.4</v>
      </c>
      <c r="F39" s="106">
        <v>3.2500000000000001E-2</v>
      </c>
      <c r="G39" s="37">
        <v>28.49</v>
      </c>
      <c r="H39" s="32">
        <v>-21496.877499999999</v>
      </c>
      <c r="I39" s="37">
        <v>-214.30999999997221</v>
      </c>
    </row>
    <row r="40" spans="1:15" hidden="1" outlineLevel="2" x14ac:dyDescent="0.2">
      <c r="A40" s="29">
        <v>33</v>
      </c>
      <c r="B40" s="25">
        <v>40876</v>
      </c>
      <c r="C40" s="25" t="s">
        <v>194</v>
      </c>
      <c r="D40" s="102">
        <v>-24831.07</v>
      </c>
      <c r="E40" s="86"/>
      <c r="F40" s="106">
        <v>3.2500000000000001E-2</v>
      </c>
      <c r="G40" s="37">
        <v>-34.21</v>
      </c>
      <c r="H40" s="32">
        <v>-24865.279999999999</v>
      </c>
      <c r="I40" s="37">
        <v>-25079.589999999971</v>
      </c>
      <c r="J40" s="108"/>
      <c r="K40" s="108"/>
      <c r="L40" s="109"/>
    </row>
    <row r="41" spans="1:15" hidden="1" outlineLevel="2" x14ac:dyDescent="0.2">
      <c r="A41" s="29">
        <v>34</v>
      </c>
      <c r="B41" s="25">
        <v>40876</v>
      </c>
      <c r="C41" s="25" t="s">
        <v>198</v>
      </c>
      <c r="D41" s="102">
        <v>-16076.45</v>
      </c>
      <c r="E41" s="86">
        <v>431427.25</v>
      </c>
      <c r="F41" s="106">
        <v>3.2500000000000001E-2</v>
      </c>
      <c r="G41" s="37">
        <v>1146.68</v>
      </c>
      <c r="H41" s="32">
        <v>416497.48</v>
      </c>
      <c r="I41" s="37">
        <v>391417.89</v>
      </c>
      <c r="J41" s="108"/>
      <c r="K41" s="108"/>
      <c r="L41" s="109"/>
    </row>
    <row r="42" spans="1:15" hidden="1" outlineLevel="2" x14ac:dyDescent="0.2">
      <c r="A42" s="29">
        <v>35</v>
      </c>
      <c r="B42" s="25">
        <v>40907</v>
      </c>
      <c r="D42" s="103">
        <v>-66133.84</v>
      </c>
      <c r="E42" s="86"/>
      <c r="F42" s="106">
        <v>3.2500000000000001E-2</v>
      </c>
      <c r="G42" s="37">
        <v>970.53</v>
      </c>
      <c r="H42" s="32">
        <v>-65163.31</v>
      </c>
      <c r="I42" s="37">
        <v>326254.58</v>
      </c>
      <c r="J42" s="108"/>
      <c r="K42" s="108"/>
      <c r="L42" s="109"/>
    </row>
    <row r="43" spans="1:15" hidden="1" outlineLevel="2" x14ac:dyDescent="0.2">
      <c r="A43" s="29">
        <v>36</v>
      </c>
      <c r="B43" s="25">
        <v>40938</v>
      </c>
      <c r="D43" s="103">
        <v>-73122.570000000007</v>
      </c>
      <c r="E43" s="86"/>
      <c r="F43" s="106">
        <v>3.2500000000000001E-2</v>
      </c>
      <c r="G43" s="37">
        <v>784.59</v>
      </c>
      <c r="H43" s="32">
        <v>-72337.98000000001</v>
      </c>
      <c r="I43" s="37">
        <v>253916.6</v>
      </c>
      <c r="J43" s="108"/>
      <c r="K43" s="108"/>
      <c r="L43" s="109"/>
    </row>
    <row r="44" spans="1:15" hidden="1" outlineLevel="2" x14ac:dyDescent="0.2">
      <c r="A44" s="29">
        <v>37</v>
      </c>
      <c r="B44" s="25">
        <v>40967</v>
      </c>
      <c r="D44" s="103">
        <v>-61110.009999999987</v>
      </c>
      <c r="E44" s="86"/>
      <c r="F44" s="106">
        <v>3.2500000000000001E-2</v>
      </c>
      <c r="G44" s="37">
        <v>604.94000000000005</v>
      </c>
      <c r="H44" s="32">
        <v>-60505.069999999985</v>
      </c>
      <c r="I44" s="37">
        <v>193411.53000000003</v>
      </c>
      <c r="J44" s="108"/>
      <c r="K44" s="108"/>
      <c r="L44" s="109"/>
    </row>
    <row r="45" spans="1:15" hidden="1" outlineLevel="2" x14ac:dyDescent="0.2">
      <c r="A45" s="29">
        <v>38</v>
      </c>
      <c r="B45" s="25">
        <v>40998</v>
      </c>
      <c r="D45" s="102">
        <v>-57555.930000000015</v>
      </c>
      <c r="E45" s="86"/>
      <c r="F45" s="106">
        <v>3.2500000000000001E-2</v>
      </c>
      <c r="G45" s="37">
        <v>445.88</v>
      </c>
      <c r="H45" s="32">
        <v>-57110.050000000017</v>
      </c>
      <c r="I45" s="37">
        <v>136301.48000000001</v>
      </c>
      <c r="J45" s="108"/>
      <c r="K45" s="108"/>
      <c r="L45" s="109"/>
    </row>
    <row r="46" spans="1:15" hidden="1" outlineLevel="2" x14ac:dyDescent="0.2">
      <c r="A46" s="29">
        <v>39</v>
      </c>
      <c r="B46" s="25">
        <v>41028</v>
      </c>
      <c r="D46" s="102">
        <v>-44561.479999999989</v>
      </c>
      <c r="E46" s="86"/>
      <c r="F46" s="106">
        <v>3.2500000000000001E-2</v>
      </c>
      <c r="G46" s="37">
        <v>308.81</v>
      </c>
      <c r="H46" s="32">
        <v>-44252.669999999991</v>
      </c>
      <c r="I46" s="37">
        <v>92048.810000000027</v>
      </c>
      <c r="J46" s="108"/>
      <c r="K46" s="108"/>
      <c r="L46" s="109"/>
    </row>
    <row r="47" spans="1:15" hidden="1" outlineLevel="2" x14ac:dyDescent="0.2">
      <c r="A47" s="29">
        <v>40</v>
      </c>
      <c r="B47" s="25">
        <v>41059</v>
      </c>
      <c r="D47" s="102">
        <v>-27028.079999999998</v>
      </c>
      <c r="E47" s="86"/>
      <c r="F47" s="106">
        <v>3.2500000000000001E-2</v>
      </c>
      <c r="G47" s="37">
        <v>212.7</v>
      </c>
      <c r="H47" s="32">
        <v>-26815.379999999997</v>
      </c>
      <c r="I47" s="37">
        <v>65233.430000000029</v>
      </c>
      <c r="J47" s="108"/>
      <c r="K47" s="108"/>
      <c r="L47" s="109"/>
    </row>
    <row r="48" spans="1:15" hidden="1" outlineLevel="2" x14ac:dyDescent="0.2">
      <c r="A48" s="29">
        <v>41</v>
      </c>
      <c r="B48" s="25">
        <v>41089</v>
      </c>
      <c r="C48" s="48">
        <v>2</v>
      </c>
      <c r="D48" s="102">
        <v>-19503.910000000003</v>
      </c>
      <c r="E48" s="86">
        <v>7.7</v>
      </c>
      <c r="F48" s="106">
        <v>3.2500000000000001E-2</v>
      </c>
      <c r="G48" s="37">
        <v>150.28</v>
      </c>
      <c r="H48" s="32">
        <v>-19345.930000000004</v>
      </c>
      <c r="I48" s="37">
        <v>45887.500000000029</v>
      </c>
      <c r="J48" s="108"/>
      <c r="K48" s="108"/>
      <c r="L48" s="109"/>
      <c r="N48" s="83"/>
      <c r="O48" s="83"/>
    </row>
    <row r="49" spans="1:12" hidden="1" outlineLevel="2" x14ac:dyDescent="0.2">
      <c r="A49" s="29">
        <v>42</v>
      </c>
      <c r="B49" s="25">
        <v>41120</v>
      </c>
      <c r="D49" s="102">
        <v>-14631.76</v>
      </c>
      <c r="E49" s="86"/>
      <c r="F49" s="106">
        <v>3.2500000000000001E-2</v>
      </c>
      <c r="G49" s="37">
        <v>104.46</v>
      </c>
      <c r="H49" s="32">
        <v>-14527.300000000001</v>
      </c>
      <c r="I49" s="37">
        <v>31360.200000000026</v>
      </c>
      <c r="J49" s="108"/>
      <c r="K49" s="108"/>
      <c r="L49" s="109"/>
    </row>
    <row r="50" spans="1:12" hidden="1" outlineLevel="2" x14ac:dyDescent="0.2">
      <c r="A50" s="29">
        <v>43</v>
      </c>
      <c r="B50" s="25">
        <v>41150</v>
      </c>
      <c r="D50" s="102">
        <v>-11756.500000000002</v>
      </c>
      <c r="E50" s="86"/>
      <c r="F50" s="106">
        <v>3.2500000000000001E-2</v>
      </c>
      <c r="G50" s="37">
        <v>69.010000000000005</v>
      </c>
      <c r="H50" s="32">
        <v>-11687.490000000002</v>
      </c>
      <c r="I50" s="37">
        <v>19672.710000000025</v>
      </c>
      <c r="J50" s="108"/>
      <c r="K50" s="108"/>
      <c r="L50" s="109"/>
    </row>
    <row r="51" spans="1:12" hidden="1" outlineLevel="2" x14ac:dyDescent="0.2">
      <c r="A51" s="29">
        <v>44</v>
      </c>
      <c r="B51" s="25">
        <v>41180</v>
      </c>
      <c r="D51" s="102">
        <v>-12467.360000000002</v>
      </c>
      <c r="E51" s="86"/>
      <c r="F51" s="106">
        <v>3.2500000000000001E-2</v>
      </c>
      <c r="G51" s="37">
        <v>36.4</v>
      </c>
      <c r="H51" s="32">
        <v>-12430.960000000003</v>
      </c>
      <c r="I51" s="37">
        <v>7241.7500000000218</v>
      </c>
      <c r="J51" s="108"/>
      <c r="K51" s="108"/>
      <c r="L51" s="109"/>
    </row>
    <row r="52" spans="1:12" hidden="1" outlineLevel="2" x14ac:dyDescent="0.2">
      <c r="A52" s="29">
        <v>45</v>
      </c>
      <c r="B52" s="25">
        <v>41211</v>
      </c>
      <c r="D52" s="102">
        <v>-16349.989999999998</v>
      </c>
      <c r="E52" s="86"/>
      <c r="F52" s="106">
        <v>3.2500000000000001E-2</v>
      </c>
      <c r="G52" s="37">
        <v>-2.5299999999999998</v>
      </c>
      <c r="H52" s="32">
        <v>-16352.519999999999</v>
      </c>
      <c r="I52" s="37">
        <v>-9110.7699999999768</v>
      </c>
      <c r="J52" s="108"/>
      <c r="K52" s="108"/>
      <c r="L52" s="109"/>
    </row>
    <row r="53" spans="1:12" hidden="1" outlineLevel="2" x14ac:dyDescent="0.2">
      <c r="A53" s="29">
        <v>46</v>
      </c>
      <c r="B53" s="25">
        <v>41241</v>
      </c>
      <c r="C53" s="25" t="s">
        <v>194</v>
      </c>
      <c r="D53" s="102">
        <v>-17264.370000000006</v>
      </c>
      <c r="E53" s="86"/>
      <c r="F53" s="106">
        <v>3.2500000000000001E-2</v>
      </c>
      <c r="G53" s="37">
        <v>-48.05</v>
      </c>
      <c r="H53" s="32">
        <v>-17312.420000000006</v>
      </c>
      <c r="I53" s="37">
        <v>-26423.189999999981</v>
      </c>
      <c r="J53" s="108"/>
      <c r="K53" s="108"/>
      <c r="L53" s="109"/>
    </row>
    <row r="54" spans="1:12" hidden="1" outlineLevel="2" x14ac:dyDescent="0.2">
      <c r="A54" s="29">
        <v>47</v>
      </c>
      <c r="B54" s="25">
        <v>41241</v>
      </c>
      <c r="C54" s="25" t="s">
        <v>198</v>
      </c>
      <c r="D54" s="102">
        <v>-14377.55</v>
      </c>
      <c r="E54" s="86">
        <v>478659.12</v>
      </c>
      <c r="F54" s="106">
        <v>3.2500000000000001E-2</v>
      </c>
      <c r="G54" s="37">
        <v>1276.9000000000001</v>
      </c>
      <c r="H54" s="32">
        <v>465558.47</v>
      </c>
      <c r="I54" s="37">
        <v>439135.27999999997</v>
      </c>
      <c r="J54" s="108"/>
      <c r="K54" s="108"/>
      <c r="L54" s="109"/>
    </row>
    <row r="55" spans="1:12" hidden="1" outlineLevel="2" x14ac:dyDescent="0.2">
      <c r="A55" s="29">
        <v>48</v>
      </c>
      <c r="B55" s="25">
        <v>41272</v>
      </c>
      <c r="D55" s="102">
        <v>-60003.21</v>
      </c>
      <c r="E55" s="86"/>
      <c r="F55" s="106">
        <v>3.2500000000000001E-2</v>
      </c>
      <c r="G55" s="37">
        <v>1108.07</v>
      </c>
      <c r="H55" s="32">
        <v>-58895.14</v>
      </c>
      <c r="I55" s="37">
        <v>380240.13999999996</v>
      </c>
      <c r="J55" s="108"/>
      <c r="K55" s="108"/>
      <c r="L55" s="109"/>
    </row>
    <row r="56" spans="1:12" hidden="1" outlineLevel="2" x14ac:dyDescent="0.2">
      <c r="A56" s="29">
        <v>49</v>
      </c>
      <c r="B56" s="25">
        <v>41303</v>
      </c>
      <c r="D56" s="102">
        <v>-90115.460000000021</v>
      </c>
      <c r="E56" s="86"/>
      <c r="F56" s="106">
        <v>3.2500000000000001E-2</v>
      </c>
      <c r="G56" s="37">
        <v>907.79</v>
      </c>
      <c r="H56" s="32">
        <v>-89207.670000000027</v>
      </c>
      <c r="I56" s="37">
        <v>291032.46999999991</v>
      </c>
      <c r="J56" s="108"/>
      <c r="K56" s="108"/>
      <c r="L56" s="109"/>
    </row>
    <row r="57" spans="1:12" hidden="1" outlineLevel="2" x14ac:dyDescent="0.2">
      <c r="A57" s="29">
        <v>50</v>
      </c>
      <c r="B57" s="25">
        <v>41331</v>
      </c>
      <c r="D57" s="102">
        <v>-72920.960000000006</v>
      </c>
      <c r="E57" s="86"/>
      <c r="F57" s="106">
        <v>3.2500000000000001E-2</v>
      </c>
      <c r="G57" s="37">
        <v>689.47</v>
      </c>
      <c r="H57" s="32">
        <v>-72231.490000000005</v>
      </c>
      <c r="I57" s="37">
        <v>218800.97999999992</v>
      </c>
      <c r="J57" s="108"/>
      <c r="K57" s="108"/>
      <c r="L57" s="109"/>
    </row>
    <row r="58" spans="1:12" hidden="1" outlineLevel="2" x14ac:dyDescent="0.2">
      <c r="A58" s="29">
        <v>51</v>
      </c>
      <c r="B58" s="25">
        <v>41362</v>
      </c>
      <c r="D58" s="110">
        <v>-57119.12999999999</v>
      </c>
      <c r="E58" s="86"/>
      <c r="F58" s="106">
        <v>3.2500000000000001E-2</v>
      </c>
      <c r="G58" s="37">
        <v>515.24</v>
      </c>
      <c r="H58" s="32">
        <v>-56603.889999999992</v>
      </c>
      <c r="I58" s="37">
        <v>162197.08999999994</v>
      </c>
      <c r="J58" s="108"/>
      <c r="K58" s="108"/>
      <c r="L58" s="109"/>
    </row>
    <row r="59" spans="1:12" hidden="1" outlineLevel="2" x14ac:dyDescent="0.2">
      <c r="A59" s="29">
        <v>52</v>
      </c>
      <c r="B59" s="25">
        <v>41392</v>
      </c>
      <c r="D59" s="110">
        <v>-40724.699999999997</v>
      </c>
      <c r="E59" s="86"/>
      <c r="F59" s="106">
        <v>3.2500000000000001E-2</v>
      </c>
      <c r="G59" s="37">
        <v>384.14</v>
      </c>
      <c r="H59" s="32">
        <v>-40340.559999999998</v>
      </c>
      <c r="I59" s="37">
        <v>121856.52999999994</v>
      </c>
      <c r="J59" s="108"/>
      <c r="K59" s="108"/>
      <c r="L59" s="109"/>
    </row>
    <row r="60" spans="1:12" hidden="1" outlineLevel="2" x14ac:dyDescent="0.2">
      <c r="A60" s="29">
        <v>53</v>
      </c>
      <c r="B60" s="25">
        <v>41423</v>
      </c>
      <c r="D60" s="110">
        <v>-27131.350000000006</v>
      </c>
      <c r="E60" s="86"/>
      <c r="F60" s="106">
        <v>3.2500000000000001E-2</v>
      </c>
      <c r="G60" s="37">
        <v>293.29000000000002</v>
      </c>
      <c r="H60" s="32">
        <v>-26838.060000000005</v>
      </c>
      <c r="I60" s="37">
        <v>95018.469999999943</v>
      </c>
      <c r="J60" s="108"/>
      <c r="K60" s="108"/>
      <c r="L60" s="109"/>
    </row>
    <row r="61" spans="1:12" hidden="1" outlineLevel="2" x14ac:dyDescent="0.2">
      <c r="A61" s="29">
        <v>54</v>
      </c>
      <c r="B61" s="25">
        <v>41453</v>
      </c>
      <c r="D61" s="102">
        <v>-21216.35</v>
      </c>
      <c r="E61" s="86"/>
      <c r="F61" s="106">
        <v>3.2500000000000001E-2</v>
      </c>
      <c r="G61" s="37">
        <v>228.61</v>
      </c>
      <c r="H61" s="32">
        <v>-20987.739999999998</v>
      </c>
      <c r="I61" s="37">
        <v>74030.729999999952</v>
      </c>
      <c r="J61" s="108"/>
      <c r="K61" s="108"/>
      <c r="L61" s="109"/>
    </row>
    <row r="62" spans="1:12" hidden="1" outlineLevel="2" x14ac:dyDescent="0.2">
      <c r="A62" s="29">
        <v>55</v>
      </c>
      <c r="B62" s="25">
        <v>41484</v>
      </c>
      <c r="C62" s="39"/>
      <c r="D62" s="102">
        <v>-15300.959999999997</v>
      </c>
      <c r="E62" s="86"/>
      <c r="F62" s="106">
        <v>3.2500000000000001E-2</v>
      </c>
      <c r="G62" s="37">
        <v>179.78</v>
      </c>
      <c r="H62" s="32">
        <v>-15121.179999999997</v>
      </c>
      <c r="I62" s="37">
        <v>58909.549999999959</v>
      </c>
      <c r="J62" s="108"/>
      <c r="K62" s="108"/>
      <c r="L62" s="109"/>
    </row>
    <row r="63" spans="1:12" hidden="1" outlineLevel="2" x14ac:dyDescent="0.2">
      <c r="A63" s="29">
        <v>56</v>
      </c>
      <c r="B63" s="25">
        <v>41515</v>
      </c>
      <c r="C63" s="39"/>
      <c r="D63" s="102">
        <v>-13326.330000000002</v>
      </c>
      <c r="E63" s="86"/>
      <c r="F63" s="106">
        <v>3.2500000000000001E-2</v>
      </c>
      <c r="G63" s="37">
        <v>141.5</v>
      </c>
      <c r="H63" s="32">
        <v>-13184.830000000002</v>
      </c>
      <c r="I63" s="37">
        <v>45724.719999999958</v>
      </c>
      <c r="J63" s="108"/>
      <c r="K63" s="108"/>
      <c r="L63" s="109"/>
    </row>
    <row r="64" spans="1:12" hidden="1" outlineLevel="2" x14ac:dyDescent="0.2">
      <c r="A64" s="29">
        <v>57</v>
      </c>
      <c r="B64" s="25">
        <v>41545</v>
      </c>
      <c r="C64" s="39"/>
      <c r="D64" s="102">
        <v>-13497.579999999998</v>
      </c>
      <c r="E64" s="86"/>
      <c r="F64" s="106">
        <v>3.2500000000000001E-2</v>
      </c>
      <c r="G64" s="37">
        <v>105.56</v>
      </c>
      <c r="H64" s="32">
        <v>-13392.019999999999</v>
      </c>
      <c r="I64" s="37">
        <v>32332.699999999961</v>
      </c>
      <c r="J64" s="108"/>
      <c r="K64" s="108"/>
      <c r="L64" s="109"/>
    </row>
    <row r="65" spans="1:15" hidden="1" outlineLevel="2" x14ac:dyDescent="0.2">
      <c r="A65" s="29">
        <v>58</v>
      </c>
      <c r="B65" s="25">
        <v>41576</v>
      </c>
      <c r="C65" s="39"/>
      <c r="D65" s="102">
        <v>-25073.130000000005</v>
      </c>
      <c r="E65" s="86"/>
      <c r="F65" s="106">
        <v>3.2500000000000001E-2</v>
      </c>
      <c r="G65" s="37">
        <v>53.61</v>
      </c>
      <c r="H65" s="32">
        <v>-25019.520000000004</v>
      </c>
      <c r="I65" s="37">
        <v>7313.1799999999566</v>
      </c>
      <c r="J65" s="108"/>
      <c r="K65" s="108"/>
      <c r="L65" s="109"/>
    </row>
    <row r="66" spans="1:15" hidden="1" outlineLevel="2" x14ac:dyDescent="0.2">
      <c r="A66" s="29">
        <v>59</v>
      </c>
      <c r="B66" s="25">
        <v>41606</v>
      </c>
      <c r="C66" s="25" t="s">
        <v>194</v>
      </c>
      <c r="D66" s="102">
        <v>-21943.89</v>
      </c>
      <c r="E66" s="86"/>
      <c r="F66" s="106">
        <v>3.2500000000000001E-2</v>
      </c>
      <c r="G66" s="37">
        <v>-9.91</v>
      </c>
      <c r="H66" s="32">
        <v>-21953.8</v>
      </c>
      <c r="I66" s="37">
        <v>-14640.620000000043</v>
      </c>
      <c r="J66" s="108"/>
      <c r="K66" s="108"/>
      <c r="L66" s="109"/>
    </row>
    <row r="67" spans="1:15" hidden="1" outlineLevel="2" x14ac:dyDescent="0.2">
      <c r="A67" s="29">
        <v>60</v>
      </c>
      <c r="B67" s="25">
        <v>41606</v>
      </c>
      <c r="C67" s="25" t="s">
        <v>198</v>
      </c>
      <c r="D67" s="102">
        <v>-12875.789999999997</v>
      </c>
      <c r="E67" s="86">
        <v>384772.64999999997</v>
      </c>
      <c r="F67" s="106">
        <v>3.2500000000000001E-2</v>
      </c>
      <c r="G67" s="37">
        <v>1024.6600000000001</v>
      </c>
      <c r="H67" s="32">
        <v>372921.51999999996</v>
      </c>
      <c r="I67" s="37">
        <v>358280.89999999991</v>
      </c>
      <c r="J67" s="108"/>
      <c r="K67" s="108"/>
      <c r="L67" s="109"/>
      <c r="O67" s="88"/>
    </row>
    <row r="68" spans="1:15" hidden="1" outlineLevel="2" x14ac:dyDescent="0.2">
      <c r="A68" s="29">
        <v>61</v>
      </c>
      <c r="B68" s="25">
        <v>41637</v>
      </c>
      <c r="C68" s="39"/>
      <c r="D68" s="102">
        <v>-66302.770000000033</v>
      </c>
      <c r="E68" s="86"/>
      <c r="F68" s="106">
        <v>3.2500000000000001E-2</v>
      </c>
      <c r="G68" s="37">
        <v>880.56</v>
      </c>
      <c r="H68" s="32">
        <v>-65422.210000000036</v>
      </c>
      <c r="I68" s="37">
        <v>292858.68999999989</v>
      </c>
      <c r="J68" s="108"/>
      <c r="K68" s="108"/>
      <c r="L68" s="109"/>
      <c r="O68" s="88"/>
    </row>
    <row r="69" spans="1:15" hidden="1" outlineLevel="2" x14ac:dyDescent="0.2">
      <c r="A69" s="29">
        <v>62</v>
      </c>
      <c r="B69" s="25">
        <v>41668</v>
      </c>
      <c r="C69" s="39"/>
      <c r="D69" s="102">
        <v>-72723.000000000015</v>
      </c>
      <c r="E69" s="86"/>
      <c r="F69" s="106">
        <v>3.2500000000000001E-2</v>
      </c>
      <c r="G69" s="37">
        <v>694.68</v>
      </c>
      <c r="H69" s="32">
        <v>-72028.320000000022</v>
      </c>
      <c r="I69" s="37">
        <v>220830.36999999988</v>
      </c>
      <c r="J69" s="108"/>
      <c r="K69" s="108"/>
      <c r="L69" s="109"/>
      <c r="O69" s="88"/>
    </row>
    <row r="70" spans="1:15" hidden="1" outlineLevel="2" x14ac:dyDescent="0.2">
      <c r="A70" s="29">
        <v>63</v>
      </c>
      <c r="B70" s="25">
        <v>41696</v>
      </c>
      <c r="C70" s="39"/>
      <c r="D70" s="102">
        <v>-66915.86</v>
      </c>
      <c r="E70" s="86"/>
      <c r="F70" s="106">
        <v>3.2500000000000001E-2</v>
      </c>
      <c r="G70" s="37">
        <v>507.47</v>
      </c>
      <c r="H70" s="32">
        <v>-66408.39</v>
      </c>
      <c r="I70" s="37">
        <v>154421.97999999986</v>
      </c>
      <c r="J70" s="108"/>
      <c r="K70" s="108"/>
      <c r="L70" s="109"/>
      <c r="O70" s="88"/>
    </row>
    <row r="71" spans="1:15" hidden="1" outlineLevel="2" x14ac:dyDescent="0.2">
      <c r="A71" s="29">
        <v>64</v>
      </c>
      <c r="B71" s="25">
        <v>41727</v>
      </c>
      <c r="C71" s="39"/>
      <c r="D71" s="102">
        <v>-47979.740000000013</v>
      </c>
      <c r="E71" s="86"/>
      <c r="F71" s="106">
        <v>3.2500000000000001E-2</v>
      </c>
      <c r="G71" s="37">
        <v>353.25</v>
      </c>
      <c r="H71" s="32">
        <v>-47626.490000000013</v>
      </c>
      <c r="I71" s="37">
        <v>106795.48999999985</v>
      </c>
      <c r="J71" s="108"/>
      <c r="K71" s="108"/>
      <c r="L71" s="109"/>
      <c r="O71" s="88"/>
    </row>
    <row r="72" spans="1:15" hidden="1" outlineLevel="2" x14ac:dyDescent="0.2">
      <c r="A72" s="29">
        <v>65</v>
      </c>
      <c r="B72" s="25">
        <v>41757</v>
      </c>
      <c r="C72" s="39"/>
      <c r="D72" s="102">
        <v>-33441.32</v>
      </c>
      <c r="E72" s="86"/>
      <c r="F72" s="106">
        <v>3.2500000000000001E-2</v>
      </c>
      <c r="G72" s="37">
        <v>243.95</v>
      </c>
      <c r="H72" s="32">
        <v>-33197.370000000003</v>
      </c>
      <c r="I72" s="37">
        <v>73598.11999999985</v>
      </c>
      <c r="J72" s="108"/>
      <c r="K72" s="108"/>
      <c r="L72" s="109"/>
      <c r="O72" s="88"/>
    </row>
    <row r="73" spans="1:15" hidden="1" outlineLevel="2" x14ac:dyDescent="0.2">
      <c r="A73" s="29">
        <v>66</v>
      </c>
      <c r="B73" s="25">
        <v>41788</v>
      </c>
      <c r="C73" s="39"/>
      <c r="D73" s="102">
        <v>-22171.77</v>
      </c>
      <c r="E73" s="86"/>
      <c r="F73" s="106">
        <v>3.2500000000000001E-2</v>
      </c>
      <c r="G73" s="37">
        <v>169.3</v>
      </c>
      <c r="H73" s="32">
        <v>-22002.47</v>
      </c>
      <c r="I73" s="37">
        <v>51595.649999999849</v>
      </c>
      <c r="J73" s="108"/>
      <c r="K73" s="108"/>
      <c r="L73" s="109"/>
      <c r="O73" s="88"/>
    </row>
    <row r="74" spans="1:15" hidden="1" outlineLevel="2" x14ac:dyDescent="0.2">
      <c r="A74" s="29">
        <v>67</v>
      </c>
      <c r="B74" s="25">
        <v>41818</v>
      </c>
      <c r="C74" s="39"/>
      <c r="D74" s="102">
        <v>-14886.45</v>
      </c>
      <c r="E74" s="86"/>
      <c r="F74" s="106">
        <v>3.2500000000000001E-2</v>
      </c>
      <c r="G74" s="37">
        <v>119.58</v>
      </c>
      <c r="H74" s="32">
        <v>-14766.87</v>
      </c>
      <c r="I74" s="37">
        <v>36828.779999999846</v>
      </c>
      <c r="J74" s="108"/>
      <c r="K74" s="108"/>
      <c r="L74" s="109"/>
      <c r="O74" s="88"/>
    </row>
    <row r="75" spans="1:15" hidden="1" outlineLevel="2" x14ac:dyDescent="0.2">
      <c r="A75" s="29">
        <v>68</v>
      </c>
      <c r="B75" s="25">
        <v>41849</v>
      </c>
      <c r="C75" s="39"/>
      <c r="D75" s="102">
        <v>-13033.410000000002</v>
      </c>
      <c r="E75" s="86"/>
      <c r="F75" s="106">
        <v>3.2500000000000001E-2</v>
      </c>
      <c r="G75" s="37">
        <v>82.1</v>
      </c>
      <c r="H75" s="32">
        <v>-12951.310000000001</v>
      </c>
      <c r="I75" s="37">
        <v>23877.469999999845</v>
      </c>
      <c r="J75" s="108"/>
      <c r="K75" s="108"/>
      <c r="L75" s="109"/>
      <c r="O75" s="88"/>
    </row>
    <row r="76" spans="1:15" hidden="1" outlineLevel="2" x14ac:dyDescent="0.2">
      <c r="A76" s="29">
        <v>69</v>
      </c>
      <c r="B76" s="25">
        <v>41880</v>
      </c>
      <c r="C76" s="39"/>
      <c r="D76" s="102">
        <v>-10536.23</v>
      </c>
      <c r="E76" s="86"/>
      <c r="F76" s="106">
        <v>3.2500000000000001E-2</v>
      </c>
      <c r="G76" s="37">
        <v>50.4</v>
      </c>
      <c r="H76" s="32">
        <v>-10485.83</v>
      </c>
      <c r="I76" s="37">
        <v>13391.639999999845</v>
      </c>
      <c r="J76" s="108"/>
      <c r="K76" s="108"/>
      <c r="L76" s="109"/>
      <c r="O76" s="88"/>
    </row>
    <row r="77" spans="1:15" hidden="1" outlineLevel="2" x14ac:dyDescent="0.2">
      <c r="A77" s="29">
        <v>70</v>
      </c>
      <c r="B77" s="25">
        <v>41910</v>
      </c>
      <c r="C77" s="39"/>
      <c r="D77" s="102">
        <v>-10976.909999999998</v>
      </c>
      <c r="E77" s="86"/>
      <c r="F77" s="106">
        <v>3.2500000000000001E-2</v>
      </c>
      <c r="G77" s="37">
        <v>21.4</v>
      </c>
      <c r="H77" s="32">
        <v>-10955.509999999998</v>
      </c>
      <c r="I77" s="37">
        <v>2436.1299999998464</v>
      </c>
      <c r="J77" s="108"/>
      <c r="K77" s="108"/>
      <c r="L77" s="109"/>
      <c r="O77" s="88"/>
    </row>
    <row r="78" spans="1:15" hidden="1" outlineLevel="2" x14ac:dyDescent="0.2">
      <c r="A78" s="29">
        <v>71</v>
      </c>
      <c r="B78" s="25">
        <v>41941</v>
      </c>
      <c r="C78" s="39"/>
      <c r="D78" s="102">
        <v>-12849.21</v>
      </c>
      <c r="E78" s="86"/>
      <c r="F78" s="106">
        <v>3.2500000000000001E-2</v>
      </c>
      <c r="G78" s="37">
        <v>-10.8</v>
      </c>
      <c r="H78" s="32">
        <v>-12860.009999999998</v>
      </c>
      <c r="I78" s="37">
        <v>-10423.880000000152</v>
      </c>
      <c r="J78" s="108"/>
      <c r="K78" s="108"/>
      <c r="L78" s="109"/>
      <c r="O78" s="88"/>
    </row>
    <row r="79" spans="1:15" hidden="1" outlineLevel="2" x14ac:dyDescent="0.2">
      <c r="A79" s="29">
        <v>72</v>
      </c>
      <c r="B79" s="25">
        <v>41971</v>
      </c>
      <c r="C79" s="25" t="s">
        <v>194</v>
      </c>
      <c r="D79" s="102">
        <v>-14124.31</v>
      </c>
      <c r="E79" s="86"/>
      <c r="F79" s="98">
        <v>3.2500000000000001E-2</v>
      </c>
      <c r="G79" s="37">
        <v>-47.36</v>
      </c>
      <c r="H79" s="32">
        <v>-14171.67</v>
      </c>
      <c r="I79" s="37">
        <v>-24595.550000000152</v>
      </c>
      <c r="J79" s="108"/>
      <c r="K79" s="108"/>
      <c r="L79" s="109"/>
      <c r="O79" s="88"/>
    </row>
    <row r="80" spans="1:15" hidden="1" outlineLevel="2" x14ac:dyDescent="0.2">
      <c r="A80" s="29">
        <v>73</v>
      </c>
      <c r="B80" s="25">
        <v>41971</v>
      </c>
      <c r="C80" s="25" t="s">
        <v>198</v>
      </c>
      <c r="D80" s="102">
        <v>-11673.580000000002</v>
      </c>
      <c r="E80" s="86">
        <v>360681.96</v>
      </c>
      <c r="F80" s="98">
        <v>3.2500000000000001E-2</v>
      </c>
      <c r="G80" s="37">
        <v>961.04</v>
      </c>
      <c r="H80" s="32">
        <v>349969.42000000004</v>
      </c>
      <c r="I80" s="37">
        <v>325373.86999999988</v>
      </c>
      <c r="J80" s="108"/>
      <c r="K80" s="108"/>
      <c r="L80" s="109"/>
      <c r="O80" s="88"/>
    </row>
    <row r="81" spans="1:15" hidden="1" outlineLevel="2" x14ac:dyDescent="0.2">
      <c r="A81" s="29">
        <v>74</v>
      </c>
      <c r="B81" s="25">
        <v>42002</v>
      </c>
      <c r="C81" s="39"/>
      <c r="D81" s="102">
        <v>-47467.96</v>
      </c>
      <c r="E81" s="86"/>
      <c r="F81" s="98">
        <v>3.2500000000000001E-2</v>
      </c>
      <c r="G81" s="37">
        <v>816.94</v>
      </c>
      <c r="H81" s="32">
        <v>-46651.02</v>
      </c>
      <c r="I81" s="37">
        <v>278722.84999999986</v>
      </c>
      <c r="J81" s="108"/>
      <c r="K81" s="108"/>
      <c r="L81" s="109"/>
      <c r="O81" s="88"/>
    </row>
    <row r="82" spans="1:15" hidden="1" outlineLevel="2" x14ac:dyDescent="0.2">
      <c r="A82" s="29">
        <v>75</v>
      </c>
      <c r="B82" s="25">
        <v>42033</v>
      </c>
      <c r="C82" s="39"/>
      <c r="D82" s="102">
        <v>-52030.600000000006</v>
      </c>
      <c r="E82" s="86"/>
      <c r="F82" s="98">
        <v>3.2500000000000001E-2</v>
      </c>
      <c r="G82" s="37">
        <v>684.42</v>
      </c>
      <c r="H82" s="32">
        <v>-51346.180000000008</v>
      </c>
      <c r="I82" s="37">
        <v>227376.66999999987</v>
      </c>
      <c r="J82" s="108"/>
      <c r="K82" s="108"/>
      <c r="L82" s="109"/>
      <c r="O82" s="88"/>
    </row>
    <row r="83" spans="1:15" hidden="1" outlineLevel="2" x14ac:dyDescent="0.2">
      <c r="A83" s="29">
        <v>76</v>
      </c>
      <c r="B83" s="25">
        <v>42061</v>
      </c>
      <c r="C83" s="39"/>
      <c r="D83" s="102">
        <v>-38529.93</v>
      </c>
      <c r="E83" s="86"/>
      <c r="F83" s="98">
        <v>3.2500000000000001E-2</v>
      </c>
      <c r="G83" s="37">
        <v>563.64</v>
      </c>
      <c r="H83" s="32">
        <v>-37966.29</v>
      </c>
      <c r="I83" s="37">
        <v>189410.37999999986</v>
      </c>
      <c r="J83" s="108"/>
      <c r="K83" s="108"/>
      <c r="L83" s="109"/>
      <c r="O83" s="88"/>
    </row>
    <row r="84" spans="1:15" hidden="1" outlineLevel="2" x14ac:dyDescent="0.2">
      <c r="A84" s="29">
        <v>77</v>
      </c>
      <c r="B84" s="25">
        <v>42092</v>
      </c>
      <c r="C84" s="39"/>
      <c r="D84" s="102">
        <v>-30448.640000000003</v>
      </c>
      <c r="E84" s="86"/>
      <c r="F84" s="98">
        <v>3.2500000000000001E-2</v>
      </c>
      <c r="G84" s="37">
        <v>471.75</v>
      </c>
      <c r="H84" s="32">
        <v>-29976.890000000003</v>
      </c>
      <c r="I84" s="37">
        <v>159433.48999999985</v>
      </c>
      <c r="J84" s="108"/>
      <c r="K84" s="108"/>
      <c r="L84" s="109"/>
      <c r="O84" s="88"/>
    </row>
    <row r="85" spans="1:15" hidden="1" outlineLevel="2" x14ac:dyDescent="0.2">
      <c r="A85" s="29">
        <v>78</v>
      </c>
      <c r="B85" s="25">
        <v>42122</v>
      </c>
      <c r="C85" s="39"/>
      <c r="D85" s="102">
        <v>-24750.560000000005</v>
      </c>
      <c r="E85" s="86"/>
      <c r="F85" s="98">
        <v>3.2500000000000001E-2</v>
      </c>
      <c r="G85" s="37">
        <v>398.28</v>
      </c>
      <c r="H85" s="32">
        <v>-24352.280000000006</v>
      </c>
      <c r="I85" s="37">
        <v>135081.20999999985</v>
      </c>
      <c r="J85" s="108"/>
      <c r="K85" s="108"/>
      <c r="L85" s="109"/>
      <c r="O85" s="88"/>
    </row>
    <row r="86" spans="1:15" hidden="1" outlineLevel="2" x14ac:dyDescent="0.2">
      <c r="A86" s="29">
        <v>79</v>
      </c>
      <c r="B86" s="25">
        <v>42153</v>
      </c>
      <c r="C86" s="39"/>
      <c r="D86" s="102">
        <v>-18515.749999999996</v>
      </c>
      <c r="E86" s="86"/>
      <c r="F86" s="98">
        <v>3.2500000000000001E-2</v>
      </c>
      <c r="G86" s="37">
        <v>340.77</v>
      </c>
      <c r="H86" s="32">
        <v>-18174.979999999996</v>
      </c>
      <c r="I86" s="37">
        <v>116906.22999999985</v>
      </c>
      <c r="J86" s="108"/>
      <c r="K86" s="108"/>
      <c r="L86" s="109"/>
      <c r="O86" s="88"/>
    </row>
    <row r="87" spans="1:15" hidden="1" outlineLevel="2" x14ac:dyDescent="0.2">
      <c r="A87" s="29">
        <v>80</v>
      </c>
      <c r="B87" s="25">
        <v>42183</v>
      </c>
      <c r="C87" s="39"/>
      <c r="D87" s="102">
        <v>-12501.400000000001</v>
      </c>
      <c r="E87" s="86"/>
      <c r="F87" s="98">
        <v>3.2500000000000001E-2</v>
      </c>
      <c r="G87" s="37">
        <v>299.69</v>
      </c>
      <c r="H87" s="32">
        <v>-12201.710000000001</v>
      </c>
      <c r="I87" s="37">
        <v>104704.51999999984</v>
      </c>
      <c r="J87" s="108"/>
      <c r="K87" s="108"/>
      <c r="L87" s="109"/>
      <c r="O87" s="88"/>
    </row>
    <row r="88" spans="1:15" hidden="1" outlineLevel="2" x14ac:dyDescent="0.2">
      <c r="A88" s="29">
        <v>81</v>
      </c>
      <c r="B88" s="25">
        <v>42214</v>
      </c>
      <c r="C88" s="39"/>
      <c r="D88" s="102">
        <v>-9305.4100000000017</v>
      </c>
      <c r="E88" s="86"/>
      <c r="F88" s="98">
        <v>3.2500000000000001E-2</v>
      </c>
      <c r="G88" s="37">
        <v>270.97000000000003</v>
      </c>
      <c r="H88" s="32">
        <v>-9034.4400000000023</v>
      </c>
      <c r="I88" s="37">
        <v>95670.079999999842</v>
      </c>
      <c r="J88" s="108"/>
      <c r="K88" s="108"/>
      <c r="L88" s="109"/>
      <c r="N88" s="27"/>
      <c r="O88" s="27"/>
    </row>
    <row r="89" spans="1:15" hidden="1" outlineLevel="2" x14ac:dyDescent="0.2">
      <c r="A89" s="29">
        <v>82</v>
      </c>
      <c r="B89" s="25">
        <v>42245</v>
      </c>
      <c r="C89" s="58"/>
      <c r="D89" s="102">
        <v>-8749.8700000000008</v>
      </c>
      <c r="E89" s="86"/>
      <c r="F89" s="98">
        <v>3.2500000000000001E-2</v>
      </c>
      <c r="G89" s="37">
        <v>247.26</v>
      </c>
      <c r="H89" s="32">
        <v>-8502.61</v>
      </c>
      <c r="I89" s="37">
        <v>87167.469999999841</v>
      </c>
      <c r="J89" s="108"/>
      <c r="K89" s="108"/>
      <c r="L89" s="109"/>
      <c r="O89" s="88"/>
    </row>
    <row r="90" spans="1:15" hidden="1" outlineLevel="2" x14ac:dyDescent="0.2">
      <c r="A90" s="29">
        <v>83</v>
      </c>
      <c r="B90" s="25">
        <v>42275</v>
      </c>
      <c r="C90" s="58"/>
      <c r="D90" s="102">
        <v>-10086.370000000001</v>
      </c>
      <c r="E90" s="86"/>
      <c r="F90" s="98">
        <v>3.2500000000000001E-2</v>
      </c>
      <c r="G90" s="37">
        <v>222.42</v>
      </c>
      <c r="H90" s="32">
        <v>-9863.9500000000007</v>
      </c>
      <c r="I90" s="37">
        <v>77303.519999999844</v>
      </c>
      <c r="J90" s="108"/>
      <c r="K90" s="108"/>
      <c r="L90" s="109"/>
      <c r="O90" s="88"/>
    </row>
    <row r="91" spans="1:15" hidden="1" outlineLevel="2" x14ac:dyDescent="0.2">
      <c r="A91" s="29">
        <v>84</v>
      </c>
      <c r="B91" s="25">
        <v>42306</v>
      </c>
      <c r="C91" s="58"/>
      <c r="D91" s="102">
        <v>-12072.76</v>
      </c>
      <c r="E91" s="86"/>
      <c r="F91" s="98">
        <v>3.2500000000000001E-2</v>
      </c>
      <c r="G91" s="37">
        <v>193.02</v>
      </c>
      <c r="H91" s="32">
        <v>-11879.74</v>
      </c>
      <c r="I91" s="37">
        <v>65423.779999999846</v>
      </c>
      <c r="J91" s="108"/>
      <c r="K91" s="108"/>
      <c r="L91" s="109"/>
      <c r="O91" s="88"/>
    </row>
    <row r="92" spans="1:15" hidden="1" outlineLevel="2" x14ac:dyDescent="0.2">
      <c r="A92" s="29">
        <v>85</v>
      </c>
      <c r="B92" s="25">
        <v>42336</v>
      </c>
      <c r="C92" s="25" t="s">
        <v>194</v>
      </c>
      <c r="D92" s="102">
        <v>-11131.02</v>
      </c>
      <c r="E92" s="86"/>
      <c r="F92" s="98">
        <v>3.2500000000000001E-2</v>
      </c>
      <c r="G92" s="37">
        <v>162.12</v>
      </c>
      <c r="H92" s="32">
        <v>-10968.9</v>
      </c>
      <c r="I92" s="37">
        <v>54454.879999999845</v>
      </c>
      <c r="J92" s="108"/>
      <c r="K92" s="108"/>
      <c r="L92" s="109"/>
      <c r="O92" s="88"/>
    </row>
    <row r="93" spans="1:15" hidden="1" outlineLevel="2" x14ac:dyDescent="0.2">
      <c r="A93" s="29">
        <v>86</v>
      </c>
      <c r="B93" s="25">
        <v>42336</v>
      </c>
      <c r="C93" s="25" t="s">
        <v>198</v>
      </c>
      <c r="D93" s="102">
        <v>-12141.71</v>
      </c>
      <c r="E93" s="86">
        <v>341126.88</v>
      </c>
      <c r="F93" s="98">
        <v>3.2500000000000001E-2</v>
      </c>
      <c r="G93" s="37">
        <v>907.44</v>
      </c>
      <c r="H93" s="32">
        <v>329892.61</v>
      </c>
      <c r="I93" s="37">
        <v>384347.48999999982</v>
      </c>
      <c r="J93" s="108"/>
      <c r="K93" s="108"/>
      <c r="L93" s="109"/>
      <c r="O93" s="88"/>
    </row>
    <row r="94" spans="1:15" hidden="1" outlineLevel="2" x14ac:dyDescent="0.2">
      <c r="A94" s="29">
        <v>87</v>
      </c>
      <c r="B94" s="25">
        <v>42367</v>
      </c>
      <c r="C94" s="58"/>
      <c r="D94" s="102">
        <v>-59962.99</v>
      </c>
      <c r="E94" s="86"/>
      <c r="F94" s="98">
        <v>3.2500000000000001E-2</v>
      </c>
      <c r="G94" s="37">
        <v>959.74</v>
      </c>
      <c r="H94" s="32">
        <v>-59003.25</v>
      </c>
      <c r="I94" s="37">
        <v>325344.23999999982</v>
      </c>
      <c r="J94" s="108"/>
      <c r="K94" s="108"/>
      <c r="L94" s="109"/>
      <c r="O94" s="88"/>
    </row>
    <row r="95" spans="1:15" hidden="1" outlineLevel="2" x14ac:dyDescent="0.2">
      <c r="A95" s="29">
        <v>88</v>
      </c>
      <c r="B95" s="25">
        <v>42398</v>
      </c>
      <c r="C95" s="58"/>
      <c r="D95" s="102">
        <v>-72294.720000000001</v>
      </c>
      <c r="E95" s="86"/>
      <c r="F95" s="98">
        <v>3.2500000000000001E-2</v>
      </c>
      <c r="G95" s="37">
        <v>783.24</v>
      </c>
      <c r="H95" s="32">
        <v>-71511.48</v>
      </c>
      <c r="I95" s="37">
        <v>253832.75999999983</v>
      </c>
      <c r="J95" s="108"/>
      <c r="K95" s="108"/>
      <c r="L95" s="109"/>
      <c r="O95" s="88"/>
    </row>
    <row r="96" spans="1:15" hidden="1" outlineLevel="2" x14ac:dyDescent="0.2">
      <c r="A96" s="29">
        <v>89</v>
      </c>
      <c r="B96" s="25">
        <v>42427</v>
      </c>
      <c r="C96" s="58"/>
      <c r="D96" s="102">
        <v>-47932.23</v>
      </c>
      <c r="E96" s="86"/>
      <c r="F96" s="98">
        <v>3.2500000000000001E-2</v>
      </c>
      <c r="G96" s="37">
        <v>622.55999999999995</v>
      </c>
      <c r="H96" s="32">
        <v>-47309.670000000006</v>
      </c>
      <c r="I96" s="37">
        <v>206523.08999999982</v>
      </c>
      <c r="J96" s="108"/>
      <c r="K96" s="108"/>
      <c r="L96" s="109"/>
      <c r="O96" s="88"/>
    </row>
    <row r="97" spans="1:15" hidden="1" outlineLevel="2" x14ac:dyDescent="0.2">
      <c r="A97" s="29">
        <v>90</v>
      </c>
      <c r="B97" s="25">
        <v>42458</v>
      </c>
      <c r="C97" s="58"/>
      <c r="D97" s="102">
        <v>-40693.46</v>
      </c>
      <c r="E97" s="86"/>
      <c r="F97" s="98">
        <v>3.2500000000000001E-2</v>
      </c>
      <c r="G97" s="37">
        <v>504.23</v>
      </c>
      <c r="H97" s="32">
        <v>-40189.229999999996</v>
      </c>
      <c r="I97" s="37">
        <v>166333.85999999981</v>
      </c>
      <c r="J97" s="108"/>
      <c r="K97" s="108"/>
      <c r="L97" s="109"/>
      <c r="O97" s="88"/>
    </row>
    <row r="98" spans="1:15" hidden="1" outlineLevel="2" x14ac:dyDescent="0.2">
      <c r="A98" s="29">
        <v>91</v>
      </c>
      <c r="B98" s="25">
        <v>42488</v>
      </c>
      <c r="C98" s="58"/>
      <c r="D98" s="102">
        <v>-30033.64</v>
      </c>
      <c r="E98" s="86"/>
      <c r="F98" s="98">
        <v>3.4599999999999999E-2</v>
      </c>
      <c r="G98" s="37">
        <v>436.3</v>
      </c>
      <c r="H98" s="32">
        <v>-29597.34</v>
      </c>
      <c r="I98" s="37">
        <v>136736.51999999981</v>
      </c>
      <c r="J98" s="108"/>
      <c r="K98" s="108"/>
      <c r="L98" s="109"/>
      <c r="O98" s="88"/>
    </row>
    <row r="99" spans="1:15" hidden="1" outlineLevel="2" x14ac:dyDescent="0.2">
      <c r="A99" s="29">
        <v>92</v>
      </c>
      <c r="B99" s="25">
        <v>42519</v>
      </c>
      <c r="C99" s="58"/>
      <c r="D99" s="102">
        <v>-18358.919999999998</v>
      </c>
      <c r="E99" s="86"/>
      <c r="F99" s="98">
        <v>3.4599999999999999E-2</v>
      </c>
      <c r="G99" s="37">
        <v>367.79</v>
      </c>
      <c r="H99" s="32">
        <v>-17991.129999999997</v>
      </c>
      <c r="I99" s="37">
        <v>118745.38999999981</v>
      </c>
      <c r="J99" s="108"/>
      <c r="K99" s="108"/>
      <c r="L99" s="109"/>
      <c r="O99" s="88"/>
    </row>
    <row r="100" spans="1:15" hidden="1" outlineLevel="2" x14ac:dyDescent="0.2">
      <c r="A100" s="29">
        <v>93</v>
      </c>
      <c r="B100" s="25">
        <v>42549</v>
      </c>
      <c r="C100" s="58"/>
      <c r="D100" s="102">
        <v>-15899.17</v>
      </c>
      <c r="E100" s="86"/>
      <c r="F100" s="98">
        <v>3.4599999999999999E-2</v>
      </c>
      <c r="G100" s="37">
        <v>319.45999999999998</v>
      </c>
      <c r="H100" s="32">
        <v>-15579.710000000001</v>
      </c>
      <c r="I100" s="37">
        <v>103165.6799999998</v>
      </c>
      <c r="J100" s="108"/>
      <c r="K100" s="108"/>
      <c r="L100" s="109"/>
      <c r="O100" s="88"/>
    </row>
    <row r="101" spans="1:15" hidden="1" outlineLevel="2" x14ac:dyDescent="0.2">
      <c r="A101" s="29">
        <v>94</v>
      </c>
      <c r="B101" s="25">
        <v>42580</v>
      </c>
      <c r="C101" s="58"/>
      <c r="D101" s="102">
        <v>-12611.6</v>
      </c>
      <c r="E101" s="86"/>
      <c r="F101" s="98">
        <v>3.5000000000000003E-2</v>
      </c>
      <c r="G101" s="37">
        <v>282.51</v>
      </c>
      <c r="H101" s="32">
        <v>-12329.09</v>
      </c>
      <c r="I101" s="37">
        <v>90836.589999999807</v>
      </c>
      <c r="J101" s="108"/>
      <c r="K101" s="108"/>
      <c r="L101" s="109"/>
      <c r="O101" s="88"/>
    </row>
    <row r="102" spans="1:15" hidden="1" outlineLevel="2" x14ac:dyDescent="0.2">
      <c r="A102" s="29">
        <v>95</v>
      </c>
      <c r="B102" s="25">
        <v>42611</v>
      </c>
      <c r="C102" s="58"/>
      <c r="D102" s="102">
        <v>-11013.77</v>
      </c>
      <c r="E102" s="86"/>
      <c r="F102" s="98">
        <v>3.5000000000000003E-2</v>
      </c>
      <c r="G102" s="37">
        <v>248.88</v>
      </c>
      <c r="H102" s="32">
        <v>-10764.890000000001</v>
      </c>
      <c r="I102" s="37">
        <v>80071.699999999808</v>
      </c>
      <c r="J102" s="108"/>
      <c r="K102" s="108"/>
      <c r="L102" s="109"/>
      <c r="O102" s="88"/>
    </row>
    <row r="103" spans="1:15" hidden="1" outlineLevel="2" x14ac:dyDescent="0.2">
      <c r="A103" s="29">
        <v>96</v>
      </c>
      <c r="B103" s="25">
        <v>42641</v>
      </c>
      <c r="C103" s="58"/>
      <c r="D103" s="102">
        <v>-11950.34</v>
      </c>
      <c r="E103" s="86"/>
      <c r="F103" s="72">
        <v>3.5000000000000003E-2</v>
      </c>
      <c r="G103" s="93">
        <v>216.11</v>
      </c>
      <c r="H103" s="79">
        <v>-11734.23</v>
      </c>
      <c r="I103" s="93">
        <v>68337.469999999812</v>
      </c>
      <c r="J103" s="108"/>
      <c r="K103" s="108"/>
      <c r="L103" s="109"/>
      <c r="O103" s="88"/>
    </row>
    <row r="104" spans="1:15" hidden="1" outlineLevel="2" x14ac:dyDescent="0.2">
      <c r="A104" s="29">
        <v>97</v>
      </c>
      <c r="B104" s="25">
        <v>42672</v>
      </c>
      <c r="C104" s="58"/>
      <c r="D104" s="102">
        <v>-17367.149999999998</v>
      </c>
      <c r="E104" s="86"/>
      <c r="F104" s="72">
        <v>3.5000000000000003E-2</v>
      </c>
      <c r="G104" s="93">
        <v>173.99</v>
      </c>
      <c r="H104" s="79">
        <v>-17193.159999999996</v>
      </c>
      <c r="I104" s="93">
        <v>51144.309999999816</v>
      </c>
      <c r="J104" s="108"/>
      <c r="K104" s="108"/>
      <c r="L104" s="109"/>
      <c r="O104" s="88"/>
    </row>
    <row r="105" spans="1:15" hidden="1" outlineLevel="2" x14ac:dyDescent="0.2">
      <c r="A105" s="29">
        <v>98</v>
      </c>
      <c r="B105" s="67">
        <v>42702</v>
      </c>
      <c r="C105" s="78" t="s">
        <v>194</v>
      </c>
      <c r="D105" s="102">
        <v>-15385.52</v>
      </c>
      <c r="E105" s="79"/>
      <c r="F105" s="72">
        <v>3.5000000000000003E-2</v>
      </c>
      <c r="G105" s="93">
        <v>126.73</v>
      </c>
      <c r="H105" s="79">
        <v>-15258.79</v>
      </c>
      <c r="I105" s="93">
        <v>35885.519999999815</v>
      </c>
      <c r="J105" s="108"/>
      <c r="K105" s="108"/>
      <c r="L105" s="109"/>
      <c r="O105" s="88"/>
    </row>
    <row r="106" spans="1:15" hidden="1" outlineLevel="2" x14ac:dyDescent="0.2">
      <c r="A106" s="29">
        <v>99</v>
      </c>
      <c r="B106" s="67">
        <v>42702</v>
      </c>
      <c r="C106" s="25" t="s">
        <v>198</v>
      </c>
      <c r="D106" s="102">
        <v>-11964.440000000004</v>
      </c>
      <c r="E106" s="79">
        <v>381744.66</v>
      </c>
      <c r="F106" s="72">
        <v>3.5000000000000003E-2</v>
      </c>
      <c r="G106" s="93">
        <v>1095.97</v>
      </c>
      <c r="H106" s="79">
        <v>370876.18999999994</v>
      </c>
      <c r="I106" s="93">
        <v>406761.70999999973</v>
      </c>
      <c r="J106" s="108"/>
      <c r="K106" s="108"/>
      <c r="L106" s="109"/>
      <c r="O106" s="88"/>
    </row>
    <row r="107" spans="1:15" hidden="1" outlineLevel="2" x14ac:dyDescent="0.2">
      <c r="A107" s="29">
        <v>100</v>
      </c>
      <c r="B107" s="67">
        <v>42733</v>
      </c>
      <c r="C107" s="78"/>
      <c r="D107" s="102">
        <v>-61086.84</v>
      </c>
      <c r="E107" s="79"/>
      <c r="F107" s="72">
        <v>3.5000000000000003E-2</v>
      </c>
      <c r="G107" s="93">
        <v>1097.3</v>
      </c>
      <c r="H107" s="79">
        <v>-59989.539999999994</v>
      </c>
      <c r="I107" s="93">
        <v>346772.16999999975</v>
      </c>
      <c r="J107" s="108"/>
      <c r="K107" s="108"/>
      <c r="L107" s="109"/>
    </row>
    <row r="108" spans="1:15" hidden="1" outlineLevel="2" x14ac:dyDescent="0.2">
      <c r="A108" s="29">
        <v>101</v>
      </c>
      <c r="B108" s="67">
        <v>42764</v>
      </c>
      <c r="C108" s="78"/>
      <c r="D108" s="102">
        <v>-105335.61000000003</v>
      </c>
      <c r="E108" s="79"/>
      <c r="F108" s="72">
        <v>3.5000000000000003E-2</v>
      </c>
      <c r="G108" s="93">
        <v>857.8</v>
      </c>
      <c r="H108" s="79">
        <v>-104477.81000000003</v>
      </c>
      <c r="I108" s="93">
        <v>242294.35999999972</v>
      </c>
      <c r="J108" s="108"/>
      <c r="K108" s="108"/>
      <c r="L108" s="109"/>
    </row>
    <row r="109" spans="1:15" hidden="1" outlineLevel="2" x14ac:dyDescent="0.2">
      <c r="A109" s="29">
        <v>102</v>
      </c>
      <c r="B109" s="67">
        <v>42793</v>
      </c>
      <c r="C109" s="78"/>
      <c r="D109" s="102">
        <v>-79203.05</v>
      </c>
      <c r="E109" s="79"/>
      <c r="F109" s="72">
        <v>3.5000000000000003E-2</v>
      </c>
      <c r="G109" s="93">
        <v>591.19000000000005</v>
      </c>
      <c r="H109" s="79">
        <v>-78611.86</v>
      </c>
      <c r="I109" s="93">
        <v>163682.49999999971</v>
      </c>
      <c r="J109" s="108"/>
      <c r="K109" s="108"/>
      <c r="L109" s="109"/>
    </row>
    <row r="110" spans="1:15" hidden="1" outlineLevel="2" x14ac:dyDescent="0.2">
      <c r="A110" s="29">
        <v>103</v>
      </c>
      <c r="B110" s="67">
        <v>42824</v>
      </c>
      <c r="C110" s="78"/>
      <c r="D110" s="102">
        <v>-61529.619999999995</v>
      </c>
      <c r="E110" s="79"/>
      <c r="F110" s="72">
        <v>3.5000000000000003E-2</v>
      </c>
      <c r="G110" s="93">
        <v>387.68</v>
      </c>
      <c r="H110" s="79">
        <v>-61141.939999999995</v>
      </c>
      <c r="I110" s="93">
        <v>102540.55999999971</v>
      </c>
      <c r="J110" s="108"/>
      <c r="K110" s="108"/>
      <c r="L110" s="109"/>
    </row>
    <row r="111" spans="1:15" hidden="1" outlineLevel="2" x14ac:dyDescent="0.2">
      <c r="A111" s="29">
        <v>104</v>
      </c>
      <c r="B111" s="67">
        <v>42855</v>
      </c>
      <c r="C111" s="78"/>
      <c r="D111" s="102">
        <v>-43944.859999999993</v>
      </c>
      <c r="E111" s="79"/>
      <c r="F111" s="72">
        <v>3.7100000000000001E-2</v>
      </c>
      <c r="G111" s="93">
        <v>249.09</v>
      </c>
      <c r="H111" s="79">
        <v>-43695.77</v>
      </c>
      <c r="I111" s="93">
        <v>58844.78999999971</v>
      </c>
      <c r="J111" s="108"/>
      <c r="K111" s="108"/>
      <c r="L111" s="109"/>
    </row>
    <row r="112" spans="1:15" hidden="1" outlineLevel="2" x14ac:dyDescent="0.2">
      <c r="A112" s="29">
        <v>105</v>
      </c>
      <c r="B112" s="67">
        <v>42886</v>
      </c>
      <c r="C112" s="78"/>
      <c r="D112" s="102">
        <v>-31415.65</v>
      </c>
      <c r="E112" s="79"/>
      <c r="F112" s="72">
        <v>3.7100000000000001E-2</v>
      </c>
      <c r="G112" s="93">
        <v>133.37</v>
      </c>
      <c r="H112" s="79">
        <v>-31282.280000000002</v>
      </c>
      <c r="I112" s="93">
        <v>27562.509999999707</v>
      </c>
      <c r="J112" s="108"/>
      <c r="K112" s="108"/>
      <c r="L112" s="109"/>
    </row>
    <row r="113" spans="1:16" hidden="1" outlineLevel="2" x14ac:dyDescent="0.2">
      <c r="A113" s="29">
        <v>106</v>
      </c>
      <c r="B113" s="67">
        <v>42915</v>
      </c>
      <c r="C113" s="78"/>
      <c r="D113" s="102">
        <v>-19094.349999999995</v>
      </c>
      <c r="E113" s="79"/>
      <c r="F113" s="72">
        <v>3.7100000000000001E-2</v>
      </c>
      <c r="G113" s="93">
        <v>55.7</v>
      </c>
      <c r="H113" s="79">
        <v>-19038.649999999994</v>
      </c>
      <c r="I113" s="93">
        <v>8523.8599999997132</v>
      </c>
      <c r="J113" s="108"/>
      <c r="K113" s="108"/>
      <c r="L113" s="109"/>
    </row>
    <row r="114" spans="1:16" hidden="1" outlineLevel="2" x14ac:dyDescent="0.2">
      <c r="A114" s="29">
        <v>107</v>
      </c>
      <c r="B114" s="67">
        <v>42946</v>
      </c>
      <c r="C114" s="111" t="s">
        <v>188</v>
      </c>
      <c r="D114" s="102">
        <v>-14169.090000000002</v>
      </c>
      <c r="E114" s="79">
        <v>-1.36</v>
      </c>
      <c r="F114" s="72">
        <v>3.9600000000000003E-2</v>
      </c>
      <c r="G114" s="93">
        <v>4.75</v>
      </c>
      <c r="H114" s="79">
        <v>-14165.700000000003</v>
      </c>
      <c r="I114" s="93">
        <v>-5641.8400000002894</v>
      </c>
      <c r="J114" s="108"/>
      <c r="K114" s="108"/>
      <c r="L114" s="109"/>
      <c r="O114" s="112"/>
      <c r="P114" s="27"/>
    </row>
    <row r="115" spans="1:16" hidden="1" outlineLevel="2" x14ac:dyDescent="0.2">
      <c r="A115" s="29">
        <v>108</v>
      </c>
      <c r="B115" s="67">
        <v>42977</v>
      </c>
      <c r="C115" s="78"/>
      <c r="D115" s="102">
        <v>-11752.639999999998</v>
      </c>
      <c r="E115" s="79"/>
      <c r="F115" s="72">
        <v>3.9600000000000003E-2</v>
      </c>
      <c r="G115" s="93">
        <v>-38.01</v>
      </c>
      <c r="H115" s="79">
        <v>-11790.649999999998</v>
      </c>
      <c r="I115" s="93">
        <v>-17432.490000000289</v>
      </c>
      <c r="J115" s="108"/>
      <c r="K115" s="108"/>
      <c r="L115" s="109"/>
    </row>
    <row r="116" spans="1:16" hidden="1" outlineLevel="2" x14ac:dyDescent="0.2">
      <c r="A116" s="29">
        <v>109</v>
      </c>
      <c r="B116" s="67">
        <v>43008</v>
      </c>
      <c r="C116" s="78"/>
      <c r="D116" s="102">
        <v>-12592.569999999998</v>
      </c>
      <c r="E116" s="79"/>
      <c r="F116" s="72">
        <v>3.9600000000000003E-2</v>
      </c>
      <c r="G116" s="93">
        <v>-78.3</v>
      </c>
      <c r="H116" s="79">
        <v>-12670.869999999997</v>
      </c>
      <c r="I116" s="93">
        <v>-30103.360000000284</v>
      </c>
      <c r="J116" s="108"/>
      <c r="K116" s="108"/>
      <c r="L116" s="109"/>
    </row>
    <row r="117" spans="1:16" hidden="1" outlineLevel="2" x14ac:dyDescent="0.2">
      <c r="A117" s="29">
        <v>110</v>
      </c>
      <c r="B117" s="67">
        <v>43039</v>
      </c>
      <c r="C117" s="78"/>
      <c r="D117" s="102">
        <v>-20752.650000000001</v>
      </c>
      <c r="E117" s="79"/>
      <c r="F117" s="72">
        <v>4.2099999999999999E-2</v>
      </c>
      <c r="G117" s="93">
        <v>-142.02000000000001</v>
      </c>
      <c r="H117" s="79">
        <v>-20894.670000000002</v>
      </c>
      <c r="I117" s="93">
        <v>-50998.03000000029</v>
      </c>
      <c r="J117" s="108"/>
      <c r="K117" s="108"/>
      <c r="L117" s="109"/>
    </row>
    <row r="118" spans="1:16" hidden="1" outlineLevel="2" x14ac:dyDescent="0.2">
      <c r="A118" s="29">
        <v>111</v>
      </c>
      <c r="B118" s="67">
        <v>43069</v>
      </c>
      <c r="C118" s="78" t="s">
        <v>194</v>
      </c>
      <c r="D118" s="102">
        <v>-22728.679999999997</v>
      </c>
      <c r="E118" s="79"/>
      <c r="F118" s="72">
        <v>4.2099999999999999E-2</v>
      </c>
      <c r="G118" s="93">
        <v>-218.79</v>
      </c>
      <c r="H118" s="79">
        <v>-22947.469999999998</v>
      </c>
      <c r="I118" s="93">
        <v>-73945.500000000291</v>
      </c>
      <c r="J118" s="108"/>
      <c r="K118" s="108"/>
      <c r="L118" s="109"/>
    </row>
    <row r="119" spans="1:16" hidden="1" outlineLevel="2" x14ac:dyDescent="0.2">
      <c r="A119" s="29">
        <v>112</v>
      </c>
      <c r="B119" s="67">
        <v>43069</v>
      </c>
      <c r="C119" s="25" t="s">
        <v>198</v>
      </c>
      <c r="D119" s="102">
        <v>-9937.4000000000015</v>
      </c>
      <c r="E119" s="79">
        <v>332064.63</v>
      </c>
      <c r="F119" s="72">
        <v>4.2099999999999999E-2</v>
      </c>
      <c r="G119" s="93">
        <v>1147.56</v>
      </c>
      <c r="H119" s="79">
        <v>323274.78999999998</v>
      </c>
      <c r="I119" s="93">
        <v>249329.28999999969</v>
      </c>
      <c r="J119" s="108"/>
      <c r="K119" s="108"/>
      <c r="L119" s="109"/>
    </row>
    <row r="120" spans="1:16" hidden="1" outlineLevel="2" x14ac:dyDescent="0.2">
      <c r="A120" s="29">
        <v>113</v>
      </c>
      <c r="B120" s="67">
        <v>43100</v>
      </c>
      <c r="C120" s="78"/>
      <c r="D120" s="102">
        <v>-39780.330000000009</v>
      </c>
      <c r="E120" s="79"/>
      <c r="F120" s="72">
        <v>4.2099999999999999E-2</v>
      </c>
      <c r="G120" s="93">
        <v>804.95</v>
      </c>
      <c r="H120" s="79">
        <v>-38975.380000000012</v>
      </c>
      <c r="I120" s="93">
        <v>210353.90999999968</v>
      </c>
      <c r="J120" s="108"/>
      <c r="K120" s="108"/>
      <c r="L120" s="109"/>
    </row>
    <row r="121" spans="1:16" hidden="1" outlineLevel="2" x14ac:dyDescent="0.2">
      <c r="A121" s="29">
        <v>114</v>
      </c>
      <c r="B121" s="67">
        <v>43101</v>
      </c>
      <c r="C121" s="78"/>
      <c r="D121" s="102">
        <v>-51715.549999999988</v>
      </c>
      <c r="E121" s="79"/>
      <c r="F121" s="72">
        <v>4.2500000000000003E-2</v>
      </c>
      <c r="G121" s="93">
        <v>653.41999999999996</v>
      </c>
      <c r="H121" s="79">
        <v>-51062.12999999999</v>
      </c>
      <c r="I121" s="93">
        <v>159291.77999999968</v>
      </c>
      <c r="J121" s="108"/>
      <c r="K121" s="108"/>
      <c r="L121" s="109"/>
    </row>
    <row r="122" spans="1:16" hidden="1" outlineLevel="2" x14ac:dyDescent="0.2">
      <c r="A122" s="29">
        <v>115</v>
      </c>
      <c r="B122" s="67">
        <v>43132</v>
      </c>
      <c r="C122" s="78"/>
      <c r="D122" s="102">
        <v>-37015.55999999999</v>
      </c>
      <c r="E122" s="79"/>
      <c r="F122" s="72">
        <v>4.2500000000000003E-2</v>
      </c>
      <c r="G122" s="93">
        <v>498.61</v>
      </c>
      <c r="H122" s="79">
        <v>-36516.94999999999</v>
      </c>
      <c r="I122" s="93">
        <v>122774.8299999997</v>
      </c>
      <c r="J122" s="108"/>
      <c r="K122" s="108"/>
      <c r="L122" s="109"/>
    </row>
    <row r="123" spans="1:16" hidden="1" outlineLevel="2" x14ac:dyDescent="0.2">
      <c r="A123" s="29">
        <v>116</v>
      </c>
      <c r="B123" s="67">
        <v>43160</v>
      </c>
      <c r="C123" s="78"/>
      <c r="D123" s="102">
        <v>-40979.800000000003</v>
      </c>
      <c r="E123" s="79"/>
      <c r="F123" s="72">
        <v>4.2500000000000003E-2</v>
      </c>
      <c r="G123" s="93">
        <v>362.26</v>
      </c>
      <c r="H123" s="79">
        <v>-40617.54</v>
      </c>
      <c r="I123" s="93">
        <v>82157.289999999688</v>
      </c>
      <c r="J123" s="108"/>
      <c r="K123" s="108"/>
      <c r="L123" s="109"/>
    </row>
    <row r="124" spans="1:16" hidden="1" outlineLevel="2" x14ac:dyDescent="0.2">
      <c r="A124" s="29">
        <v>117</v>
      </c>
      <c r="B124" s="67">
        <v>43191</v>
      </c>
      <c r="C124" s="78"/>
      <c r="D124" s="102">
        <v>-29802.2</v>
      </c>
      <c r="E124" s="79"/>
      <c r="F124" s="72">
        <v>4.4699999999999997E-2</v>
      </c>
      <c r="G124" s="93">
        <v>250.53</v>
      </c>
      <c r="H124" s="79">
        <v>-29551.670000000002</v>
      </c>
      <c r="I124" s="93">
        <v>52605.61999999969</v>
      </c>
      <c r="J124" s="108"/>
      <c r="K124" s="108"/>
      <c r="L124" s="109"/>
    </row>
    <row r="125" spans="1:16" hidden="1" outlineLevel="2" x14ac:dyDescent="0.2">
      <c r="A125" s="29">
        <v>118</v>
      </c>
      <c r="B125" s="67">
        <v>43221</v>
      </c>
      <c r="C125" s="78"/>
      <c r="D125" s="102">
        <v>-15997.570000000002</v>
      </c>
      <c r="E125" s="79"/>
      <c r="F125" s="72">
        <v>4.4699999999999997E-2</v>
      </c>
      <c r="G125" s="93">
        <v>166.16</v>
      </c>
      <c r="H125" s="79">
        <v>-15831.410000000002</v>
      </c>
      <c r="I125" s="93">
        <v>36774.209999999686</v>
      </c>
      <c r="J125" s="108"/>
      <c r="K125" s="108"/>
      <c r="L125" s="109"/>
    </row>
    <row r="126" spans="1:16" hidden="1" outlineLevel="2" x14ac:dyDescent="0.2">
      <c r="A126" s="29">
        <v>119</v>
      </c>
      <c r="B126" s="67">
        <v>43252</v>
      </c>
      <c r="C126" s="78"/>
      <c r="D126" s="102">
        <v>-10833.609999999999</v>
      </c>
      <c r="E126" s="79"/>
      <c r="F126" s="72">
        <v>4.4699999999999997E-2</v>
      </c>
      <c r="G126" s="93">
        <v>116.81</v>
      </c>
      <c r="H126" s="79">
        <v>-10716.8</v>
      </c>
      <c r="I126" s="93">
        <v>26057.409999999687</v>
      </c>
      <c r="J126" s="108"/>
      <c r="K126" s="108"/>
      <c r="L126" s="109"/>
    </row>
    <row r="127" spans="1:16" hidden="1" outlineLevel="2" x14ac:dyDescent="0.2">
      <c r="A127" s="29">
        <v>120</v>
      </c>
      <c r="B127" s="67">
        <v>43282</v>
      </c>
      <c r="C127" s="78"/>
      <c r="D127" s="102">
        <v>-9026.31</v>
      </c>
      <c r="E127" s="79"/>
      <c r="F127" s="72">
        <v>4.6899999999999997E-2</v>
      </c>
      <c r="G127" s="93">
        <v>84.2</v>
      </c>
      <c r="H127" s="79">
        <v>-8942.1099999999988</v>
      </c>
      <c r="I127" s="93">
        <v>17115.29999999969</v>
      </c>
      <c r="J127" s="108"/>
      <c r="K127" s="108"/>
      <c r="L127" s="109"/>
    </row>
    <row r="128" spans="1:16" hidden="1" outlineLevel="2" x14ac:dyDescent="0.2">
      <c r="A128" s="29">
        <v>121</v>
      </c>
      <c r="B128" s="67">
        <v>43313</v>
      </c>
      <c r="C128" s="78"/>
      <c r="D128" s="102">
        <v>-7520.4600000000009</v>
      </c>
      <c r="E128" s="79"/>
      <c r="F128" s="72">
        <v>4.6899999999999997E-2</v>
      </c>
      <c r="G128" s="93">
        <v>52.2</v>
      </c>
      <c r="H128" s="79">
        <v>-7468.2600000000011</v>
      </c>
      <c r="I128" s="93">
        <v>9647.039999999688</v>
      </c>
      <c r="J128" s="108"/>
      <c r="K128" s="108"/>
      <c r="L128" s="109"/>
    </row>
    <row r="129" spans="1:12" hidden="1" outlineLevel="2" x14ac:dyDescent="0.2">
      <c r="A129" s="29">
        <v>122</v>
      </c>
      <c r="B129" s="67">
        <v>43344</v>
      </c>
      <c r="D129" s="102">
        <v>-8352.3900000000031</v>
      </c>
      <c r="E129" s="79"/>
      <c r="F129" s="72">
        <v>4.6899999999999997E-2</v>
      </c>
      <c r="G129" s="93">
        <v>21.38</v>
      </c>
      <c r="H129" s="79">
        <v>-8331.0100000000039</v>
      </c>
      <c r="I129" s="93">
        <v>1316.0299999996842</v>
      </c>
      <c r="J129" s="108"/>
      <c r="K129" s="108"/>
      <c r="L129" s="109"/>
    </row>
    <row r="130" spans="1:12" hidden="1" outlineLevel="2" x14ac:dyDescent="0.2">
      <c r="A130" s="29">
        <v>123</v>
      </c>
      <c r="B130" s="67">
        <v>43374</v>
      </c>
      <c r="D130" s="102">
        <v>-12138.409999999998</v>
      </c>
      <c r="E130" s="79"/>
      <c r="F130" s="68">
        <v>4.9599999999999998E-2</v>
      </c>
      <c r="G130" s="93">
        <v>-19.649999999999999</v>
      </c>
      <c r="H130" s="79">
        <v>-12158.059999999998</v>
      </c>
      <c r="I130" s="93">
        <v>-10842.030000000314</v>
      </c>
      <c r="J130" s="108"/>
      <c r="K130" s="108"/>
      <c r="L130" s="109"/>
    </row>
    <row r="131" spans="1:12" hidden="1" outlineLevel="2" x14ac:dyDescent="0.2">
      <c r="A131" s="29">
        <v>124</v>
      </c>
      <c r="B131" s="67">
        <v>43405</v>
      </c>
      <c r="C131" s="78" t="s">
        <v>194</v>
      </c>
      <c r="D131" s="102">
        <v>-12462.42</v>
      </c>
      <c r="E131" s="79"/>
      <c r="F131" s="68">
        <v>4.9599999999999998E-2</v>
      </c>
      <c r="G131" s="93">
        <v>-70.569999999999993</v>
      </c>
      <c r="H131" s="79">
        <v>-12532.99</v>
      </c>
      <c r="I131" s="93">
        <v>-23375.020000000313</v>
      </c>
      <c r="J131" s="108"/>
      <c r="K131" s="108"/>
      <c r="L131" s="109"/>
    </row>
    <row r="132" spans="1:12" hidden="1" outlineLevel="2" x14ac:dyDescent="0.2">
      <c r="A132" s="29"/>
      <c r="B132" s="67">
        <v>43405</v>
      </c>
      <c r="C132" s="25" t="s">
        <v>198</v>
      </c>
      <c r="D132" s="102">
        <v>-10709.730000000001</v>
      </c>
      <c r="E132" s="79">
        <v>364779.46643603581</v>
      </c>
      <c r="F132" s="68">
        <v>4.9599999999999998E-2</v>
      </c>
      <c r="G132" s="93">
        <v>1485.62</v>
      </c>
      <c r="H132" s="79">
        <v>355555.35643603583</v>
      </c>
      <c r="I132" s="93">
        <v>332180.33643603552</v>
      </c>
      <c r="J132" s="108"/>
      <c r="K132" s="108"/>
      <c r="L132" s="109"/>
    </row>
    <row r="133" spans="1:12" hidden="1" outlineLevel="2" x14ac:dyDescent="0.2">
      <c r="A133" s="29">
        <v>125</v>
      </c>
      <c r="B133" s="67">
        <v>43435</v>
      </c>
      <c r="C133" s="58"/>
      <c r="D133" s="102">
        <v>-48722.229999999981</v>
      </c>
      <c r="E133" s="79"/>
      <c r="F133" s="68">
        <v>4.9599999999999998E-2</v>
      </c>
      <c r="G133" s="93">
        <v>1272.32</v>
      </c>
      <c r="H133" s="79">
        <v>-47449.909999999982</v>
      </c>
      <c r="I133" s="93">
        <v>284730.42643603554</v>
      </c>
      <c r="J133" s="108"/>
      <c r="K133" s="108"/>
      <c r="L133" s="109"/>
    </row>
    <row r="134" spans="1:12" hidden="1" outlineLevel="2" x14ac:dyDescent="0.2">
      <c r="A134" s="29">
        <v>126</v>
      </c>
      <c r="B134" s="67">
        <v>43466</v>
      </c>
      <c r="C134" s="58"/>
      <c r="D134" s="102">
        <v>-56647.869999999995</v>
      </c>
      <c r="E134" s="79"/>
      <c r="F134" s="68">
        <v>5.1799999999999999E-2</v>
      </c>
      <c r="G134" s="93">
        <v>1106.82</v>
      </c>
      <c r="H134" s="79">
        <v>-55541.049999999996</v>
      </c>
      <c r="I134" s="93">
        <v>229189.37643603556</v>
      </c>
      <c r="J134" s="108"/>
      <c r="K134" s="108"/>
      <c r="L134" s="109"/>
    </row>
    <row r="135" spans="1:12" hidden="1" outlineLevel="2" x14ac:dyDescent="0.2">
      <c r="A135" s="29">
        <v>127</v>
      </c>
      <c r="B135" s="67">
        <v>43497</v>
      </c>
      <c r="C135" s="58"/>
      <c r="D135" s="102">
        <v>-55968.39</v>
      </c>
      <c r="E135" s="79"/>
      <c r="F135" s="68">
        <v>5.1799999999999999E-2</v>
      </c>
      <c r="G135" s="93">
        <v>868.54</v>
      </c>
      <c r="H135" s="79">
        <v>-55099.85</v>
      </c>
      <c r="I135" s="93">
        <v>174089.52643603555</v>
      </c>
      <c r="J135" s="108"/>
      <c r="K135" s="108"/>
      <c r="L135" s="109"/>
    </row>
    <row r="136" spans="1:12" hidden="1" outlineLevel="2" x14ac:dyDescent="0.2">
      <c r="A136" s="29">
        <v>128</v>
      </c>
      <c r="B136" s="67">
        <v>43525</v>
      </c>
      <c r="C136" s="58"/>
      <c r="D136" s="102">
        <v>-60457.81</v>
      </c>
      <c r="E136" s="79"/>
      <c r="F136" s="68">
        <v>5.1799999999999999E-2</v>
      </c>
      <c r="G136" s="93">
        <v>621</v>
      </c>
      <c r="H136" s="79">
        <v>-59836.81</v>
      </c>
      <c r="I136" s="93">
        <v>114252.71643603555</v>
      </c>
      <c r="J136" s="108"/>
      <c r="K136" s="108"/>
      <c r="L136" s="109"/>
    </row>
    <row r="137" spans="1:12" hidden="1" outlineLevel="2" x14ac:dyDescent="0.2">
      <c r="A137" s="29">
        <v>129</v>
      </c>
      <c r="B137" s="67">
        <v>43556</v>
      </c>
      <c r="C137" s="58"/>
      <c r="D137" s="102">
        <v>-29351.720000000005</v>
      </c>
      <c r="E137" s="79"/>
      <c r="F137" s="68">
        <v>5.45E-2</v>
      </c>
      <c r="G137" s="93">
        <v>452.24</v>
      </c>
      <c r="H137" s="79">
        <v>-28899.480000000003</v>
      </c>
      <c r="I137" s="93">
        <v>85353.236436035542</v>
      </c>
      <c r="J137" s="108"/>
      <c r="K137" s="108"/>
      <c r="L137" s="109"/>
    </row>
    <row r="138" spans="1:12" hidden="1" outlineLevel="2" x14ac:dyDescent="0.2">
      <c r="A138" s="29">
        <v>130</v>
      </c>
      <c r="B138" s="67">
        <v>43586</v>
      </c>
      <c r="C138" s="58"/>
      <c r="D138" s="102">
        <v>-20104.88</v>
      </c>
      <c r="E138" s="79"/>
      <c r="F138" s="68">
        <v>5.45E-2</v>
      </c>
      <c r="G138" s="93">
        <v>341.99</v>
      </c>
      <c r="H138" s="79">
        <v>-19762.89</v>
      </c>
      <c r="I138" s="93">
        <v>65590.346436035543</v>
      </c>
      <c r="J138" s="108"/>
      <c r="K138" s="108"/>
      <c r="L138" s="109"/>
    </row>
    <row r="139" spans="1:12" hidden="1" outlineLevel="2" x14ac:dyDescent="0.2">
      <c r="A139" s="29">
        <v>131</v>
      </c>
      <c r="B139" s="67">
        <v>43617</v>
      </c>
      <c r="C139" s="58"/>
      <c r="D139" s="102">
        <v>-13348.130000000003</v>
      </c>
      <c r="E139" s="79"/>
      <c r="F139" s="68">
        <v>5.45E-2</v>
      </c>
      <c r="G139" s="93">
        <v>267.58</v>
      </c>
      <c r="H139" s="79">
        <v>-13080.550000000003</v>
      </c>
      <c r="I139" s="93">
        <v>52509.79643603554</v>
      </c>
      <c r="J139" s="108"/>
      <c r="K139" s="108"/>
      <c r="L139" s="109"/>
    </row>
    <row r="140" spans="1:12" hidden="1" outlineLevel="2" x14ac:dyDescent="0.2">
      <c r="A140" s="29">
        <v>132</v>
      </c>
      <c r="B140" s="67">
        <v>43647</v>
      </c>
      <c r="C140" s="58"/>
      <c r="D140" s="102">
        <v>-11504.290000000003</v>
      </c>
      <c r="E140" s="79"/>
      <c r="F140" s="68">
        <v>5.5E-2</v>
      </c>
      <c r="G140" s="93">
        <v>214.31</v>
      </c>
      <c r="H140" s="79">
        <v>-11289.980000000003</v>
      </c>
      <c r="I140" s="93">
        <v>41219.816436035537</v>
      </c>
      <c r="J140" s="108"/>
      <c r="K140" s="108"/>
      <c r="L140" s="109"/>
    </row>
    <row r="141" spans="1:12" hidden="1" outlineLevel="2" x14ac:dyDescent="0.2">
      <c r="A141" s="29">
        <v>133</v>
      </c>
      <c r="B141" s="67">
        <v>43678</v>
      </c>
      <c r="C141" s="58"/>
      <c r="D141" s="102">
        <v>-9392.2099999999991</v>
      </c>
      <c r="E141" s="79"/>
      <c r="F141" s="68">
        <v>5.5E-2</v>
      </c>
      <c r="G141" s="93">
        <v>167.4</v>
      </c>
      <c r="H141" s="79">
        <v>-9224.81</v>
      </c>
      <c r="I141" s="93">
        <v>31995.006436035539</v>
      </c>
      <c r="J141" s="108"/>
      <c r="K141" s="108"/>
      <c r="L141" s="109"/>
    </row>
    <row r="142" spans="1:12" hidden="1" outlineLevel="2" x14ac:dyDescent="0.2">
      <c r="A142" s="29">
        <v>134</v>
      </c>
      <c r="B142" s="67">
        <v>43709</v>
      </c>
      <c r="C142" s="58"/>
      <c r="D142" s="102">
        <v>-9873.6100000000024</v>
      </c>
      <c r="E142" s="79"/>
      <c r="F142" s="68">
        <v>5.5E-2</v>
      </c>
      <c r="G142" s="93">
        <v>124.02</v>
      </c>
      <c r="H142" s="79">
        <v>-9749.590000000002</v>
      </c>
      <c r="I142" s="93">
        <v>22245.416436035535</v>
      </c>
      <c r="J142" s="108"/>
      <c r="K142" s="108"/>
      <c r="L142" s="109"/>
    </row>
    <row r="143" spans="1:12" hidden="1" outlineLevel="2" x14ac:dyDescent="0.2">
      <c r="A143" s="29">
        <v>135</v>
      </c>
      <c r="B143" s="67">
        <v>43739</v>
      </c>
      <c r="C143" s="58"/>
      <c r="D143" s="102">
        <v>-19459.659999999996</v>
      </c>
      <c r="E143" s="79"/>
      <c r="F143" s="68">
        <v>5.4199999999999998E-2</v>
      </c>
      <c r="G143" s="93">
        <v>56.53</v>
      </c>
      <c r="H143" s="79">
        <v>-19403.129999999997</v>
      </c>
      <c r="I143" s="93">
        <v>2842.2864360355379</v>
      </c>
      <c r="J143" s="108"/>
      <c r="K143" s="108"/>
      <c r="L143" s="109"/>
    </row>
    <row r="144" spans="1:12" hidden="1" outlineLevel="2" x14ac:dyDescent="0.2">
      <c r="A144" s="29">
        <v>136</v>
      </c>
      <c r="B144" s="67">
        <v>43770</v>
      </c>
      <c r="C144" s="78" t="s">
        <v>194</v>
      </c>
      <c r="D144" s="102">
        <v>-21328.69</v>
      </c>
      <c r="E144" s="79"/>
      <c r="F144" s="68">
        <v>5.4199999999999998E-2</v>
      </c>
      <c r="G144" s="93">
        <v>-35.33</v>
      </c>
      <c r="H144" s="79">
        <v>-21364.02</v>
      </c>
      <c r="I144" s="93">
        <v>-18521.733563964463</v>
      </c>
      <c r="J144" s="108"/>
      <c r="K144" s="108"/>
      <c r="L144" s="109"/>
    </row>
    <row r="145" spans="1:12" hidden="1" outlineLevel="1" collapsed="1" x14ac:dyDescent="0.2">
      <c r="A145" s="29">
        <v>137</v>
      </c>
      <c r="B145" s="67">
        <v>43770</v>
      </c>
      <c r="C145" s="25" t="s">
        <v>198</v>
      </c>
      <c r="D145" s="102">
        <v>-10584.990000000002</v>
      </c>
      <c r="E145" s="79">
        <v>270817.86</v>
      </c>
      <c r="F145" s="68">
        <v>5.4199999999999998E-2</v>
      </c>
      <c r="G145" s="93">
        <v>1199.29</v>
      </c>
      <c r="H145" s="79">
        <v>261432.16</v>
      </c>
      <c r="I145" s="93">
        <v>242910.42643603554</v>
      </c>
      <c r="J145" s="108"/>
      <c r="K145" s="108"/>
      <c r="L145" s="109"/>
    </row>
    <row r="146" spans="1:12" hidden="1" outlineLevel="1" x14ac:dyDescent="0.2">
      <c r="A146" s="29">
        <v>138</v>
      </c>
      <c r="B146" s="67">
        <v>43800</v>
      </c>
      <c r="C146" s="58"/>
      <c r="D146" s="102">
        <v>-39295.119999999988</v>
      </c>
      <c r="E146" s="79"/>
      <c r="F146" s="68">
        <v>5.4199999999999998E-2</v>
      </c>
      <c r="G146" s="93">
        <v>1008.4</v>
      </c>
      <c r="H146" s="79">
        <v>-38286.719999999987</v>
      </c>
      <c r="I146" s="93">
        <v>204623.70643603557</v>
      </c>
      <c r="J146" s="108"/>
      <c r="K146" s="108"/>
      <c r="L146" s="109"/>
    </row>
    <row r="147" spans="1:12" hidden="1" outlineLevel="1" x14ac:dyDescent="0.2">
      <c r="A147" s="29">
        <v>139</v>
      </c>
      <c r="B147" s="67">
        <v>43831</v>
      </c>
      <c r="C147" s="58"/>
      <c r="D147" s="102">
        <v>-43773.039999999986</v>
      </c>
      <c r="E147" s="79"/>
      <c r="F147" s="68">
        <v>4.9599999999999998E-2</v>
      </c>
      <c r="G147" s="93">
        <v>755.31</v>
      </c>
      <c r="H147" s="79">
        <v>-43017.729999999989</v>
      </c>
      <c r="I147" s="93">
        <v>161605.97643603559</v>
      </c>
      <c r="J147" s="108"/>
      <c r="K147" s="108"/>
      <c r="L147" s="109"/>
    </row>
    <row r="148" spans="1:12" hidden="1" outlineLevel="1" x14ac:dyDescent="0.2">
      <c r="A148" s="29">
        <v>140</v>
      </c>
      <c r="B148" s="67">
        <v>43862</v>
      </c>
      <c r="C148" s="58"/>
      <c r="D148" s="102">
        <v>-36432.239999999998</v>
      </c>
      <c r="E148" s="79"/>
      <c r="F148" s="68">
        <v>4.9599999999999998E-2</v>
      </c>
      <c r="G148" s="93">
        <v>592.67999999999995</v>
      </c>
      <c r="H148" s="79">
        <v>-35839.56</v>
      </c>
      <c r="I148" s="93">
        <v>125766.41643603559</v>
      </c>
      <c r="J148" s="108"/>
      <c r="K148" s="108"/>
      <c r="L148" s="109"/>
    </row>
    <row r="149" spans="1:12" hidden="1" outlineLevel="1" x14ac:dyDescent="0.2">
      <c r="A149" s="29">
        <v>141</v>
      </c>
      <c r="B149" s="67">
        <v>43891</v>
      </c>
      <c r="C149" s="58"/>
      <c r="D149" s="102">
        <v>-35269.460000000014</v>
      </c>
      <c r="E149" s="79"/>
      <c r="F149" s="68">
        <v>4.9599999999999998E-2</v>
      </c>
      <c r="G149" s="93">
        <v>446.94</v>
      </c>
      <c r="H149" s="79">
        <v>-34822.520000000011</v>
      </c>
      <c r="I149" s="93">
        <v>90943.896436035575</v>
      </c>
      <c r="J149" s="108"/>
      <c r="K149" s="108"/>
      <c r="L149" s="109"/>
    </row>
    <row r="150" spans="1:12" hidden="1" outlineLevel="1" x14ac:dyDescent="0.2">
      <c r="A150" s="29">
        <v>142</v>
      </c>
      <c r="B150" s="67">
        <v>43922</v>
      </c>
      <c r="C150" s="78"/>
      <c r="D150" s="102">
        <v>-26833.679999999997</v>
      </c>
      <c r="E150" s="86"/>
      <c r="F150" s="72">
        <v>4.7500000000000001E-2</v>
      </c>
      <c r="G150" s="93">
        <v>306.88</v>
      </c>
      <c r="H150" s="79">
        <v>-26526.799999999996</v>
      </c>
      <c r="I150" s="93">
        <v>64417.096436035579</v>
      </c>
      <c r="J150" s="108"/>
      <c r="K150" s="108"/>
      <c r="L150" s="109"/>
    </row>
    <row r="151" spans="1:12" hidden="1" outlineLevel="1" x14ac:dyDescent="0.2">
      <c r="A151" s="29">
        <v>143</v>
      </c>
      <c r="B151" s="67">
        <v>43952</v>
      </c>
      <c r="C151" s="78"/>
      <c r="D151" s="102">
        <v>-14566.099999999999</v>
      </c>
      <c r="E151" s="86"/>
      <c r="F151" s="72">
        <v>4.7500000000000001E-2</v>
      </c>
      <c r="G151" s="93">
        <v>226.16</v>
      </c>
      <c r="H151" s="79">
        <v>-14339.939999999999</v>
      </c>
      <c r="I151" s="93">
        <v>50077.156436035584</v>
      </c>
      <c r="J151" s="108"/>
      <c r="K151" s="108"/>
      <c r="L151" s="109"/>
    </row>
    <row r="152" spans="1:12" hidden="1" outlineLevel="1" x14ac:dyDescent="0.2">
      <c r="A152" s="29">
        <v>144</v>
      </c>
      <c r="B152" s="67">
        <v>43983</v>
      </c>
      <c r="C152" s="78"/>
      <c r="D152" s="102">
        <v>-11270.29</v>
      </c>
      <c r="E152" s="86"/>
      <c r="F152" s="72">
        <v>4.7500000000000001E-2</v>
      </c>
      <c r="G152" s="93">
        <v>175.92</v>
      </c>
      <c r="H152" s="79">
        <v>-11094.37</v>
      </c>
      <c r="I152" s="93">
        <v>38982.786436035582</v>
      </c>
      <c r="J152" s="108"/>
      <c r="K152" s="108"/>
      <c r="L152" s="109"/>
    </row>
    <row r="153" spans="1:12" hidden="1" outlineLevel="1" x14ac:dyDescent="0.2">
      <c r="A153" s="29">
        <v>145</v>
      </c>
      <c r="B153" s="67">
        <v>44013</v>
      </c>
      <c r="C153" s="78"/>
      <c r="D153" s="102">
        <v>-8796.0200000000023</v>
      </c>
      <c r="E153" s="86"/>
      <c r="F153" s="72">
        <v>3.4299999999999997E-2</v>
      </c>
      <c r="G153" s="93">
        <v>98.85</v>
      </c>
      <c r="H153" s="79">
        <v>-8697.1700000000019</v>
      </c>
      <c r="I153" s="93">
        <v>30285.61643603558</v>
      </c>
      <c r="J153" s="108"/>
      <c r="K153" s="108"/>
      <c r="L153" s="109"/>
    </row>
    <row r="154" spans="1:12" hidden="1" outlineLevel="1" x14ac:dyDescent="0.2">
      <c r="A154" s="29">
        <v>146</v>
      </c>
      <c r="B154" s="67">
        <v>44044</v>
      </c>
      <c r="C154" s="78"/>
      <c r="D154" s="102">
        <v>-7017.6999999999989</v>
      </c>
      <c r="E154" s="86"/>
      <c r="F154" s="72">
        <v>3.4299999999999997E-2</v>
      </c>
      <c r="G154" s="93">
        <v>76.540000000000006</v>
      </c>
      <c r="H154" s="79">
        <v>-6941.1599999999989</v>
      </c>
      <c r="I154" s="93">
        <v>23344.45643603558</v>
      </c>
      <c r="J154" s="108"/>
      <c r="K154" s="108"/>
      <c r="L154" s="109"/>
    </row>
    <row r="155" spans="1:12" hidden="1" outlineLevel="1" x14ac:dyDescent="0.2">
      <c r="A155" s="29">
        <v>147</v>
      </c>
      <c r="B155" s="67">
        <v>44075</v>
      </c>
      <c r="C155" s="58"/>
      <c r="D155" s="102">
        <v>-7381.5899999999992</v>
      </c>
      <c r="E155" s="86"/>
      <c r="F155" s="72">
        <v>3.4299999999999997E-2</v>
      </c>
      <c r="G155" s="93">
        <v>56.18</v>
      </c>
      <c r="H155" s="79">
        <v>-7325.4099999999989</v>
      </c>
      <c r="I155" s="93">
        <v>16019.04643603558</v>
      </c>
      <c r="J155" s="108"/>
      <c r="K155" s="108"/>
      <c r="L155" s="109"/>
    </row>
    <row r="156" spans="1:12" hidden="1" outlineLevel="1" x14ac:dyDescent="0.2">
      <c r="A156" s="29">
        <v>148</v>
      </c>
      <c r="B156" s="67">
        <v>44105</v>
      </c>
      <c r="C156" s="58"/>
      <c r="D156" s="102">
        <v>-9559.0600000000013</v>
      </c>
      <c r="E156" s="86"/>
      <c r="F156" s="72">
        <v>3.2500000000000001E-2</v>
      </c>
      <c r="G156" s="93">
        <v>30.44</v>
      </c>
      <c r="H156" s="79">
        <v>-9528.6200000000008</v>
      </c>
      <c r="I156" s="93">
        <v>6490.4264360355792</v>
      </c>
      <c r="J156" s="108"/>
      <c r="K156" s="108"/>
      <c r="L156" s="109"/>
    </row>
    <row r="157" spans="1:12" hidden="1" outlineLevel="1" x14ac:dyDescent="0.2">
      <c r="A157" s="29">
        <v>149</v>
      </c>
      <c r="B157" s="67">
        <v>44136</v>
      </c>
      <c r="C157" s="78" t="s">
        <v>194</v>
      </c>
      <c r="D157" s="102">
        <v>-13958.460000000001</v>
      </c>
      <c r="E157" s="86"/>
      <c r="F157" s="72">
        <v>3.2500000000000001E-2</v>
      </c>
      <c r="G157" s="93">
        <v>-1.32</v>
      </c>
      <c r="H157" s="79">
        <v>-13959.78</v>
      </c>
      <c r="I157" s="93">
        <v>-7469.3535639644215</v>
      </c>
      <c r="J157" s="108"/>
      <c r="K157" s="108"/>
      <c r="L157" s="109"/>
    </row>
    <row r="158" spans="1:12" hidden="1" outlineLevel="1" collapsed="1" x14ac:dyDescent="0.2">
      <c r="A158" s="29">
        <v>150</v>
      </c>
      <c r="B158" s="67">
        <v>44136</v>
      </c>
      <c r="C158" s="25" t="s">
        <v>198</v>
      </c>
      <c r="D158" s="102">
        <v>-13905.47</v>
      </c>
      <c r="E158" s="86">
        <v>369518.43</v>
      </c>
      <c r="F158" s="72">
        <v>3.2500000000000001E-2</v>
      </c>
      <c r="G158" s="93">
        <v>981.95</v>
      </c>
      <c r="H158" s="79">
        <v>356594.91000000003</v>
      </c>
      <c r="I158" s="93">
        <v>349125.55643603561</v>
      </c>
      <c r="J158" s="108"/>
      <c r="K158" s="108"/>
      <c r="L158" s="109"/>
    </row>
    <row r="159" spans="1:12" hidden="1" outlineLevel="1" x14ac:dyDescent="0.2">
      <c r="A159" s="29">
        <v>151</v>
      </c>
      <c r="B159" s="67">
        <v>44166</v>
      </c>
      <c r="C159" s="78"/>
      <c r="D159" s="102">
        <v>-54252.720000000008</v>
      </c>
      <c r="E159" s="86"/>
      <c r="F159" s="72">
        <v>3.2500000000000001E-2</v>
      </c>
      <c r="G159" s="93">
        <v>872.08</v>
      </c>
      <c r="H159" s="79">
        <v>-53380.640000000007</v>
      </c>
      <c r="I159" s="93">
        <v>295744.91643603559</v>
      </c>
      <c r="J159" s="108"/>
      <c r="K159" s="108"/>
      <c r="L159" s="109"/>
    </row>
    <row r="160" spans="1:12" hidden="1" outlineLevel="1" x14ac:dyDescent="0.2">
      <c r="A160" s="29">
        <v>152</v>
      </c>
      <c r="B160" s="67">
        <v>44197</v>
      </c>
      <c r="C160" s="78"/>
      <c r="D160" s="102">
        <v>-54698.39</v>
      </c>
      <c r="E160" s="86"/>
      <c r="F160" s="72">
        <v>3.2500000000000001E-2</v>
      </c>
      <c r="G160" s="93">
        <v>726.91</v>
      </c>
      <c r="H160" s="79">
        <v>-53971.479999999996</v>
      </c>
      <c r="I160" s="93">
        <v>241773.43643603561</v>
      </c>
      <c r="J160" s="108"/>
      <c r="K160" s="108"/>
      <c r="L160" s="109"/>
    </row>
    <row r="161" spans="1:12" hidden="1" outlineLevel="1" x14ac:dyDescent="0.2">
      <c r="A161" s="29">
        <v>153</v>
      </c>
      <c r="B161" s="67">
        <v>44228</v>
      </c>
      <c r="C161" s="78"/>
      <c r="D161" s="102">
        <v>-56608.170000000013</v>
      </c>
      <c r="E161" s="86"/>
      <c r="F161" s="72">
        <v>3.2500000000000001E-2</v>
      </c>
      <c r="G161" s="93">
        <v>578.15</v>
      </c>
      <c r="H161" s="79">
        <v>-56030.020000000011</v>
      </c>
      <c r="I161" s="93">
        <v>185743.41643603559</v>
      </c>
      <c r="J161" s="108"/>
      <c r="K161" s="108"/>
      <c r="L161" s="109"/>
    </row>
    <row r="162" spans="1:12" hidden="1" outlineLevel="1" x14ac:dyDescent="0.2">
      <c r="A162" s="29">
        <v>154</v>
      </c>
      <c r="B162" s="67">
        <v>44256</v>
      </c>
      <c r="C162" s="78"/>
      <c r="D162" s="102">
        <v>-50471.180000000008</v>
      </c>
      <c r="E162" s="86"/>
      <c r="F162" s="72">
        <v>3.2500000000000001E-2</v>
      </c>
      <c r="G162" s="93">
        <v>434.71</v>
      </c>
      <c r="H162" s="79">
        <v>-50036.470000000008</v>
      </c>
      <c r="I162" s="93">
        <v>135706.94643603559</v>
      </c>
      <c r="J162" s="108"/>
      <c r="K162" s="108"/>
      <c r="L162" s="109"/>
    </row>
    <row r="163" spans="1:12" hidden="1" outlineLevel="1" x14ac:dyDescent="0.2">
      <c r="A163" s="29">
        <v>155</v>
      </c>
      <c r="B163" s="67">
        <v>44287</v>
      </c>
      <c r="C163" s="78"/>
      <c r="D163" s="102">
        <v>-36502.61</v>
      </c>
      <c r="E163" s="86"/>
      <c r="F163" s="72">
        <v>3.2500000000000001E-2</v>
      </c>
      <c r="G163" s="93">
        <v>318.11</v>
      </c>
      <c r="H163" s="79">
        <v>-36184.5</v>
      </c>
      <c r="I163" s="93">
        <v>99522.446436035592</v>
      </c>
      <c r="J163" s="108"/>
      <c r="K163" s="108"/>
      <c r="L163" s="109"/>
    </row>
    <row r="164" spans="1:12" hidden="1" outlineLevel="1" x14ac:dyDescent="0.2">
      <c r="A164" s="29">
        <v>156</v>
      </c>
      <c r="B164" s="67">
        <v>44317</v>
      </c>
      <c r="C164" s="78"/>
      <c r="D164" s="102">
        <v>-19360.71</v>
      </c>
      <c r="E164" s="86"/>
      <c r="F164" s="72">
        <v>3.2500000000000001E-2</v>
      </c>
      <c r="G164" s="93">
        <v>243.32</v>
      </c>
      <c r="H164" s="79">
        <v>-19117.39</v>
      </c>
      <c r="I164" s="93">
        <v>80405.056436035593</v>
      </c>
      <c r="J164" s="108"/>
      <c r="K164" s="108"/>
      <c r="L164" s="109"/>
    </row>
    <row r="165" spans="1:12" hidden="1" outlineLevel="1" x14ac:dyDescent="0.2">
      <c r="A165" s="29">
        <v>157</v>
      </c>
      <c r="B165" s="67">
        <v>44348</v>
      </c>
      <c r="C165" s="78"/>
      <c r="D165" s="102">
        <v>-15281.720000000001</v>
      </c>
      <c r="E165" s="86"/>
      <c r="F165" s="72">
        <v>3.2500000000000001E-2</v>
      </c>
      <c r="G165" s="93">
        <v>197.07</v>
      </c>
      <c r="H165" s="79">
        <v>-15084.650000000001</v>
      </c>
      <c r="I165" s="93">
        <v>65320.406436035591</v>
      </c>
      <c r="J165" s="108"/>
      <c r="K165" s="108"/>
      <c r="L165" s="109"/>
    </row>
    <row r="166" spans="1:12" hidden="1" outlineLevel="1" x14ac:dyDescent="0.2">
      <c r="A166" s="29">
        <v>158</v>
      </c>
      <c r="B166" s="67">
        <v>44378</v>
      </c>
      <c r="C166" s="78"/>
      <c r="D166" s="102">
        <v>-9965.5499999999993</v>
      </c>
      <c r="E166" s="86"/>
      <c r="F166" s="72">
        <v>3.2500000000000001E-2</v>
      </c>
      <c r="G166" s="93">
        <v>163.41</v>
      </c>
      <c r="H166" s="79">
        <v>-9802.14</v>
      </c>
      <c r="I166" s="93">
        <v>55518.266436035592</v>
      </c>
      <c r="J166" s="108"/>
      <c r="K166" s="108"/>
      <c r="L166" s="109"/>
    </row>
    <row r="167" spans="1:12" hidden="1" outlineLevel="1" x14ac:dyDescent="0.2">
      <c r="A167" s="29">
        <v>159</v>
      </c>
      <c r="B167" s="67">
        <v>44409</v>
      </c>
      <c r="C167" s="78"/>
      <c r="D167" s="102">
        <v>-9040.16</v>
      </c>
      <c r="E167" s="86"/>
      <c r="F167" s="72">
        <v>3.2500000000000001E-2</v>
      </c>
      <c r="G167" s="93">
        <v>138.12</v>
      </c>
      <c r="H167" s="79">
        <v>-8902.0399999999991</v>
      </c>
      <c r="I167" s="93">
        <v>46616.226436035591</v>
      </c>
      <c r="J167" s="108"/>
      <c r="K167" s="108"/>
      <c r="L167" s="109"/>
    </row>
    <row r="168" spans="1:12" hidden="1" outlineLevel="1" x14ac:dyDescent="0.2">
      <c r="A168" s="29">
        <v>160</v>
      </c>
      <c r="B168" s="67">
        <v>44440</v>
      </c>
      <c r="C168" s="58"/>
      <c r="D168" s="102">
        <v>-10555.320000000003</v>
      </c>
      <c r="E168" s="86"/>
      <c r="F168" s="72">
        <v>3.2500000000000001E-2</v>
      </c>
      <c r="G168" s="93">
        <v>111.96</v>
      </c>
      <c r="H168" s="79">
        <v>-10443.360000000004</v>
      </c>
      <c r="I168" s="93">
        <v>36172.866436035591</v>
      </c>
      <c r="J168" s="108"/>
      <c r="K168" s="108"/>
      <c r="L168" s="109"/>
    </row>
    <row r="169" spans="1:12" hidden="1" outlineLevel="1" x14ac:dyDescent="0.2">
      <c r="A169" s="29">
        <v>161</v>
      </c>
      <c r="B169" s="67">
        <v>44470</v>
      </c>
      <c r="C169" s="58"/>
      <c r="D169" s="102">
        <v>-17138.939999999999</v>
      </c>
      <c r="E169" s="86"/>
      <c r="F169" s="72">
        <v>3.2500000000000001E-2</v>
      </c>
      <c r="G169" s="93">
        <v>74.760000000000005</v>
      </c>
      <c r="H169" s="79">
        <v>-17064.18</v>
      </c>
      <c r="I169" s="93">
        <v>19108.68643603559</v>
      </c>
      <c r="J169" s="108"/>
      <c r="K169" s="108"/>
      <c r="L169" s="109"/>
    </row>
    <row r="170" spans="1:12" hidden="1" outlineLevel="1" collapsed="1" x14ac:dyDescent="0.2">
      <c r="A170" s="29">
        <v>162</v>
      </c>
      <c r="B170" s="67">
        <v>44501</v>
      </c>
      <c r="C170" s="78" t="s">
        <v>194</v>
      </c>
      <c r="D170" s="102">
        <v>-18526.66</v>
      </c>
      <c r="E170" s="86"/>
      <c r="F170" s="72">
        <v>3.2500000000000001E-2</v>
      </c>
      <c r="G170" s="93">
        <v>26.66</v>
      </c>
      <c r="H170" s="79">
        <v>-18500</v>
      </c>
      <c r="I170" s="93">
        <v>608.6864360355903</v>
      </c>
      <c r="J170" s="108"/>
      <c r="K170" s="108"/>
      <c r="L170" s="109"/>
    </row>
    <row r="171" spans="1:12" collapsed="1" x14ac:dyDescent="0.2">
      <c r="A171" s="29">
        <v>163</v>
      </c>
      <c r="B171" s="67">
        <v>44501</v>
      </c>
      <c r="C171" s="25" t="s">
        <v>198</v>
      </c>
      <c r="D171" s="102">
        <v>-2359.96</v>
      </c>
      <c r="E171" s="86">
        <v>473241.01</v>
      </c>
      <c r="F171" s="72">
        <v>3.2500000000000001E-2</v>
      </c>
      <c r="G171" s="93">
        <v>1278.5</v>
      </c>
      <c r="H171" s="79">
        <v>472159.55</v>
      </c>
      <c r="I171" s="93">
        <v>472768.2364360356</v>
      </c>
      <c r="J171" s="108"/>
      <c r="K171" s="108"/>
      <c r="L171" s="109"/>
    </row>
    <row r="172" spans="1:12" x14ac:dyDescent="0.2">
      <c r="A172" s="29">
        <v>164</v>
      </c>
      <c r="B172" s="67">
        <v>44531</v>
      </c>
      <c r="C172" s="78"/>
      <c r="D172" s="102">
        <v>-9734.4700000000012</v>
      </c>
      <c r="E172" s="86"/>
      <c r="F172" s="72">
        <v>3.2500000000000001E-2</v>
      </c>
      <c r="G172" s="93">
        <v>1267.23</v>
      </c>
      <c r="H172" s="79">
        <v>-8467.2400000000016</v>
      </c>
      <c r="I172" s="93">
        <v>464300.99643603561</v>
      </c>
      <c r="J172" s="108"/>
      <c r="K172" s="108"/>
      <c r="L172" s="109"/>
    </row>
    <row r="173" spans="1:12" x14ac:dyDescent="0.2">
      <c r="A173" s="29">
        <v>165</v>
      </c>
      <c r="B173" s="67">
        <v>44562</v>
      </c>
      <c r="C173" s="78"/>
      <c r="D173" s="102">
        <v>-14368.340000000002</v>
      </c>
      <c r="E173" s="86"/>
      <c r="F173" s="72">
        <v>3.2500000000000001E-2</v>
      </c>
      <c r="G173" s="93">
        <v>1238.02</v>
      </c>
      <c r="H173" s="79">
        <v>-13130.320000000002</v>
      </c>
      <c r="I173" s="93">
        <v>451170.6764360356</v>
      </c>
      <c r="J173" s="108"/>
      <c r="K173" s="108"/>
      <c r="L173" s="109"/>
    </row>
    <row r="174" spans="1:12" x14ac:dyDescent="0.2">
      <c r="A174" s="29">
        <v>166</v>
      </c>
      <c r="B174" s="67">
        <v>44593</v>
      </c>
      <c r="C174" s="78"/>
      <c r="D174" s="102">
        <v>-11518.500000000004</v>
      </c>
      <c r="E174" s="86"/>
      <c r="F174" s="72">
        <v>3.2500000000000001E-2</v>
      </c>
      <c r="G174" s="93">
        <v>1206.32</v>
      </c>
      <c r="H174" s="79">
        <v>-10312.180000000004</v>
      </c>
      <c r="I174" s="93">
        <v>440858.49643603561</v>
      </c>
      <c r="J174" s="108"/>
      <c r="K174" s="108"/>
      <c r="L174" s="109"/>
    </row>
    <row r="175" spans="1:12" x14ac:dyDescent="0.2">
      <c r="A175" s="29">
        <v>167</v>
      </c>
      <c r="B175" s="67">
        <v>44621</v>
      </c>
      <c r="C175" s="78"/>
      <c r="D175" s="102">
        <v>-9761.6099999999988</v>
      </c>
      <c r="E175" s="86"/>
      <c r="F175" s="72">
        <v>3.2500000000000001E-2</v>
      </c>
      <c r="G175" s="93">
        <v>1180.77</v>
      </c>
      <c r="H175" s="79">
        <v>-8580.8399999999983</v>
      </c>
      <c r="I175" s="93">
        <v>432277.65643603558</v>
      </c>
      <c r="J175" s="108"/>
      <c r="K175" s="108"/>
      <c r="L175" s="109"/>
    </row>
    <row r="176" spans="1:12" x14ac:dyDescent="0.2">
      <c r="A176" s="29">
        <v>168</v>
      </c>
      <c r="B176" s="67">
        <v>44652</v>
      </c>
      <c r="C176" s="78"/>
      <c r="D176" s="102">
        <v>-7222.2400000000025</v>
      </c>
      <c r="E176" s="86"/>
      <c r="F176" s="72">
        <v>3.2500000000000001E-2</v>
      </c>
      <c r="G176" s="93">
        <v>1160.97</v>
      </c>
      <c r="H176" s="79">
        <v>-6061.2700000000023</v>
      </c>
      <c r="I176" s="93">
        <v>426216.38643603557</v>
      </c>
      <c r="J176" s="108"/>
      <c r="K176" s="108"/>
      <c r="L176" s="109"/>
    </row>
    <row r="177" spans="1:12" x14ac:dyDescent="0.2">
      <c r="A177" s="29">
        <v>169</v>
      </c>
      <c r="B177" s="67">
        <v>44682</v>
      </c>
      <c r="C177" s="78"/>
      <c r="D177" s="102">
        <v>-6258.5199999999995</v>
      </c>
      <c r="E177" s="86"/>
      <c r="F177" s="72">
        <v>3.2500000000000001E-2</v>
      </c>
      <c r="G177" s="93">
        <v>1145.8599999999999</v>
      </c>
      <c r="H177" s="79">
        <v>-5112.66</v>
      </c>
      <c r="I177" s="93">
        <v>421103.72643603559</v>
      </c>
      <c r="J177" s="108"/>
      <c r="K177" s="108"/>
      <c r="L177" s="109"/>
    </row>
    <row r="178" spans="1:12" x14ac:dyDescent="0.2">
      <c r="A178" s="29">
        <v>170</v>
      </c>
      <c r="B178" s="67">
        <v>44713</v>
      </c>
      <c r="C178" s="78"/>
      <c r="D178" s="102">
        <v>-3731.1399999999994</v>
      </c>
      <c r="E178" s="86"/>
      <c r="F178" s="72">
        <v>3.2500000000000001E-2</v>
      </c>
      <c r="G178" s="93">
        <v>1135.44</v>
      </c>
      <c r="H178" s="79">
        <v>-2595.6999999999994</v>
      </c>
      <c r="I178" s="93">
        <v>418508.02643603558</v>
      </c>
      <c r="J178" s="108"/>
      <c r="K178" s="108"/>
      <c r="L178" s="109"/>
    </row>
    <row r="179" spans="1:12" x14ac:dyDescent="0.2">
      <c r="A179" s="29">
        <v>171</v>
      </c>
      <c r="B179" s="67">
        <v>44743</v>
      </c>
      <c r="C179" s="78"/>
      <c r="D179" s="102">
        <v>-2389.0699999999997</v>
      </c>
      <c r="E179" s="86"/>
      <c r="F179" s="72">
        <v>3.5999999999999997E-2</v>
      </c>
      <c r="G179" s="93">
        <v>1251.94</v>
      </c>
      <c r="H179" s="79">
        <v>-1137.1299999999997</v>
      </c>
      <c r="I179" s="93">
        <v>417370.89643603557</v>
      </c>
      <c r="J179" s="108"/>
      <c r="K179" s="108"/>
      <c r="L179" s="109"/>
    </row>
    <row r="180" spans="1:12" x14ac:dyDescent="0.2">
      <c r="A180" s="29">
        <v>172</v>
      </c>
      <c r="B180" s="67">
        <v>44774</v>
      </c>
      <c r="C180" s="78"/>
      <c r="D180" s="102">
        <v>-1774.0400000000004</v>
      </c>
      <c r="E180" s="86"/>
      <c r="F180" s="72">
        <v>3.5999999999999997E-2</v>
      </c>
      <c r="G180" s="93">
        <v>1249.45</v>
      </c>
      <c r="H180" s="79">
        <v>-524.59000000000037</v>
      </c>
      <c r="I180" s="93">
        <v>416846.30643603555</v>
      </c>
      <c r="J180" s="108"/>
      <c r="K180" s="108"/>
      <c r="L180" s="109"/>
    </row>
    <row r="181" spans="1:12" x14ac:dyDescent="0.2">
      <c r="A181" s="29">
        <v>173</v>
      </c>
      <c r="B181" s="67">
        <v>44805</v>
      </c>
      <c r="C181" s="58" t="s">
        <v>197</v>
      </c>
      <c r="D181" s="113">
        <v>-2361.5300000000002</v>
      </c>
      <c r="E181" s="86"/>
      <c r="F181" s="72">
        <v>3.5999999999999997E-2</v>
      </c>
      <c r="G181" s="93">
        <v>1247</v>
      </c>
      <c r="H181" s="79">
        <v>-1114.5300000000002</v>
      </c>
      <c r="I181" s="93">
        <v>415731.77643603552</v>
      </c>
      <c r="J181" s="108"/>
      <c r="K181" s="108"/>
      <c r="L181" s="109"/>
    </row>
    <row r="182" spans="1:12" x14ac:dyDescent="0.2">
      <c r="A182" s="29">
        <v>174</v>
      </c>
      <c r="B182" s="67">
        <v>44835</v>
      </c>
      <c r="C182" s="58" t="s">
        <v>197</v>
      </c>
      <c r="D182" s="113">
        <v>-4975.7400000000016</v>
      </c>
      <c r="E182" s="79"/>
      <c r="F182" s="72">
        <v>3.5999999999999997E-2</v>
      </c>
      <c r="G182" s="93">
        <v>1239.73</v>
      </c>
      <c r="H182" s="79">
        <v>-3736.0100000000016</v>
      </c>
      <c r="I182" s="93">
        <v>411995.76643603551</v>
      </c>
      <c r="J182" s="108"/>
      <c r="K182" s="108"/>
      <c r="L182" s="109"/>
    </row>
    <row r="183" spans="1:12" x14ac:dyDescent="0.2">
      <c r="A183" s="29">
        <v>175</v>
      </c>
      <c r="B183" s="67"/>
      <c r="C183" s="58"/>
      <c r="D183" s="102"/>
      <c r="E183" s="79"/>
      <c r="F183" s="68"/>
      <c r="G183" s="93"/>
      <c r="H183" s="79"/>
      <c r="I183" s="93"/>
      <c r="J183" s="108"/>
      <c r="K183" s="108"/>
      <c r="L183" s="109"/>
    </row>
    <row r="184" spans="1:12" x14ac:dyDescent="0.2">
      <c r="A184" s="29">
        <v>176</v>
      </c>
      <c r="B184" s="82" t="s">
        <v>189</v>
      </c>
      <c r="D184" s="86"/>
      <c r="E184" s="86"/>
      <c r="F184" s="86"/>
      <c r="G184" s="86"/>
      <c r="H184" s="86"/>
      <c r="I184" s="86"/>
      <c r="J184" s="108"/>
      <c r="K184" s="108"/>
      <c r="L184" s="109"/>
    </row>
    <row r="185" spans="1:12" x14ac:dyDescent="0.2">
      <c r="A185" s="29">
        <v>177</v>
      </c>
      <c r="D185" s="86"/>
      <c r="E185" s="86"/>
      <c r="F185" s="86"/>
      <c r="G185" s="86"/>
      <c r="H185" s="86"/>
      <c r="I185" s="86"/>
      <c r="J185" s="108"/>
      <c r="K185" s="108"/>
      <c r="L185" s="109"/>
    </row>
    <row r="186" spans="1:12" x14ac:dyDescent="0.2">
      <c r="A186" s="29">
        <v>178</v>
      </c>
      <c r="B186" s="84" t="s">
        <v>190</v>
      </c>
      <c r="D186" s="86"/>
      <c r="E186" s="86"/>
      <c r="F186" s="86"/>
      <c r="G186" s="86"/>
      <c r="H186" s="86"/>
      <c r="I186" s="86"/>
      <c r="J186" s="108"/>
      <c r="K186" s="108"/>
      <c r="L186" s="109"/>
    </row>
    <row r="187" spans="1:12" x14ac:dyDescent="0.2">
      <c r="A187" s="29">
        <v>179</v>
      </c>
      <c r="B187" s="25" t="s">
        <v>209</v>
      </c>
      <c r="D187" s="86"/>
      <c r="E187" s="86"/>
      <c r="F187" s="86"/>
      <c r="G187" s="86"/>
      <c r="H187" s="86"/>
      <c r="I187" s="86"/>
      <c r="J187" s="108"/>
      <c r="K187" s="108"/>
      <c r="L187" s="109"/>
    </row>
    <row r="188" spans="1:12" x14ac:dyDescent="0.2">
      <c r="A188" s="29"/>
      <c r="B188" s="85"/>
      <c r="D188" s="86"/>
      <c r="E188" s="86"/>
      <c r="F188" s="86"/>
      <c r="G188" s="86"/>
      <c r="H188" s="86"/>
      <c r="I188" s="86"/>
      <c r="J188" s="108"/>
      <c r="K188" s="108"/>
      <c r="L188" s="109"/>
    </row>
    <row r="189" spans="1:12" x14ac:dyDescent="0.2">
      <c r="D189" s="86"/>
      <c r="E189" s="86"/>
      <c r="F189" s="86"/>
      <c r="G189" s="86"/>
      <c r="H189" s="86"/>
      <c r="I189" s="86"/>
      <c r="J189" s="108"/>
      <c r="K189" s="108"/>
      <c r="L189" s="109"/>
    </row>
    <row r="190" spans="1:12" x14ac:dyDescent="0.2">
      <c r="D190" s="86"/>
      <c r="E190" s="86"/>
      <c r="F190" s="86"/>
      <c r="G190" s="86"/>
      <c r="H190" s="86"/>
      <c r="I190" s="86"/>
      <c r="J190" s="108"/>
      <c r="K190" s="108"/>
      <c r="L190" s="109"/>
    </row>
    <row r="191" spans="1:12" x14ac:dyDescent="0.2">
      <c r="D191" s="86"/>
      <c r="E191" s="86"/>
      <c r="F191" s="86"/>
      <c r="G191" s="86"/>
      <c r="H191" s="86"/>
      <c r="I191" s="86"/>
      <c r="J191" s="108"/>
      <c r="K191" s="108"/>
      <c r="L191" s="109"/>
    </row>
    <row r="192" spans="1:12" x14ac:dyDescent="0.2">
      <c r="D192" s="86"/>
      <c r="E192" s="86"/>
      <c r="F192" s="86"/>
      <c r="G192" s="86"/>
      <c r="H192" s="86"/>
      <c r="I192" s="86"/>
      <c r="J192" s="108"/>
      <c r="K192" s="108"/>
      <c r="L192" s="109"/>
    </row>
  </sheetData>
  <pageMargins left="0.7" right="0.7" top="0.75" bottom="0.75" header="0.3" footer="0.3"/>
  <pageSetup orientation="portrait" horizontalDpi="0" verticalDpi="0" r:id="rId1"/>
  <headerFooter>
    <oddHeader>&amp;R&amp;9NWN WUTC Advice 22-06
Exhibit A - Supporting Materials
Page &amp;P of &amp;N</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67DCAE-A7B5-4C10-8BD7-FE7C513D94AD}">
  <dimension ref="A1:F24"/>
  <sheetViews>
    <sheetView view="pageLayout" zoomScaleNormal="100" workbookViewId="0">
      <selection activeCell="F18" sqref="F18"/>
    </sheetView>
  </sheetViews>
  <sheetFormatPr defaultRowHeight="15" x14ac:dyDescent="0.25"/>
  <cols>
    <col min="6" max="6" width="14.85546875" customWidth="1"/>
  </cols>
  <sheetData>
    <row r="1" spans="1:6" x14ac:dyDescent="0.25">
      <c r="A1" s="114" t="s">
        <v>89</v>
      </c>
      <c r="B1" s="115"/>
      <c r="C1" s="115"/>
      <c r="D1" s="115"/>
      <c r="E1" s="115"/>
      <c r="F1" s="115"/>
    </row>
    <row r="2" spans="1:6" x14ac:dyDescent="0.25">
      <c r="A2" s="114" t="s">
        <v>90</v>
      </c>
      <c r="B2" s="115"/>
      <c r="C2" s="115"/>
      <c r="D2" s="115"/>
      <c r="E2" s="115"/>
      <c r="F2" s="115"/>
    </row>
    <row r="3" spans="1:6" x14ac:dyDescent="0.25">
      <c r="A3" s="116" t="s">
        <v>217</v>
      </c>
      <c r="B3" s="115"/>
      <c r="C3" s="115"/>
      <c r="D3" s="115"/>
      <c r="E3" s="115"/>
      <c r="F3" s="115"/>
    </row>
    <row r="4" spans="1:6" x14ac:dyDescent="0.25">
      <c r="A4" s="116" t="s">
        <v>210</v>
      </c>
      <c r="B4" s="115"/>
      <c r="C4" s="115"/>
      <c r="D4" s="115"/>
      <c r="E4" s="115"/>
      <c r="F4" s="115"/>
    </row>
    <row r="5" spans="1:6" x14ac:dyDescent="0.25">
      <c r="A5" s="117"/>
      <c r="B5" s="115"/>
      <c r="C5" s="115"/>
      <c r="D5" s="115"/>
      <c r="E5" s="115"/>
      <c r="F5" s="115"/>
    </row>
    <row r="6" spans="1:6" x14ac:dyDescent="0.25">
      <c r="A6" s="115"/>
      <c r="B6" s="115"/>
      <c r="C6" s="115"/>
      <c r="D6" s="115"/>
      <c r="E6" s="115"/>
      <c r="F6" s="115"/>
    </row>
    <row r="7" spans="1:6" x14ac:dyDescent="0.25">
      <c r="A7" s="118">
        <v>1</v>
      </c>
      <c r="B7" s="115"/>
      <c r="C7" s="115"/>
      <c r="D7" s="115"/>
      <c r="E7" s="115"/>
      <c r="F7" s="119" t="s">
        <v>211</v>
      </c>
    </row>
    <row r="8" spans="1:6" x14ac:dyDescent="0.25">
      <c r="A8" s="118">
        <v>2</v>
      </c>
      <c r="B8" s="115"/>
      <c r="C8" s="115"/>
      <c r="D8" s="115"/>
      <c r="E8" s="115"/>
      <c r="F8" s="108"/>
    </row>
    <row r="9" spans="1:6" x14ac:dyDescent="0.25">
      <c r="A9" s="118">
        <v>3</v>
      </c>
      <c r="B9" s="120" t="s">
        <v>94</v>
      </c>
      <c r="C9" s="115"/>
      <c r="D9" s="115"/>
      <c r="E9" s="115"/>
      <c r="F9" s="108"/>
    </row>
    <row r="10" spans="1:6" x14ac:dyDescent="0.25">
      <c r="A10" s="118">
        <v>4</v>
      </c>
      <c r="B10" s="120"/>
      <c r="C10" s="115"/>
      <c r="D10" s="115"/>
      <c r="E10" s="115"/>
      <c r="F10" s="108"/>
    </row>
    <row r="11" spans="1:6" x14ac:dyDescent="0.25">
      <c r="A11" s="118">
        <v>5</v>
      </c>
      <c r="B11" s="121" t="s">
        <v>212</v>
      </c>
      <c r="C11" s="115"/>
      <c r="D11" s="115"/>
      <c r="E11" s="115"/>
      <c r="F11" s="115"/>
    </row>
    <row r="12" spans="1:6" x14ac:dyDescent="0.25">
      <c r="A12" s="118">
        <v>6</v>
      </c>
      <c r="B12" s="115" t="s">
        <v>213</v>
      </c>
      <c r="C12" s="115"/>
      <c r="D12" s="115"/>
      <c r="E12" s="115"/>
      <c r="F12" s="122">
        <v>-594248.307911576</v>
      </c>
    </row>
    <row r="13" spans="1:6" x14ac:dyDescent="0.25">
      <c r="A13" s="118">
        <v>7</v>
      </c>
      <c r="B13" s="115"/>
      <c r="C13" s="115"/>
      <c r="D13" s="115"/>
      <c r="E13" s="115"/>
      <c r="F13" s="122"/>
    </row>
    <row r="14" spans="1:6" x14ac:dyDescent="0.25">
      <c r="A14" s="118">
        <v>8</v>
      </c>
      <c r="B14" s="121" t="s">
        <v>214</v>
      </c>
      <c r="C14" s="115"/>
      <c r="D14" s="115"/>
      <c r="E14" s="115"/>
      <c r="F14" s="115"/>
    </row>
    <row r="15" spans="1:6" x14ac:dyDescent="0.25">
      <c r="A15" s="118">
        <v>9</v>
      </c>
      <c r="B15" s="115" t="s">
        <v>213</v>
      </c>
      <c r="C15" s="115"/>
      <c r="D15" s="115"/>
      <c r="E15" s="115"/>
      <c r="F15" s="123">
        <v>571731.78201041161</v>
      </c>
    </row>
    <row r="16" spans="1:6" x14ac:dyDescent="0.25">
      <c r="A16" s="118">
        <v>10</v>
      </c>
      <c r="B16" s="115"/>
      <c r="C16" s="115"/>
      <c r="D16" s="115"/>
      <c r="E16" s="115"/>
      <c r="F16" s="122"/>
    </row>
    <row r="17" spans="1:6" x14ac:dyDescent="0.25">
      <c r="A17" s="118">
        <v>11</v>
      </c>
      <c r="B17" s="117"/>
      <c r="C17" s="115"/>
      <c r="D17" s="115"/>
      <c r="E17" s="115"/>
      <c r="F17" s="122"/>
    </row>
    <row r="18" spans="1:6" ht="15.75" thickBot="1" x14ac:dyDescent="0.3">
      <c r="A18" s="118">
        <v>12</v>
      </c>
      <c r="B18" s="117" t="s">
        <v>215</v>
      </c>
      <c r="C18" s="115"/>
      <c r="D18" s="115"/>
      <c r="E18" s="115"/>
      <c r="F18" s="124">
        <v>-22516.525901164394</v>
      </c>
    </row>
    <row r="19" spans="1:6" ht="15.75" thickTop="1" x14ac:dyDescent="0.25">
      <c r="A19" s="118">
        <v>13</v>
      </c>
      <c r="B19" s="115"/>
      <c r="C19" s="115"/>
      <c r="D19" s="115"/>
      <c r="E19" s="115"/>
      <c r="F19" s="108"/>
    </row>
    <row r="20" spans="1:6" x14ac:dyDescent="0.25">
      <c r="A20" s="118">
        <v>14</v>
      </c>
      <c r="B20" s="115"/>
      <c r="C20" s="115"/>
      <c r="D20" s="115"/>
      <c r="E20" s="115"/>
      <c r="F20" s="108"/>
    </row>
    <row r="21" spans="1:6" x14ac:dyDescent="0.25">
      <c r="A21" s="118">
        <v>15</v>
      </c>
      <c r="B21" s="115"/>
      <c r="C21" s="115"/>
      <c r="D21" s="115"/>
      <c r="E21" s="115"/>
      <c r="F21" s="108"/>
    </row>
    <row r="22" spans="1:6" x14ac:dyDescent="0.25">
      <c r="A22" s="118">
        <v>16</v>
      </c>
      <c r="B22" s="125" t="s">
        <v>218</v>
      </c>
      <c r="C22" s="126"/>
      <c r="D22" s="126"/>
      <c r="E22" s="115"/>
      <c r="F22" s="127">
        <v>83232692.878956497</v>
      </c>
    </row>
    <row r="23" spans="1:6" x14ac:dyDescent="0.25">
      <c r="A23" s="118">
        <v>17</v>
      </c>
      <c r="B23" s="117"/>
      <c r="C23" s="115"/>
      <c r="D23" s="115"/>
      <c r="E23" s="115"/>
      <c r="F23" s="128"/>
    </row>
    <row r="24" spans="1:6" x14ac:dyDescent="0.25">
      <c r="A24" s="118">
        <v>18</v>
      </c>
      <c r="B24" s="117" t="s">
        <v>216</v>
      </c>
      <c r="C24" s="115"/>
      <c r="D24" s="115"/>
      <c r="E24" s="115"/>
      <c r="F24" s="129">
        <v>-2.9999999999999997E-4</v>
      </c>
    </row>
  </sheetData>
  <pageMargins left="0.7" right="0.7" top="0.75" bottom="0.75" header="0.3" footer="0.3"/>
  <pageSetup orientation="portrait" horizontalDpi="0" verticalDpi="0" r:id="rId1"/>
  <headerFooter>
    <oddHeader>&amp;R&amp;9NWN WUTC Advice 22-06
Exhibit A - Supporting Materials
Page &amp;P of &amp;N</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015f1b76-b32e-440f-80a7-f0ca4d8a872c" ContentTypeId="0x0101006E56B4D1795A2E4DB2F0B01679ED314A" PreviousValue="true"/>
</file>

<file path=customXml/item2.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4DAFC6AACA208445BFA248C11F1A03ED" ma:contentTypeVersion="28" ma:contentTypeDescription="" ma:contentTypeScope="" ma:versionID="c29b8e78ec6c7aeef48a399fdd083f49">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5371b12cbd0ca12feeca5b6edfa8e73e"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UG</Prefix>
    <DocumentSetType xmlns="dc463f71-b30c-4ab2-9473-d307f9d35888">Initial Filing</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150</IndustryCode>
    <CaseStatus xmlns="dc463f71-b30c-4ab2-9473-d307f9d35888">Closed</CaseStatus>
    <OpenedDate xmlns="dc463f71-b30c-4ab2-9473-d307f9d35888">2022-09-14T07:00:00+00:00</OpenedDate>
    <SignificantOrder xmlns="dc463f71-b30c-4ab2-9473-d307f9d35888">false</SignificantOrder>
    <Date1 xmlns="dc463f71-b30c-4ab2-9473-d307f9d35888">2022-09-14T07:00:00+00:00</Date1>
    <IsDocumentOrder xmlns="dc463f71-b30c-4ab2-9473-d307f9d35888">false</IsDocumentOrder>
    <IsHighlyConfidential xmlns="dc463f71-b30c-4ab2-9473-d307f9d35888">false</IsHighlyConfidential>
    <CaseCompanyNames xmlns="dc463f71-b30c-4ab2-9473-d307f9d35888">Northwest Natural Gas Company</CaseCompanyNames>
    <Nickname xmlns="http://schemas.microsoft.com/sharepoint/v3" xsi:nil="true"/>
    <DocketNumber xmlns="dc463f71-b30c-4ab2-9473-d307f9d35888">220694</DocketNumber>
    <DelegatedOrder xmlns="dc463f71-b30c-4ab2-9473-d307f9d35888">false</DelegatedOrder>
  </documentManagement>
</p:properties>
</file>

<file path=customXml/itemProps1.xml><?xml version="1.0" encoding="utf-8"?>
<ds:datastoreItem xmlns:ds="http://schemas.openxmlformats.org/officeDocument/2006/customXml" ds:itemID="{7F7EBB9A-9956-450E-91CA-BD196B2E333C}"/>
</file>

<file path=customXml/itemProps2.xml><?xml version="1.0" encoding="utf-8"?>
<ds:datastoreItem xmlns:ds="http://schemas.openxmlformats.org/officeDocument/2006/customXml" ds:itemID="{B06BE48F-1AEC-4AB7-9938-DA32A3968AC5}"/>
</file>

<file path=customXml/itemProps3.xml><?xml version="1.0" encoding="utf-8"?>
<ds:datastoreItem xmlns:ds="http://schemas.openxmlformats.org/officeDocument/2006/customXml" ds:itemID="{5DD2CBD1-204B-497C-B358-7E8319FF8E13}"/>
</file>

<file path=customXml/itemProps4.xml><?xml version="1.0" encoding="utf-8"?>
<ds:datastoreItem xmlns:ds="http://schemas.openxmlformats.org/officeDocument/2006/customXml" ds:itemID="{2E728DBA-40E0-469C-BB00-C0FB83A7ABA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Calc of Increments</vt:lpstr>
      <vt:lpstr>Effct of Avg. Bill</vt:lpstr>
      <vt:lpstr>Summary of Def. Accts.</vt:lpstr>
      <vt:lpstr>186314</vt:lpstr>
      <vt:lpstr>186315</vt:lpstr>
      <vt:lpstr>186234</vt:lpstr>
      <vt:lpstr>186235</vt:lpstr>
      <vt:lpstr>Effects on Revenue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Escoto, Jordan</dc:creator>
  <cp:lastModifiedBy>Lee-Pella, Erica N.</cp:lastModifiedBy>
  <dcterms:created xsi:type="dcterms:W3CDTF">2015-06-05T18:17:20Z</dcterms:created>
  <dcterms:modified xsi:type="dcterms:W3CDTF">2022-09-14T20:12:24Z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0x0101006E56B4D1795A2E4DB2F0B01679ED314A004DAFC6AACA208445BFA248C11F1A03ED</vt:lpwstr>
  </property>
  <property fmtid="{D5CDD505-2E9C-101B-9397-08002B2CF9AE}" pid="3" name="_docset_NoMedatataSyncRequired">
    <vt:lpwstr>False</vt:lpwstr>
  </property>
  <property fmtid="{D5CDD505-2E9C-101B-9397-08002B2CF9AE}" pid="4" name="IsEFSEC">
    <vt:bool>false</vt:bool>
  </property>
</Properties>
</file>