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2-XX Electric Schedule 140 - Property Tax Tracker (UE-22xxxx) (Eff. 05-01-22)\Workpapers\"/>
    </mc:Choice>
  </mc:AlternateContent>
  <bookViews>
    <workbookView xWindow="0" yWindow="0" windowWidth="30720" windowHeight="13230" tabRatio="896"/>
  </bookViews>
  <sheets>
    <sheet name="Prelim Sch 140 Combined Charges" sheetId="9" r:id="rId1"/>
    <sheet name="WORKPAPERS-&gt;" sheetId="8" r:id="rId2"/>
    <sheet name="WP#1 - UE-190529 COS (PTDGP.T)" sheetId="2" r:id="rId3"/>
    <sheet name="WP#2 - UE-190529 Light COS" sheetId="3" r:id="rId4"/>
    <sheet name="WP#3 - UE-190529 Light COS" sheetId="7" r:id="rId5"/>
    <sheet name="Sch 140 Distribution Chg" sheetId="4" r:id="rId6"/>
    <sheet name="Sch 140 Prod Trans Demand Chg" sheetId="5" r:id="rId7"/>
    <sheet name="Sch 140 Prod Trans Energy Chg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six6" localSheetId="0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3" hidden="1">{#N/A,#N/A,FALSE,"schA"}</definedName>
    <definedName name="__________________www1" localSheetId="4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3" hidden="1">{#N/A,#N/A,FALSE,"schA"}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3" hidden="1">{#N/A,#N/A,FALSE,"schA"}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3" hidden="1">{#N/A,#N/A,FALSE,"schA"}</definedName>
    <definedName name="_______________www1" localSheetId="4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3" hidden="1">{#N/A,#N/A,FALSE,"schA"}</definedName>
    <definedName name="______________www1" localSheetId="4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3" hidden="1">{#N/A,#N/A,FALSE,"schA"}</definedName>
    <definedName name="_____________www1" localSheetId="4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3" hidden="1">{#N/A,#N/A,FALSE,"schA"}</definedName>
    <definedName name="____________www1" localSheetId="4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3" hidden="1">{#N/A,#N/A,FALSE,"schA"}</definedName>
    <definedName name="___________www1" localSheetId="4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3" hidden="1">{#N/A,#N/A,FALSE,"schA"}</definedName>
    <definedName name="__________www1" localSheetId="4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3" hidden="1">{#N/A,#N/A,FALSE,"schA"}</definedName>
    <definedName name="_________www1" localSheetId="4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3" hidden="1">{#N/A,#N/A,FALSE,"schA"}</definedName>
    <definedName name="________www1" localSheetId="4" hidden="1">{#N/A,#N/A,FALSE,"schA"}</definedName>
    <definedName name="________www1" hidden="1">{#N/A,#N/A,FALSE,"schA"}</definedName>
    <definedName name="_______six6" localSheetId="0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3" hidden="1">{#N/A,#N/A,FALSE,"schA"}</definedName>
    <definedName name="_______www1" localSheetId="4" hidden="1">{#N/A,#N/A,FALSE,"schA"}</definedName>
    <definedName name="_______www1" hidden="1">{#N/A,#N/A,FALSE,"schA"}</definedName>
    <definedName name="______six6" localSheetId="0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3" hidden="1">{#N/A,#N/A,FALSE,"schA"}</definedName>
    <definedName name="______www1" localSheetId="4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3" hidden="1">{#N/A,#N/A,FALSE,"schA"}</definedName>
    <definedName name="_____www1" localSheetId="4" hidden="1">{#N/A,#N/A,FALSE,"schA"}</definedName>
    <definedName name="_____www1" hidden="1">{#N/A,#N/A,FALSE,"schA"}</definedName>
    <definedName name="____six6" localSheetId="0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3" hidden="1">{#N/A,#N/A,FALSE,"schA"}</definedName>
    <definedName name="____www1" localSheetId="4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3" hidden="1">{#N/A,#N/A,FALSE,"schA"}</definedName>
    <definedName name="___www1" localSheetId="4" hidden="1">{#N/A,#N/A,FALSE,"schA"}</definedName>
    <definedName name="___www1" hidden="1">{#N/A,#N/A,FALSE,"schA"}</definedName>
    <definedName name="__123Graph_A" hidden="1">[3]Inputs!#REF!</definedName>
    <definedName name="__123Graph_B" hidden="1">[3]Inputs!#REF!</definedName>
    <definedName name="__123Graph_D" localSheetId="5" hidden="1">#REF!</definedName>
    <definedName name="__123Graph_D" hidden="1">#REF!</definedName>
    <definedName name="__123Graph_ECURRENT" localSheetId="5" hidden="1">[4]ConsolidatingPL!#REF!</definedName>
    <definedName name="__123Graph_ECURRENT" hidden="1">[4]ConsolidatingPL!#REF!</definedName>
    <definedName name="__six6" localSheetId="0" hidden="1">{#N/A,#N/A,FALSE,"CRPT";#N/A,#N/A,FALSE,"TREND";#N/A,#N/A,FALSE,"%Curve"}</definedName>
    <definedName name="__six6" localSheetId="3" hidden="1">{#N/A,#N/A,FALSE,"CRPT";#N/A,#N/A,FALSE,"TREND";#N/A,#N/A,FALSE,"%Curve"}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3" hidden="1">{#N/A,#N/A,FALSE,"schA"}</definedName>
    <definedName name="__www1" localSheetId="4" hidden="1">{#N/A,#N/A,FALSE,"schA"}</definedName>
    <definedName name="__www1" hidden="1">{#N/A,#N/A,FALSE,"schA"}</definedName>
    <definedName name="_1Price_Ta">#REF!</definedName>
    <definedName name="_2Price_Ta">#REF!</definedName>
    <definedName name="_B">'[5]Rate Design'!#REF!</definedName>
    <definedName name="_ex1" localSheetId="0" hidden="1">{#N/A,#N/A,FALSE,"Summ";#N/A,#N/A,FALSE,"General"}</definedName>
    <definedName name="_ex1" localSheetId="3" hidden="1">{#N/A,#N/A,FALSE,"Summ";#N/A,#N/A,FALSE,"General"}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5" hidden="1">#REF!</definedName>
    <definedName name="_Fill" hidden="1">#REF!</definedName>
    <definedName name="_xlnm._FilterDatabase" localSheetId="4" hidden="1">'WP#3 - UE-190529 Light COS'!$A$2:$Z$2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MEN2">[1]Jan!#REF!</definedName>
    <definedName name="_MEN3">[1]Jan!#REF!</definedName>
    <definedName name="_new1" localSheetId="0" hidden="1">{#N/A,#N/A,FALSE,"Summ";#N/A,#N/A,FALSE,"General"}</definedName>
    <definedName name="_new1" localSheetId="3" hidden="1">{#N/A,#N/A,FALSE,"Summ";#N/A,#N/A,FALSE,"General"}</definedName>
    <definedName name="_new1" localSheetId="4" hidden="1">{#N/A,#N/A,FALSE,"Summ";#N/A,#N/A,FALSE,"General"}</definedName>
    <definedName name="_new1" hidden="1">{#N/A,#N/A,FALSE,"Summ";#N/A,#N/A,FALSE,"General"}</definedName>
    <definedName name="_Order1">255</definedName>
    <definedName name="_Order2">255</definedName>
    <definedName name="_P">#REF!</definedName>
    <definedName name="_PC1">[6]CLASSIFIERS!$A$7:$IV$7</definedName>
    <definedName name="_PC2">[6]CLASSIFIERS!$A$10:$IV$10</definedName>
    <definedName name="_PC3">[6]CLASSIFIERS!$A$12:$IV$12</definedName>
    <definedName name="_PC4">[6]CLASSIFIERS!$A$13:$IV$13</definedName>
    <definedName name="_Regression_Int">1</definedName>
    <definedName name="_SEC24">[6]EXTERNAL!$A$112:$IV$114</definedName>
    <definedName name="_Sep03">[7]BS!$AB$7:$AB$3420</definedName>
    <definedName name="_six6" localSheetId="0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localSheetId="5" hidden="1">#REF!</definedName>
    <definedName name="_Sort" hidden="1">#REF!</definedName>
    <definedName name="_TOP1">[1]Jan!#REF!</definedName>
    <definedName name="_www1" localSheetId="0" hidden="1">{#N/A,#N/A,FALSE,"schA"}</definedName>
    <definedName name="_www1" localSheetId="3" hidden="1">{#N/A,#N/A,FALSE,"schA"}</definedName>
    <definedName name="_www1" localSheetId="4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3" hidden="1">{#N/A,#N/A,FALSE,"Coversheet";#N/A,#N/A,FALSE,"QA"}</definedName>
    <definedName name="a" localSheetId="4" hidden="1">{#N/A,#N/A,FALSE,"Coversheet";#N/A,#N/A,FALSE,"QA"}</definedName>
    <definedName name="a" hidden="1">{#N/A,#N/A,FALSE,"Coversheet";#N/A,#N/A,FALSE,"QA"}</definedName>
    <definedName name="AAAAAAAAAAAAAA" localSheetId="0" hidden="1">{#N/A,#N/A,FALSE,"Coversheet";#N/A,#N/A,FALSE,"QA"}</definedName>
    <definedName name="AAAAAAAAAAAAAA" localSheetId="3" hidden="1">{#N/A,#N/A,FALSE,"Coversheet";#N/A,#N/A,FALSE,"QA"}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cct108364">'[8]Func Study'!#REF!</definedName>
    <definedName name="Acct108364S">'[8]Func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>'[11]Functional Study'!#REF!</definedName>
    <definedName name="Acct41011BADDEBT">'[11]Functional Study'!#REF!</definedName>
    <definedName name="Acct41011DITEXP">'[11]Functional Study'!#REF!</definedName>
    <definedName name="Acct41011S">'[11]Functional Study'!#REF!</definedName>
    <definedName name="Acct41011SE">'[11]Functional Study'!#REF!</definedName>
    <definedName name="Acct41011SG1">'[11]Functional Study'!#REF!</definedName>
    <definedName name="Acct41011SG2">'[11]Functional Study'!#REF!</definedName>
    <definedName name="ACCT41011SGCT">'[11]Functional Study'!#REF!</definedName>
    <definedName name="Acct41011SGPP">'[11]Functional Study'!#REF!</definedName>
    <definedName name="Acct41011SNP">'[11]Functional Study'!#REF!</definedName>
    <definedName name="ACCT41011SNPD">'[11]Functional Study'!#REF!</definedName>
    <definedName name="Acct41011SO">'[11]Functional Study'!#REF!</definedName>
    <definedName name="Acct41011TROJP">'[11]Functional Study'!#REF!</definedName>
    <definedName name="Acct41111">'[11]Functional Study'!#REF!</definedName>
    <definedName name="Acct41111BADDEBT">'[11]Functional Study'!#REF!</definedName>
    <definedName name="Acct41111DITEXP">'[11]Functional Study'!#REF!</definedName>
    <definedName name="Acct41111S">'[11]Functional Study'!#REF!</definedName>
    <definedName name="Acct41111SE">'[11]Functional Study'!#REF!</definedName>
    <definedName name="Acct41111SG1">'[11]Functional Study'!#REF!</definedName>
    <definedName name="Acct41111SG2">'[11]Functional Study'!#REF!</definedName>
    <definedName name="Acct41111SG3">'[11]Functional Study'!#REF!</definedName>
    <definedName name="Acct41111SGPP">'[11]Functional Study'!#REF!</definedName>
    <definedName name="Acct41111SNP">'[11]Functional Study'!#REF!</definedName>
    <definedName name="Acct41111SNTP">'[11]Functional Study'!#REF!</definedName>
    <definedName name="Acct41111SO">'[11]Functional Study'!#REF!</definedName>
    <definedName name="Acct41111TROJP">'[11]Functional Study'!#REF!</definedName>
    <definedName name="Acct411BADDEBT">'[11]Functional Study'!#REF!</definedName>
    <definedName name="Acct411DGP">'[11]Functional Study'!#REF!</definedName>
    <definedName name="Acct411DGU">'[11]Functional Study'!#REF!</definedName>
    <definedName name="Acct411DITEXP">'[11]Functional Study'!#REF!</definedName>
    <definedName name="Acct411DNPP">'[11]Functional Study'!#REF!</definedName>
    <definedName name="Acct411DNPTP">'[11]Functional Study'!#REF!</definedName>
    <definedName name="Acct411S">'[11]Functional Study'!#REF!</definedName>
    <definedName name="Acct411SE">'[11]Functional Study'!#REF!</definedName>
    <definedName name="Acct411SG">'[11]Functional Study'!#REF!</definedName>
    <definedName name="Acct411SGPP">'[11]Functional Study'!#REF!</definedName>
    <definedName name="Acct411SO">'[11]Functional Study'!#REF!</definedName>
    <definedName name="Acct411TROJP">'[11]Functional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>'[10]Func Study'!#REF!</definedName>
    <definedName name="Acct510DNPPSU">'[10]Func Study'!#REF!</definedName>
    <definedName name="ACCT510JBG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>'[12]Functional Study'!#REF!</definedName>
    <definedName name="AcctAGA">'[10]Func Study'!$H$296</definedName>
    <definedName name="AcctDFAD">'[10]Func Study'!#REF!</definedName>
    <definedName name="AcctDFAP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q1Plant">'[14]Acquisition Inputs'!$C$8</definedName>
    <definedName name="Acq2Plant">'[14]Acquisition Inputs'!$C$70</definedName>
    <definedName name="ActualROR">'[9]G+T+D+R+M'!$H$61</definedName>
    <definedName name="ADJPTDCE.T">[6]INTERNAL!$A$31:$IV$33</definedName>
    <definedName name="Adjs2avg">[15]Inputs!$L$255:'[15]Inputs'!$T$505</definedName>
    <definedName name="After_Tax_Cash_Discount">'[16]Assumptions (Input)'!$D$37</definedName>
    <definedName name="afudc_flag">'[16]Assumptions (Input)'!$B$13</definedName>
    <definedName name="ANCIL">[6]EXTERNAL!$A$163:$IV$165</definedName>
    <definedName name="APR">[17]Backup!#REF!</definedName>
    <definedName name="APRT">#REF!</definedName>
    <definedName name="AS2DocOpenMode">"AS2DocumentEdit"</definedName>
    <definedName name="Assessment_Rate">'[16]Assumptions (Input)'!$B$7</definedName>
    <definedName name="AUG">[17]Backup!#REF!</definedName>
    <definedName name="AUGT">#REF!</definedName>
    <definedName name="Aurora_Prices">"Monthly Price Summary'!$C$4:$H$63"</definedName>
    <definedName name="AvgFactors">[13]Factors!$B$3:$P$99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g_Unb_KWHs">[18]LeadSht!$L$10</definedName>
    <definedName name="BEx0017DGUEDPCFJUPUZOOLJCS2B" localSheetId="5" hidden="1">#REF!</definedName>
    <definedName name="BEx0017DGUEDPCFJUPUZOOLJCS2B" hidden="1">#REF!</definedName>
    <definedName name="BEx001CNWHJ5RULCSFM36ZCGJ1UH" localSheetId="5" hidden="1">#REF!</definedName>
    <definedName name="BEx001CNWHJ5RULCSFM36ZCGJ1UH" hidden="1">#REF!</definedName>
    <definedName name="BEx004791UAJIJSN57OT7YBLNP82" localSheetId="5" hidden="1">#REF!</definedName>
    <definedName name="BEx004791UAJIJSN57OT7YBLNP82" hidden="1">#REF!</definedName>
    <definedName name="BEx008P2NVFDLBHL7IZ5WTMVOQ1F" localSheetId="5" hidden="1">#REF!</definedName>
    <definedName name="BEx008P2NVFDLBHL7IZ5WTMVOQ1F" hidden="1">#REF!</definedName>
    <definedName name="BEx009G00IN0JUIAQ4WE9NHTMQE2" localSheetId="5" hidden="1">#REF!</definedName>
    <definedName name="BEx009G00IN0JUIAQ4WE9NHTMQE2" hidden="1">#REF!</definedName>
    <definedName name="BEx00DXTY2JDVGWQKV8H7FG4SV30" localSheetId="5" hidden="1">#REF!</definedName>
    <definedName name="BEx00DXTY2JDVGWQKV8H7FG4SV30" hidden="1">#REF!</definedName>
    <definedName name="BEx00GHLTYRH5N2S6P78YW1CD30N" localSheetId="5" hidden="1">#REF!</definedName>
    <definedName name="BEx00GHLTYRH5N2S6P78YW1CD30N" hidden="1">#REF!</definedName>
    <definedName name="BEx00JC31DY11L45SEU4B10BIN6W" localSheetId="5" hidden="1">#REF!</definedName>
    <definedName name="BEx00JC31DY11L45SEU4B10BIN6W" hidden="1">#REF!</definedName>
    <definedName name="BEx00KZHZBHP3TDV1YMX4B19B95O" localSheetId="5" hidden="1">#REF!</definedName>
    <definedName name="BEx00KZHZBHP3TDV1YMX4B19B95O" hidden="1">#REF!</definedName>
    <definedName name="BEx00P11V7HA4MS6XYY3P4BPVXML" localSheetId="5" hidden="1">#REF!</definedName>
    <definedName name="BEx00P11V7HA4MS6XYY3P4BPVXML" hidden="1">#REF!</definedName>
    <definedName name="BEx00PBV7V99V7M3LDYUTF31MUFJ" localSheetId="5" hidden="1">#REF!</definedName>
    <definedName name="BEx00PBV7V99V7M3LDYUTF31MUFJ" hidden="1">#REF!</definedName>
    <definedName name="BEx00SMIQJ55EVB7T24CORX0JWQO" localSheetId="5" hidden="1">#REF!</definedName>
    <definedName name="BEx00SMIQJ55EVB7T24CORX0JWQO" hidden="1">#REF!</definedName>
    <definedName name="BEx010V7DB7O7Z9NHSX27HZK4H76" localSheetId="5" hidden="1">#REF!</definedName>
    <definedName name="BEx010V7DB7O7Z9NHSX27HZK4H76" hidden="1">#REF!</definedName>
    <definedName name="BEx012IKS6YVHG9KTG2FAKRSMYLU" localSheetId="5" hidden="1">#REF!</definedName>
    <definedName name="BEx012IKS6YVHG9KTG2FAKRSMYLU" hidden="1">#REF!</definedName>
    <definedName name="BEx01HY6E3GJ66ABU5ABN26V6Q13" localSheetId="5" hidden="1">#REF!</definedName>
    <definedName name="BEx01HY6E3GJ66ABU5ABN26V6Q13" hidden="1">#REF!</definedName>
    <definedName name="BEx01PW5YQKEGAR8JDDI5OARYXDF" localSheetId="5" hidden="1">#REF!</definedName>
    <definedName name="BEx01PW5YQKEGAR8JDDI5OARYXDF" hidden="1">#REF!</definedName>
    <definedName name="BEx01QCB2ERCAYYOFDP3OQRWUU60" localSheetId="5" hidden="1">#REF!</definedName>
    <definedName name="BEx01QCB2ERCAYYOFDP3OQRWUU60" hidden="1">#REF!</definedName>
    <definedName name="BEx01U37NQSMTGJRU8EGTJORBJ6H" localSheetId="5" hidden="1">#REF!</definedName>
    <definedName name="BEx01U37NQSMTGJRU8EGTJORBJ6H" hidden="1">#REF!</definedName>
    <definedName name="BEx01XJ94SHJ1YQ7ORPW0RQGKI2H" localSheetId="5" hidden="1">#REF!</definedName>
    <definedName name="BEx01XJ94SHJ1YQ7ORPW0RQGKI2H" hidden="1">#REF!</definedName>
    <definedName name="BEx028BOZCS2MQO9MODVS6F7NCA3" localSheetId="5" hidden="1">#REF!</definedName>
    <definedName name="BEx028BOZCS2MQO9MODVS6F7NCA3" hidden="1">#REF!</definedName>
    <definedName name="BEx02DPUYNH76938V8GVORY8LRY1" localSheetId="5" hidden="1">#REF!</definedName>
    <definedName name="BEx02DPUYNH76938V8GVORY8LRY1" hidden="1">#REF!</definedName>
    <definedName name="BEx02PEP6DY4K1JGB0HHS3B6QOGZ" localSheetId="5" hidden="1">#REF!</definedName>
    <definedName name="BEx02PEP6DY4K1JGB0HHS3B6QOGZ" hidden="1">#REF!</definedName>
    <definedName name="BEx02Q08R9G839Q4RFGG9026C7PX" localSheetId="5" hidden="1">#REF!</definedName>
    <definedName name="BEx02Q08R9G839Q4RFGG9026C7PX" hidden="1">#REF!</definedName>
    <definedName name="BEx02SEL3Z1QWGAHXDPUA9WLTTPS" localSheetId="5" hidden="1">#REF!</definedName>
    <definedName name="BEx02SEL3Z1QWGAHXDPUA9WLTTPS" hidden="1">#REF!</definedName>
    <definedName name="BEx02Y3KJZH5BGDM9QEZ1PVVI114" localSheetId="5" hidden="1">#REF!</definedName>
    <definedName name="BEx02Y3KJZH5BGDM9QEZ1PVVI114" hidden="1">#REF!</definedName>
    <definedName name="BEx0313GRLLASDTVPW5DHTXHE74M" localSheetId="5" hidden="1">#REF!</definedName>
    <definedName name="BEx0313GRLLASDTVPW5DHTXHE74M" hidden="1">#REF!</definedName>
    <definedName name="BEx1F0SOZ3H5XUHXD7O01TCR8T6J" localSheetId="5" hidden="1">#REF!</definedName>
    <definedName name="BEx1F0SOZ3H5XUHXD7O01TCR8T6J" hidden="1">#REF!</definedName>
    <definedName name="BEx1F9HL824UCNCVZ2U62J4KZCX8" localSheetId="5" hidden="1">#REF!</definedName>
    <definedName name="BEx1F9HL824UCNCVZ2U62J4KZCX8" hidden="1">#REF!</definedName>
    <definedName name="BEx1FEVSJKTI1Q1Z874QZVFSJSVA" localSheetId="5" hidden="1">#REF!</definedName>
    <definedName name="BEx1FEVSJKTI1Q1Z874QZVFSJSVA" hidden="1">#REF!</definedName>
    <definedName name="BEx1FGDRUHHLI1GBHELT4PK0LY4V" localSheetId="5" hidden="1">#REF!</definedName>
    <definedName name="BEx1FGDRUHHLI1GBHELT4PK0LY4V" hidden="1">#REF!</definedName>
    <definedName name="BEx1FJZ7GKO99IYTP6GGGF7EUL3Z" localSheetId="5" hidden="1">#REF!</definedName>
    <definedName name="BEx1FJZ7GKO99IYTP6GGGF7EUL3Z" hidden="1">#REF!</definedName>
    <definedName name="BEx1FPDH0YKYQXDHUTFIQLIF34J8" localSheetId="5" hidden="1">#REF!</definedName>
    <definedName name="BEx1FPDH0YKYQXDHUTFIQLIF34J8" hidden="1">#REF!</definedName>
    <definedName name="BEx1FQ9SZAGL2HEKRB046EOQDWOX" localSheetId="5" hidden="1">#REF!</definedName>
    <definedName name="BEx1FQ9SZAGL2HEKRB046EOQDWOX" hidden="1">#REF!</definedName>
    <definedName name="BEx1FZV2CM77TBH1R6YYV9P06KA2" localSheetId="5" hidden="1">#REF!</definedName>
    <definedName name="BEx1FZV2CM77TBH1R6YYV9P06KA2" hidden="1">#REF!</definedName>
    <definedName name="BEx1G59AY8195JTUM6P18VXUFJ3E" localSheetId="5" hidden="1">#REF!</definedName>
    <definedName name="BEx1G59AY8195JTUM6P18VXUFJ3E" hidden="1">#REF!</definedName>
    <definedName name="BEx1GKUDMCV60BOZT0SENCT0MD8L" localSheetId="5" hidden="1">#REF!</definedName>
    <definedName name="BEx1GKUDMCV60BOZT0SENCT0MD8L" hidden="1">#REF!</definedName>
    <definedName name="BEx1GUVQ5L0JCX3E4SROI4WBYVTO" localSheetId="5" hidden="1">#REF!</definedName>
    <definedName name="BEx1GUVQ5L0JCX3E4SROI4WBYVTO" hidden="1">#REF!</definedName>
    <definedName name="BEx1GVMRHFXUP6XYYY9NR12PV5TF" localSheetId="5" hidden="1">#REF!</definedName>
    <definedName name="BEx1GVMRHFXUP6XYYY9NR12PV5TF" hidden="1">#REF!</definedName>
    <definedName name="BEx1H6KIT7BHUH6MDDWC935V9N47" localSheetId="5" hidden="1">#REF!</definedName>
    <definedName name="BEx1H6KIT7BHUH6MDDWC935V9N47" hidden="1">#REF!</definedName>
    <definedName name="BEx1HA60AI3STEJQZAQ0RA3Q3AZV" localSheetId="5" hidden="1">#REF!</definedName>
    <definedName name="BEx1HA60AI3STEJQZAQ0RA3Q3AZV" hidden="1">#REF!</definedName>
    <definedName name="BEx1HB2DBVO5N6V2WX7BEHUFYTFU" localSheetId="5" hidden="1">#REF!</definedName>
    <definedName name="BEx1HB2DBVO5N6V2WX7BEHUFYTFU" hidden="1">#REF!</definedName>
    <definedName name="BEx1HDGOOJ3SKHYMWUZJ1P0RQZ9N" localSheetId="5" hidden="1">#REF!</definedName>
    <definedName name="BEx1HDGOOJ3SKHYMWUZJ1P0RQZ9N" hidden="1">#REF!</definedName>
    <definedName name="BEx1HDM5ZXSJG6JQEMSFV52PZ10V" localSheetId="5" hidden="1">#REF!</definedName>
    <definedName name="BEx1HDM5ZXSJG6JQEMSFV52PZ10V" hidden="1">#REF!</definedName>
    <definedName name="BEx1HETBBZVN5F43LKOFMC4QB0CR" localSheetId="5" hidden="1">#REF!</definedName>
    <definedName name="BEx1HETBBZVN5F43LKOFMC4QB0CR" hidden="1">#REF!</definedName>
    <definedName name="BEx1HGWNWPLNXICOTP90TKQVVE4E" localSheetId="5" hidden="1">#REF!</definedName>
    <definedName name="BEx1HGWNWPLNXICOTP90TKQVVE4E" hidden="1">#REF!</definedName>
    <definedName name="BEx1HIPLJZABY0EMUOTZN0EQMDPU" localSheetId="5" hidden="1">#REF!</definedName>
    <definedName name="BEx1HIPLJZABY0EMUOTZN0EQMDPU" hidden="1">#REF!</definedName>
    <definedName name="BEx1HO94JIRX219MPWMB5E5XZ04X" localSheetId="5" hidden="1">#REF!</definedName>
    <definedName name="BEx1HO94JIRX219MPWMB5E5XZ04X" hidden="1">#REF!</definedName>
    <definedName name="BEx1HQNF6KHM21E3XLW0NMSSEI9S" localSheetId="5" hidden="1">#REF!</definedName>
    <definedName name="BEx1HQNF6KHM21E3XLW0NMSSEI9S" hidden="1">#REF!</definedName>
    <definedName name="BEx1HSLNWIW4S97ZBYY7I7M5YVH4" localSheetId="5" hidden="1">#REF!</definedName>
    <definedName name="BEx1HSLNWIW4S97ZBYY7I7M5YVH4" hidden="1">#REF!</definedName>
    <definedName name="BEx1HZCBBWLB2BTNOXP319ZDEVOJ" localSheetId="5" hidden="1">#REF!</definedName>
    <definedName name="BEx1HZCBBWLB2BTNOXP319ZDEVOJ" hidden="1">#REF!</definedName>
    <definedName name="BEx1I4QKTILCKZUSOJCVZN7SNHL5" localSheetId="5" hidden="1">#REF!</definedName>
    <definedName name="BEx1I4QKTILCKZUSOJCVZN7SNHL5" hidden="1">#REF!</definedName>
    <definedName name="BEx1IE0ZP7RIFM9FI24S9I6AAJ14" localSheetId="5" hidden="1">#REF!</definedName>
    <definedName name="BEx1IE0ZP7RIFM9FI24S9I6AAJ14" hidden="1">#REF!</definedName>
    <definedName name="BEx1IGQ5B697MNDOE06MVSR0H58E" localSheetId="5" hidden="1">#REF!</definedName>
    <definedName name="BEx1IGQ5B697MNDOE06MVSR0H58E" hidden="1">#REF!</definedName>
    <definedName name="BEx1IKRPW8MLB9Y485M1TL2IT9SH" localSheetId="5" hidden="1">#REF!</definedName>
    <definedName name="BEx1IKRPW8MLB9Y485M1TL2IT9SH" hidden="1">#REF!</definedName>
    <definedName name="BEx1IPKCFCT3TL9MSO1LSYJ2VJ2X" localSheetId="5" hidden="1">#REF!</definedName>
    <definedName name="BEx1IPKCFCT3TL9MSO1LSYJ2VJ2X" hidden="1">#REF!</definedName>
    <definedName name="BEx1IW5PQTTMD62XZ287XF2O3FBQ" localSheetId="5" hidden="1">#REF!</definedName>
    <definedName name="BEx1IW5PQTTMD62XZ287XF2O3FBQ" hidden="1">#REF!</definedName>
    <definedName name="BEx1J0CSSHDJGBJUHVOEMCF2P4DL" localSheetId="5" hidden="1">#REF!</definedName>
    <definedName name="BEx1J0CSSHDJGBJUHVOEMCF2P4DL" hidden="1">#REF!</definedName>
    <definedName name="BEx1J0NL6D3ILC18B48AL0VNEN9A" localSheetId="5" hidden="1">#REF!</definedName>
    <definedName name="BEx1J0NL6D3ILC18B48AL0VNEN9A" hidden="1">#REF!</definedName>
    <definedName name="BEx1J7E8VCGLPYU82QXVUG5N3ZAI" localSheetId="5" hidden="1">#REF!</definedName>
    <definedName name="BEx1J7E8VCGLPYU82QXVUG5N3ZAI" hidden="1">#REF!</definedName>
    <definedName name="BEx1JGE2YQWH8S25USOY08XVGO0D" localSheetId="5" hidden="1">#REF!</definedName>
    <definedName name="BEx1JGE2YQWH8S25USOY08XVGO0D" hidden="1">#REF!</definedName>
    <definedName name="BEx1JJJC9T1W7HY4V7HP1S1W4JO1" localSheetId="5" hidden="1">#REF!</definedName>
    <definedName name="BEx1JJJC9T1W7HY4V7HP1S1W4JO1" hidden="1">#REF!</definedName>
    <definedName name="BEx1JKKZSJ7DI4PTFVI9VVFMB1X2" localSheetId="5" hidden="1">#REF!</definedName>
    <definedName name="BEx1JKKZSJ7DI4PTFVI9VVFMB1X2" hidden="1">#REF!</definedName>
    <definedName name="BEx1JUBQFRVMASSFK4B3V0AD7YP9" localSheetId="5" hidden="1">#REF!</definedName>
    <definedName name="BEx1JUBQFRVMASSFK4B3V0AD7YP9" hidden="1">#REF!</definedName>
    <definedName name="BEx1JVTOATZGRJFXGXPJJLC4DOBE" localSheetId="5" hidden="1">#REF!</definedName>
    <definedName name="BEx1JVTOATZGRJFXGXPJJLC4DOBE" hidden="1">#REF!</definedName>
    <definedName name="BEx1JXBM5W4YRWNQ0P95QQS6JWD6" localSheetId="5" hidden="1">#REF!</definedName>
    <definedName name="BEx1JXBM5W4YRWNQ0P95QQS6JWD6" hidden="1">#REF!</definedName>
    <definedName name="BEx1KGY9QEHZ9QSARMQUTQKRK4UX" localSheetId="5" hidden="1">#REF!</definedName>
    <definedName name="BEx1KGY9QEHZ9QSARMQUTQKRK4UX" hidden="1">#REF!</definedName>
    <definedName name="BEx1KIWH5MOLR00SBECT39NS3AJ1" localSheetId="5" hidden="1">#REF!</definedName>
    <definedName name="BEx1KIWH5MOLR00SBECT39NS3AJ1" hidden="1">#REF!</definedName>
    <definedName name="BEx1KKP1ELIF2UII2FWVGL7M1X7J" localSheetId="5" hidden="1">#REF!</definedName>
    <definedName name="BEx1KKP1ELIF2UII2FWVGL7M1X7J" hidden="1">#REF!</definedName>
    <definedName name="BEx1KQJKIAPZKE9YDYH5HKXX52FM" localSheetId="5" hidden="1">#REF!</definedName>
    <definedName name="BEx1KQJKIAPZKE9YDYH5HKXX52FM" hidden="1">#REF!</definedName>
    <definedName name="BEx1KUVWMB0QCWA3RBE4CADFVRIS" localSheetId="5" hidden="1">#REF!</definedName>
    <definedName name="BEx1KUVWMB0QCWA3RBE4CADFVRIS" hidden="1">#REF!</definedName>
    <definedName name="BEx1L0AAH7PV8PPQQDBP5AI4TLYP" localSheetId="5" hidden="1">#REF!</definedName>
    <definedName name="BEx1L0AAH7PV8PPQQDBP5AI4TLYP" hidden="1">#REF!</definedName>
    <definedName name="BEx1L2OG1SDFK2TPXELJ77YP4NI2" localSheetId="5" hidden="1">#REF!</definedName>
    <definedName name="BEx1L2OG1SDFK2TPXELJ77YP4NI2" hidden="1">#REF!</definedName>
    <definedName name="BEx1L6Q60MWRDJB4L20LK0XPA0Z2" localSheetId="5" hidden="1">#REF!</definedName>
    <definedName name="BEx1L6Q60MWRDJB4L20LK0XPA0Z2" hidden="1">#REF!</definedName>
    <definedName name="BEx1L7BSEFOLQDNZWMLUNBRO08T4" localSheetId="5" hidden="1">#REF!</definedName>
    <definedName name="BEx1L7BSEFOLQDNZWMLUNBRO08T4" hidden="1">#REF!</definedName>
    <definedName name="BEx1LD63FP2Z4BR9TKSHOZW9KKZ5" localSheetId="5" hidden="1">#REF!</definedName>
    <definedName name="BEx1LD63FP2Z4BR9TKSHOZW9KKZ5" hidden="1">#REF!</definedName>
    <definedName name="BEx1LDMB9RW982DUILM2WPT5VWQ3" localSheetId="5" hidden="1">#REF!</definedName>
    <definedName name="BEx1LDMB9RW982DUILM2WPT5VWQ3" hidden="1">#REF!</definedName>
    <definedName name="BEx1LFF2UQ13XL4X1I2WBD73NZ21" localSheetId="5" hidden="1">#REF!</definedName>
    <definedName name="BEx1LFF2UQ13XL4X1I2WBD73NZ21" hidden="1">#REF!</definedName>
    <definedName name="BEx1LKTB33LO23ACTADIVRY7ZNFC" localSheetId="5" hidden="1">#REF!</definedName>
    <definedName name="BEx1LKTB33LO23ACTADIVRY7ZNFC" hidden="1">#REF!</definedName>
    <definedName name="BEx1LQNKVZAXGSEPDAM8AWU2FHHJ" localSheetId="5" hidden="1">#REF!</definedName>
    <definedName name="BEx1LQNKVZAXGSEPDAM8AWU2FHHJ" hidden="1">#REF!</definedName>
    <definedName name="BEx1LRPGDQCOEMW8YT80J1XCDCIV" localSheetId="5" hidden="1">#REF!</definedName>
    <definedName name="BEx1LRPGDQCOEMW8YT80J1XCDCIV" hidden="1">#REF!</definedName>
    <definedName name="BEx1LRUSJW4JG54X07QWD9R27WV9" localSheetId="5" hidden="1">#REF!</definedName>
    <definedName name="BEx1LRUSJW4JG54X07QWD9R27WV9" hidden="1">#REF!</definedName>
    <definedName name="BEx1M1WBK5T0LP1AK2JYV6W87ID6" localSheetId="5" hidden="1">#REF!</definedName>
    <definedName name="BEx1M1WBK5T0LP1AK2JYV6W87ID6" hidden="1">#REF!</definedName>
    <definedName name="BEx1M51HHDYGIT8PON7U8ICL2S95" localSheetId="5" hidden="1">#REF!</definedName>
    <definedName name="BEx1M51HHDYGIT8PON7U8ICL2S95" hidden="1">#REF!</definedName>
    <definedName name="BEx1MP4FWKV0QYXE13PX9JSNA270" localSheetId="5" hidden="1">#REF!</definedName>
    <definedName name="BEx1MP4FWKV0QYXE13PX9JSNA270" hidden="1">#REF!</definedName>
    <definedName name="BEx1MSV791FSS4CZQKG04NHT3F79" localSheetId="5" hidden="1">#REF!</definedName>
    <definedName name="BEx1MSV791FSS4CZQKG04NHT3F79" hidden="1">#REF!</definedName>
    <definedName name="BEx1MTRKKVCHOZ0YGID6HZ49LJTO" localSheetId="5" hidden="1">#REF!</definedName>
    <definedName name="BEx1MTRKKVCHOZ0YGID6HZ49LJTO" hidden="1">#REF!</definedName>
    <definedName name="BEx1N3CUJ3UX61X38ZAJVPEN4KMC" localSheetId="5" hidden="1">#REF!</definedName>
    <definedName name="BEx1N3CUJ3UX61X38ZAJVPEN4KMC" hidden="1">#REF!</definedName>
    <definedName name="BEx1N5R5IJ3CG6CL344F5KWPINEO" localSheetId="5" hidden="1">#REF!</definedName>
    <definedName name="BEx1N5R5IJ3CG6CL344F5KWPINEO" hidden="1">#REF!</definedName>
    <definedName name="BEx1NFCFVPBS7XURQ8Y0BZEGPBVP" localSheetId="5" hidden="1">#REF!</definedName>
    <definedName name="BEx1NFCFVPBS7XURQ8Y0BZEGPBVP" hidden="1">#REF!</definedName>
    <definedName name="BEx1NM34KQTO1LDNSAFD1L82UZFG" localSheetId="5" hidden="1">#REF!</definedName>
    <definedName name="BEx1NM34KQTO1LDNSAFD1L82UZFG" hidden="1">#REF!</definedName>
    <definedName name="BEx1NO6TXZVOGCUWCCRTXRXWW0XL" localSheetId="5" hidden="1">#REF!</definedName>
    <definedName name="BEx1NO6TXZVOGCUWCCRTXRXWW0XL" hidden="1">#REF!</definedName>
    <definedName name="BEx1NS8EU5P9FQV3S0WRTXI5L361" localSheetId="5" hidden="1">#REF!</definedName>
    <definedName name="BEx1NS8EU5P9FQV3S0WRTXI5L361" hidden="1">#REF!</definedName>
    <definedName name="BEx1NUBX5VUYZFKQH69FN6BTLWCR" localSheetId="5" hidden="1">#REF!</definedName>
    <definedName name="BEx1NUBX5VUYZFKQH69FN6BTLWCR" hidden="1">#REF!</definedName>
    <definedName name="BEx1NZ4K1L8UON80Y2A4RASKWGNP" localSheetId="5" hidden="1">#REF!</definedName>
    <definedName name="BEx1NZ4K1L8UON80Y2A4RASKWGNP" hidden="1">#REF!</definedName>
    <definedName name="BEx1O24FB2CPATAGE3T7L1NBQQO1" localSheetId="5" hidden="1">#REF!</definedName>
    <definedName name="BEx1O24FB2CPATAGE3T7L1NBQQO1" hidden="1">#REF!</definedName>
    <definedName name="BEx1OLAZ915OGYWP0QP1QQWDLCRX" localSheetId="5" hidden="1">#REF!</definedName>
    <definedName name="BEx1OLAZ915OGYWP0QP1QQWDLCRX" hidden="1">#REF!</definedName>
    <definedName name="BEx1OO5ER042IS6IC4TLDI75JNVH" localSheetId="5" hidden="1">#REF!</definedName>
    <definedName name="BEx1OO5ER042IS6IC4TLDI75JNVH" hidden="1">#REF!</definedName>
    <definedName name="BEx1OTE54CBSUT8FWKRALEDCUWN4" localSheetId="5" hidden="1">#REF!</definedName>
    <definedName name="BEx1OTE54CBSUT8FWKRALEDCUWN4" hidden="1">#REF!</definedName>
    <definedName name="BEx1OVSMPADTX95QUOX34KZQ8EDY" localSheetId="5" hidden="1">#REF!</definedName>
    <definedName name="BEx1OVSMPADTX95QUOX34KZQ8EDY" hidden="1">#REF!</definedName>
    <definedName name="BEx1OWJJ0DP4628GCVVRQ9X0DRHQ" localSheetId="5" hidden="1">#REF!</definedName>
    <definedName name="BEx1OWJJ0DP4628GCVVRQ9X0DRHQ" hidden="1">#REF!</definedName>
    <definedName name="BEx1OX544IO9FQJI7YYQGZCEHB3O" localSheetId="5" hidden="1">#REF!</definedName>
    <definedName name="BEx1OX544IO9FQJI7YYQGZCEHB3O" hidden="1">#REF!</definedName>
    <definedName name="BEx1OY6SVEUT2EQ26P7EKEND342G" localSheetId="5" hidden="1">#REF!</definedName>
    <definedName name="BEx1OY6SVEUT2EQ26P7EKEND342G" hidden="1">#REF!</definedName>
    <definedName name="BEx1OYN1LPIPI12O9G6F7QAOS9T4" localSheetId="5" hidden="1">#REF!</definedName>
    <definedName name="BEx1OYN1LPIPI12O9G6F7QAOS9T4" hidden="1">#REF!</definedName>
    <definedName name="BEx1P1HHKJA799O3YZXQAX6KFH58" localSheetId="5" hidden="1">#REF!</definedName>
    <definedName name="BEx1P1HHKJA799O3YZXQAX6KFH58" hidden="1">#REF!</definedName>
    <definedName name="BEx1P34W467WGPOXPK292QFJIPHJ" localSheetId="5" hidden="1">#REF!</definedName>
    <definedName name="BEx1P34W467WGPOXPK292QFJIPHJ" hidden="1">#REF!</definedName>
    <definedName name="BEx1P76FRYAB1BWA5RJS4KOB3G9I" localSheetId="5" hidden="1">#REF!</definedName>
    <definedName name="BEx1P76FRYAB1BWA5RJS4KOB3G9I" hidden="1">#REF!</definedName>
    <definedName name="BEx1P7S1J4TKGVJ43C2Q2R3M9WRB" localSheetId="5" hidden="1">#REF!</definedName>
    <definedName name="BEx1P7S1J4TKGVJ43C2Q2R3M9WRB" hidden="1">#REF!</definedName>
    <definedName name="BEx1P8OF6WY3IH8SO71KQOU83V3Y" localSheetId="5" hidden="1">#REF!</definedName>
    <definedName name="BEx1P8OF6WY3IH8SO71KQOU83V3Y" hidden="1">#REF!</definedName>
    <definedName name="BEx1PA11BLPVZM8RC5BL46WX8YB5" localSheetId="5" hidden="1">#REF!</definedName>
    <definedName name="BEx1PA11BLPVZM8RC5BL46WX8YB5" hidden="1">#REF!</definedName>
    <definedName name="BEx1PAMMMZTO2BTR6YLZ9ASMPS4N" localSheetId="5" hidden="1">#REF!</definedName>
    <definedName name="BEx1PAMMMZTO2BTR6YLZ9ASMPS4N" hidden="1">#REF!</definedName>
    <definedName name="BEx1PBZ4BEFIPGMQXT9T8S4PZ2IM" localSheetId="5" hidden="1">#REF!</definedName>
    <definedName name="BEx1PBZ4BEFIPGMQXT9T8S4PZ2IM" hidden="1">#REF!</definedName>
    <definedName name="BEx1PJMAAUI73DAR3XUON2UMXTBS" localSheetId="5" hidden="1">#REF!</definedName>
    <definedName name="BEx1PJMAAUI73DAR3XUON2UMXTBS" hidden="1">#REF!</definedName>
    <definedName name="BEx1PLF2CFSXBZPVI6CJ534EIJDN" localSheetId="5" hidden="1">#REF!</definedName>
    <definedName name="BEx1PLF2CFSXBZPVI6CJ534EIJDN" hidden="1">#REF!</definedName>
    <definedName name="BEx1PMWZB2DO6EM9BKLUICZJ65HD" localSheetId="5" hidden="1">#REF!</definedName>
    <definedName name="BEx1PMWZB2DO6EM9BKLUICZJ65HD" hidden="1">#REF!</definedName>
    <definedName name="BEx1PU3X6U0EVLY9569KVBPAH7XU" localSheetId="5" hidden="1">#REF!</definedName>
    <definedName name="BEx1PU3X6U0EVLY9569KVBPAH7XU" hidden="1">#REF!</definedName>
    <definedName name="BEx1Q9OV5AOW28OUGRFCD3ZFVWC3" localSheetId="5" hidden="1">#REF!</definedName>
    <definedName name="BEx1Q9OV5AOW28OUGRFCD3ZFVWC3" hidden="1">#REF!</definedName>
    <definedName name="BEx1QA54J2A4I7IBQR19BTY28ZMR" localSheetId="5" hidden="1">#REF!</definedName>
    <definedName name="BEx1QA54J2A4I7IBQR19BTY28ZMR" hidden="1">#REF!</definedName>
    <definedName name="BEx1QD50TNYYZ6YO943BWHPB9UD9" localSheetId="5" hidden="1">#REF!</definedName>
    <definedName name="BEx1QD50TNYYZ6YO943BWHPB9UD9" hidden="1">#REF!</definedName>
    <definedName name="BEx1QMQAHG3KQUK59DVM68SWKZIZ" localSheetId="5" hidden="1">#REF!</definedName>
    <definedName name="BEx1QMQAHG3KQUK59DVM68SWKZIZ" hidden="1">#REF!</definedName>
    <definedName name="BEx1R9YFKJCMSEST8OVCAO5E47FO" localSheetId="5" hidden="1">#REF!</definedName>
    <definedName name="BEx1R9YFKJCMSEST8OVCAO5E47FO" hidden="1">#REF!</definedName>
    <definedName name="BEx1RBGC06B3T52OIC0EQ1KGVP1I" localSheetId="5" hidden="1">#REF!</definedName>
    <definedName name="BEx1RBGC06B3T52OIC0EQ1KGVP1I" hidden="1">#REF!</definedName>
    <definedName name="BEx1RRC7X4NI1CU4EO5XYE2GVARJ" localSheetId="5" hidden="1">#REF!</definedName>
    <definedName name="BEx1RRC7X4NI1CU4EO5XYE2GVARJ" hidden="1">#REF!</definedName>
    <definedName name="BEx1RZA1NCGT832L7EMR7GMF588W" localSheetId="5" hidden="1">#REF!</definedName>
    <definedName name="BEx1RZA1NCGT832L7EMR7GMF588W" hidden="1">#REF!</definedName>
    <definedName name="BEx1S0XGIPUSZQUCSGWSK10GKW7Y" localSheetId="5" hidden="1">#REF!</definedName>
    <definedName name="BEx1S0XGIPUSZQUCSGWSK10GKW7Y" hidden="1">#REF!</definedName>
    <definedName name="BEx1S5VFNKIXHTTCWSV60UC50EZ8" localSheetId="5" hidden="1">#REF!</definedName>
    <definedName name="BEx1S5VFNKIXHTTCWSV60UC50EZ8" hidden="1">#REF!</definedName>
    <definedName name="BEx1SK3U02H0RGKEYXW7ZMCEOF3V" localSheetId="5" hidden="1">#REF!</definedName>
    <definedName name="BEx1SK3U02H0RGKEYXW7ZMCEOF3V" hidden="1">#REF!</definedName>
    <definedName name="BEx1SSNEZINBJT29QVS62VS1THT4" localSheetId="5" hidden="1">#REF!</definedName>
    <definedName name="BEx1SSNEZINBJT29QVS62VS1THT4" hidden="1">#REF!</definedName>
    <definedName name="BEx1SVNCHNANBJIDIQVB8AFK4HAN" localSheetId="5" hidden="1">#REF!</definedName>
    <definedName name="BEx1SVNCHNANBJIDIQVB8AFK4HAN" hidden="1">#REF!</definedName>
    <definedName name="BEx1SY74DYVEPAQ9TGGGXKJA025O" localSheetId="5" hidden="1">#REF!</definedName>
    <definedName name="BEx1SY74DYVEPAQ9TGGGXKJA025O" hidden="1">#REF!</definedName>
    <definedName name="BEx1TJ0WLS9O7KNSGIPWTYHDYI1D" localSheetId="5" hidden="1">#REF!</definedName>
    <definedName name="BEx1TJ0WLS9O7KNSGIPWTYHDYI1D" hidden="1">#REF!</definedName>
    <definedName name="BEx1TUPQAYGAI13ZC7FU1FJXFAPM" localSheetId="5" hidden="1">#REF!</definedName>
    <definedName name="BEx1TUPQAYGAI13ZC7FU1FJXFAPM" hidden="1">#REF!</definedName>
    <definedName name="BEx1TY0F9W7EOF31FZXITWEYBSRT" localSheetId="5" hidden="1">#REF!</definedName>
    <definedName name="BEx1TY0F9W7EOF31FZXITWEYBSRT" hidden="1">#REF!</definedName>
    <definedName name="BEx1U7WFO8OZKB1EBF4H386JW91L" localSheetId="5" hidden="1">#REF!</definedName>
    <definedName name="BEx1U7WFO8OZKB1EBF4H386JW91L" hidden="1">#REF!</definedName>
    <definedName name="BEx1U87938YR9N6HYI24KVBKLOS3" localSheetId="5" hidden="1">#REF!</definedName>
    <definedName name="BEx1U87938YR9N6HYI24KVBKLOS3" hidden="1">#REF!</definedName>
    <definedName name="BEx1U9P6VQWSVRICLZR9DYRMN61U" localSheetId="5" hidden="1">#REF!</definedName>
    <definedName name="BEx1U9P6VQWSVRICLZR9DYRMN61U" hidden="1">#REF!</definedName>
    <definedName name="BEx1UESH4KDWHYESQU2IE55RS3LI" localSheetId="5" hidden="1">#REF!</definedName>
    <definedName name="BEx1UESH4KDWHYESQU2IE55RS3LI" hidden="1">#REF!</definedName>
    <definedName name="BEx1UI8N9KTCPSOJ7RDW0T8UEBNP" localSheetId="5" hidden="1">#REF!</definedName>
    <definedName name="BEx1UI8N9KTCPSOJ7RDW0T8UEBNP" hidden="1">#REF!</definedName>
    <definedName name="BEx1UML0HHJFHA5TBOYQ24I3RV1W" localSheetId="5" hidden="1">#REF!</definedName>
    <definedName name="BEx1UML0HHJFHA5TBOYQ24I3RV1W" hidden="1">#REF!</definedName>
    <definedName name="BEx1UO8ENOJNYCNX5Z95TBIJ3MKP" localSheetId="5" hidden="1">#REF!</definedName>
    <definedName name="BEx1UO8ENOJNYCNX5Z95TBIJ3MKP" hidden="1">#REF!</definedName>
    <definedName name="BEx1UUDIQPZ23XQ79GUL0RAWRSCK" localSheetId="5" hidden="1">#REF!</definedName>
    <definedName name="BEx1UUDIQPZ23XQ79GUL0RAWRSCK" hidden="1">#REF!</definedName>
    <definedName name="BEx1V67SEV778NVW68J8W5SND1J7" localSheetId="5" hidden="1">#REF!</definedName>
    <definedName name="BEx1V67SEV778NVW68J8W5SND1J7" hidden="1">#REF!</definedName>
    <definedName name="BEx1VIY9SQLRESD11CC4PHYT0XSG" localSheetId="5" hidden="1">#REF!</definedName>
    <definedName name="BEx1VIY9SQLRESD11CC4PHYT0XSG" hidden="1">#REF!</definedName>
    <definedName name="BEx1W3170EJU6QEJR4F8E2ULUU2U" localSheetId="5" hidden="1">#REF!</definedName>
    <definedName name="BEx1W3170EJU6QEJR4F8E2ULUU2U" hidden="1">#REF!</definedName>
    <definedName name="BEx1WC67EH10SC38QWX3WEA5KH3A" localSheetId="5" hidden="1">#REF!</definedName>
    <definedName name="BEx1WC67EH10SC38QWX3WEA5KH3A" hidden="1">#REF!</definedName>
    <definedName name="BEx1WDTMC6W73PJPTY0JYLKOA883" localSheetId="5" hidden="1">#REF!</definedName>
    <definedName name="BEx1WDTMC6W73PJPTY0JYLKOA883" hidden="1">#REF!</definedName>
    <definedName name="BEx1WGYTKZZIPM1577W5FEYKFH3V" localSheetId="5" hidden="1">#REF!</definedName>
    <definedName name="BEx1WGYTKZZIPM1577W5FEYKFH3V" hidden="1">#REF!</definedName>
    <definedName name="BEx1WHPURIV3D3PTJJ359H1OP7ZV" localSheetId="5" hidden="1">#REF!</definedName>
    <definedName name="BEx1WHPURIV3D3PTJJ359H1OP7ZV" hidden="1">#REF!</definedName>
    <definedName name="BEx1WLBBR45RLDQX9FCLJWUUQX5R" localSheetId="5" hidden="1">#REF!</definedName>
    <definedName name="BEx1WLBBR45RLDQX9FCLJWUUQX5R" hidden="1">#REF!</definedName>
    <definedName name="BEx1WLWY2CR1WRD694JJSWSDFAIR" localSheetId="5" hidden="1">#REF!</definedName>
    <definedName name="BEx1WLWY2CR1WRD694JJSWSDFAIR" hidden="1">#REF!</definedName>
    <definedName name="BEx1WMD1LWPWRIK6GGAJRJAHJM8I" localSheetId="5" hidden="1">#REF!</definedName>
    <definedName name="BEx1WMD1LWPWRIK6GGAJRJAHJM8I" hidden="1">#REF!</definedName>
    <definedName name="BEx1WR0D41MR174LBF3P9E3K0J51" localSheetId="5" hidden="1">#REF!</definedName>
    <definedName name="BEx1WR0D41MR174LBF3P9E3K0J51" hidden="1">#REF!</definedName>
    <definedName name="BEx1WT3VU2F7OSUQZHBIV4KTTFJ4" localSheetId="5" hidden="1">#REF!</definedName>
    <definedName name="BEx1WT3VU2F7OSUQZHBIV4KTTFJ4" hidden="1">#REF!</definedName>
    <definedName name="BEx1WUB1FAS5PHU33TJ60SUHR618" localSheetId="5" hidden="1">#REF!</definedName>
    <definedName name="BEx1WUB1FAS5PHU33TJ60SUHR618" hidden="1">#REF!</definedName>
    <definedName name="BEx1WX04G0INSPPG9NTNR3DYR6PZ" localSheetId="5" hidden="1">#REF!</definedName>
    <definedName name="BEx1WX04G0INSPPG9NTNR3DYR6PZ" hidden="1">#REF!</definedName>
    <definedName name="BEx1X3LHU9DPG01VWX2IF65TRATF" localSheetId="5" hidden="1">#REF!</definedName>
    <definedName name="BEx1X3LHU9DPG01VWX2IF65TRATF" hidden="1">#REF!</definedName>
    <definedName name="BEx1XFL3ISYW3FU1DQ3US0DYA8NQ" localSheetId="5" hidden="1">#REF!</definedName>
    <definedName name="BEx1XFL3ISYW3FU1DQ3US0DYA8NQ" hidden="1">#REF!</definedName>
    <definedName name="BEx1XK8AAMO0AH0Z1OUKW30CA7EQ" localSheetId="5" hidden="1">#REF!</definedName>
    <definedName name="BEx1XK8AAMO0AH0Z1OUKW30CA7EQ" hidden="1">#REF!</definedName>
    <definedName name="BEx1XL4MZ7C80495GHQRWOBS16PQ" localSheetId="5" hidden="1">#REF!</definedName>
    <definedName name="BEx1XL4MZ7C80495GHQRWOBS16PQ" hidden="1">#REF!</definedName>
    <definedName name="BEx1Y2IGS2K95E1M51PEF9KJZ0KB" localSheetId="5" hidden="1">#REF!</definedName>
    <definedName name="BEx1Y2IGS2K95E1M51PEF9KJZ0KB" hidden="1">#REF!</definedName>
    <definedName name="BEx1Y3PKK83X2FN9SAALFHOWKMRQ" localSheetId="5" hidden="1">#REF!</definedName>
    <definedName name="BEx1Y3PKK83X2FN9SAALFHOWKMRQ" hidden="1">#REF!</definedName>
    <definedName name="BEx1YL3DJ7Y4AZ01ERCOGW0FJ26T" localSheetId="5" hidden="1">#REF!</definedName>
    <definedName name="BEx1YL3DJ7Y4AZ01ERCOGW0FJ26T" hidden="1">#REF!</definedName>
    <definedName name="BEx1Z2RYHSVD1H37817SN93VMURZ" localSheetId="5" hidden="1">#REF!</definedName>
    <definedName name="BEx1Z2RYHSVD1H37817SN93VMURZ" hidden="1">#REF!</definedName>
    <definedName name="BEx3AMAKWI6458B67VKZO56MCNJW" localSheetId="5" hidden="1">#REF!</definedName>
    <definedName name="BEx3AMAKWI6458B67VKZO56MCNJW" hidden="1">#REF!</definedName>
    <definedName name="BEx3AOOVM42G82TNF53W0EKXLUSI" localSheetId="5" hidden="1">#REF!</definedName>
    <definedName name="BEx3AOOVM42G82TNF53W0EKXLUSI" hidden="1">#REF!</definedName>
    <definedName name="BEx3AZH9W4SUFCAHNDOQ728R9V4L" localSheetId="5" hidden="1">#REF!</definedName>
    <definedName name="BEx3AZH9W4SUFCAHNDOQ728R9V4L" hidden="1">#REF!</definedName>
    <definedName name="BEx3BNR9ES4KY7Q1DK83KC5NDGL8" localSheetId="5" hidden="1">#REF!</definedName>
    <definedName name="BEx3BNR9ES4KY7Q1DK83KC5NDGL8" hidden="1">#REF!</definedName>
    <definedName name="BEx3BQR5VZXNQ4H949ORM8ESU3B3" localSheetId="5" hidden="1">#REF!</definedName>
    <definedName name="BEx3BQR5VZXNQ4H949ORM8ESU3B3" hidden="1">#REF!</definedName>
    <definedName name="BEx3BTLL3ASJN134DLEQTQM70VZM" localSheetId="5" hidden="1">#REF!</definedName>
    <definedName name="BEx3BTLL3ASJN134DLEQTQM70VZM" hidden="1">#REF!</definedName>
    <definedName name="BEx3BW5CTV0DJU5AQS3ZQFK2VLF3" localSheetId="5" hidden="1">#REF!</definedName>
    <definedName name="BEx3BW5CTV0DJU5AQS3ZQFK2VLF3" hidden="1">#REF!</definedName>
    <definedName name="BEx3BYP0FG369M7G3JEFLMMXAKTS" localSheetId="5" hidden="1">#REF!</definedName>
    <definedName name="BEx3BYP0FG369M7G3JEFLMMXAKTS" hidden="1">#REF!</definedName>
    <definedName name="BEx3C2QR0WUD19QSVO8EMIPNQJKH" localSheetId="5" hidden="1">#REF!</definedName>
    <definedName name="BEx3C2QR0WUD19QSVO8EMIPNQJKH" hidden="1">#REF!</definedName>
    <definedName name="BEx3CKFCCPZZ6ROLAT5C1DZNIC1U" localSheetId="5" hidden="1">#REF!</definedName>
    <definedName name="BEx3CKFCCPZZ6ROLAT5C1DZNIC1U" hidden="1">#REF!</definedName>
    <definedName name="BEx3CO0SVO4WLH0DO43DCHYDTH1P" localSheetId="5" hidden="1">#REF!</definedName>
    <definedName name="BEx3CO0SVO4WLH0DO43DCHYDTH1P" hidden="1">#REF!</definedName>
    <definedName name="BEx3CPDAEBC12450MVHX6S78ILBS" localSheetId="5" hidden="1">#REF!</definedName>
    <definedName name="BEx3CPDAEBC12450MVHX6S78ILBS" hidden="1">#REF!</definedName>
    <definedName name="BEx3CQ9OQ7E1YH93NADGWWEH0HD5" localSheetId="5" hidden="1">#REF!</definedName>
    <definedName name="BEx3CQ9OQ7E1YH93NADGWWEH0HD5" hidden="1">#REF!</definedName>
    <definedName name="BEx3D9G6QTSPF9UYI4X0XY0VE896" localSheetId="5" hidden="1">#REF!</definedName>
    <definedName name="BEx3D9G6QTSPF9UYI4X0XY0VE896" hidden="1">#REF!</definedName>
    <definedName name="BEx3DCQU9PBRXIMLO62KS5RLH447" localSheetId="5" hidden="1">#REF!</definedName>
    <definedName name="BEx3DCQU9PBRXIMLO62KS5RLH447" hidden="1">#REF!</definedName>
    <definedName name="BEx3DQ8EH7C7L4XQAOL3NRRVRRT3" localSheetId="5" hidden="1">#REF!</definedName>
    <definedName name="BEx3DQ8EH7C7L4XQAOL3NRRVRRT3" hidden="1">#REF!</definedName>
    <definedName name="BEx3EF99FD6QNNCNOKDEE67JHTUJ" localSheetId="5" hidden="1">#REF!</definedName>
    <definedName name="BEx3EF99FD6QNNCNOKDEE67JHTUJ" hidden="1">#REF!</definedName>
    <definedName name="BEx3EGLXG4AU8GXIFP26DZ61E6EP" localSheetId="5" hidden="1">#REF!</definedName>
    <definedName name="BEx3EGLXG4AU8GXIFP26DZ61E6EP" hidden="1">#REF!</definedName>
    <definedName name="BEx3EHCSERZ2O2OAG8Y95UPG2IY9" localSheetId="5" hidden="1">#REF!</definedName>
    <definedName name="BEx3EHCSERZ2O2OAG8Y95UPG2IY9" hidden="1">#REF!</definedName>
    <definedName name="BEx3EJR3TCJDYS7ZXNDS5N9KTGIK" localSheetId="5" hidden="1">#REF!</definedName>
    <definedName name="BEx3EJR3TCJDYS7ZXNDS5N9KTGIK" hidden="1">#REF!</definedName>
    <definedName name="BEx3ELJTTBS6P05CNISMGOJOA60V" localSheetId="5" hidden="1">#REF!</definedName>
    <definedName name="BEx3ELJTTBS6P05CNISMGOJOA60V" hidden="1">#REF!</definedName>
    <definedName name="BEx3EQSLJBDDJRHNX19PBFCKNY2I" localSheetId="5" hidden="1">#REF!</definedName>
    <definedName name="BEx3EQSLJBDDJRHNX19PBFCKNY2I" hidden="1">#REF!</definedName>
    <definedName name="BEx3EUUAX947Q5N6MY6W0KSNY78Y" localSheetId="5" hidden="1">#REF!</definedName>
    <definedName name="BEx3EUUAX947Q5N6MY6W0KSNY78Y" hidden="1">#REF!</definedName>
    <definedName name="BEx3F3OJYKFH63TY4TBS69H5CI8M" localSheetId="5" hidden="1">#REF!</definedName>
    <definedName name="BEx3F3OJYKFH63TY4TBS69H5CI8M" hidden="1">#REF!</definedName>
    <definedName name="BEx3FHMD1P5XBCH23ZKIFO6ZTCNB" localSheetId="5" hidden="1">#REF!</definedName>
    <definedName name="BEx3FHMD1P5XBCH23ZKIFO6ZTCNB" hidden="1">#REF!</definedName>
    <definedName name="BEx3FI2G3YYIACQHXNXEA15M8ZK5" localSheetId="5" hidden="1">#REF!</definedName>
    <definedName name="BEx3FI2G3YYIACQHXNXEA15M8ZK5" hidden="1">#REF!</definedName>
    <definedName name="BEx3FJ9MHSLDK8W91GO85FX1GX57" localSheetId="5" hidden="1">#REF!</definedName>
    <definedName name="BEx3FJ9MHSLDK8W91GO85FX1GX57" hidden="1">#REF!</definedName>
    <definedName name="BEx3FR251HFU7A33PU01SJUENL2B" localSheetId="5" hidden="1">#REF!</definedName>
    <definedName name="BEx3FR251HFU7A33PU01SJUENL2B" hidden="1">#REF!</definedName>
    <definedName name="BEx3FX7EJL47JSLSWP3EOC265WAE" localSheetId="5" hidden="1">#REF!</definedName>
    <definedName name="BEx3FX7EJL47JSLSWP3EOC265WAE" hidden="1">#REF!</definedName>
    <definedName name="BEx3G201R8NLJ6FIHO2QS0SW9QVV" localSheetId="5" hidden="1">#REF!</definedName>
    <definedName name="BEx3G201R8NLJ6FIHO2QS0SW9QVV" hidden="1">#REF!</definedName>
    <definedName name="BEx3G2LL2II66XY5YCDPG4JE13A3" localSheetId="5" hidden="1">#REF!</definedName>
    <definedName name="BEx3G2LL2II66XY5YCDPG4JE13A3" hidden="1">#REF!</definedName>
    <definedName name="BEx3G2WA0DTYY9D8AGHHOBTPE2B2" localSheetId="5" hidden="1">#REF!</definedName>
    <definedName name="BEx3G2WA0DTYY9D8AGHHOBTPE2B2" hidden="1">#REF!</definedName>
    <definedName name="BEx3GCXR6IAS0B6WJ03GJVH7CO52" localSheetId="5" hidden="1">#REF!</definedName>
    <definedName name="BEx3GCXR6IAS0B6WJ03GJVH7CO52" hidden="1">#REF!</definedName>
    <definedName name="BEx3GEVV18SEQDI1JGY7EN6D1GT1" localSheetId="5" hidden="1">#REF!</definedName>
    <definedName name="BEx3GEVV18SEQDI1JGY7EN6D1GT1" hidden="1">#REF!</definedName>
    <definedName name="BEx3GKFH64MKQX61S7DYTZ15JCPY" localSheetId="5" hidden="1">#REF!</definedName>
    <definedName name="BEx3GKFH64MKQX61S7DYTZ15JCPY" hidden="1">#REF!</definedName>
    <definedName name="BEx3GMJ1Y6UU02DLRL0QXCEKDA6C" localSheetId="5" hidden="1">#REF!</definedName>
    <definedName name="BEx3GMJ1Y6UU02DLRL0QXCEKDA6C" hidden="1">#REF!</definedName>
    <definedName name="BEx3GN4LY0135CBDIN1TU2UEODGF" localSheetId="5" hidden="1">#REF!</definedName>
    <definedName name="BEx3GN4LY0135CBDIN1TU2UEODGF" hidden="1">#REF!</definedName>
    <definedName name="BEx3GPDH2AH4QKT4OOSN563XUHBD" localSheetId="5" hidden="1">#REF!</definedName>
    <definedName name="BEx3GPDH2AH4QKT4OOSN563XUHBD" hidden="1">#REF!</definedName>
    <definedName name="BEx3GRGZOH1A62SHC133FKNN9K23" localSheetId="5" hidden="1">#REF!</definedName>
    <definedName name="BEx3GRGZOH1A62SHC133FKNN9K23" hidden="1">#REF!</definedName>
    <definedName name="BEx3GS2LABKJSRV8GPZLJZVX7NMJ" localSheetId="5" hidden="1">#REF!</definedName>
    <definedName name="BEx3GS2LABKJSRV8GPZLJZVX7NMJ" hidden="1">#REF!</definedName>
    <definedName name="BEx3H05W7OEBR6W6YJKGD6W5M3I1" localSheetId="5" hidden="1">#REF!</definedName>
    <definedName name="BEx3H05W7OEBR6W6YJKGD6W5M3I1" hidden="1">#REF!</definedName>
    <definedName name="BEx3H244GCME7ZDNAXG6ZSJ64ZRE" localSheetId="5" hidden="1">#REF!</definedName>
    <definedName name="BEx3H244GCME7ZDNAXG6ZSJ64ZRE" hidden="1">#REF!</definedName>
    <definedName name="BEx3H5UX2GZFZZT657YR76RHW5I6" localSheetId="5" hidden="1">#REF!</definedName>
    <definedName name="BEx3H5UX2GZFZZT657YR76RHW5I6" hidden="1">#REF!</definedName>
    <definedName name="BEx3HACPKDZVUOS9WBDCCFJB46DK" localSheetId="5" hidden="1">#REF!</definedName>
    <definedName name="BEx3HACPKDZVUOS9WBDCCFJB46DK" hidden="1">#REF!</definedName>
    <definedName name="BEx3HMSEFOP6DBM4R97XA6B7NFG6" localSheetId="5" hidden="1">#REF!</definedName>
    <definedName name="BEx3HMSEFOP6DBM4R97XA6B7NFG6" hidden="1">#REF!</definedName>
    <definedName name="BEx3HWJ5SQSD2CVCQNR183X44FR8" localSheetId="5" hidden="1">#REF!</definedName>
    <definedName name="BEx3HWJ5SQSD2CVCQNR183X44FR8" hidden="1">#REF!</definedName>
    <definedName name="BEx3I09YVXO0G4X7KGSA4WGORM35" localSheetId="5" hidden="1">#REF!</definedName>
    <definedName name="BEx3I09YVXO0G4X7KGSA4WGORM35" hidden="1">#REF!</definedName>
    <definedName name="BEx3I3KN8WAL54AYYACGCUM43J9W" localSheetId="5" hidden="1">#REF!</definedName>
    <definedName name="BEx3I3KN8WAL54AYYACGCUM43J9W" hidden="1">#REF!</definedName>
    <definedName name="BEx3ICF1GY8HQEBIU9S43PDJ90BX" localSheetId="5" hidden="1">#REF!</definedName>
    <definedName name="BEx3ICF1GY8HQEBIU9S43PDJ90BX" hidden="1">#REF!</definedName>
    <definedName name="BEx3IYAH2DEBFWO8F94H4MXE3RLY" localSheetId="5" hidden="1">#REF!</definedName>
    <definedName name="BEx3IYAH2DEBFWO8F94H4MXE3RLY" hidden="1">#REF!</definedName>
    <definedName name="BEx3IZSG3932LSWHR5YV78IVRPCK" localSheetId="5" hidden="1">#REF!</definedName>
    <definedName name="BEx3IZSG3932LSWHR5YV78IVRPCK" hidden="1">#REF!</definedName>
    <definedName name="BEx3IZXXSYEW50379N2EAFWO8DZV" localSheetId="5" hidden="1">#REF!</definedName>
    <definedName name="BEx3IZXXSYEW50379N2EAFWO8DZV" hidden="1">#REF!</definedName>
    <definedName name="BEx3J1VZVGTKT4ATPO9O5JCSFTTR" localSheetId="5" hidden="1">#REF!</definedName>
    <definedName name="BEx3J1VZVGTKT4ATPO9O5JCSFTTR" hidden="1">#REF!</definedName>
    <definedName name="BEx3JC2TY7JNAAC3L7QHVPQXLGQ8" localSheetId="5" hidden="1">#REF!</definedName>
    <definedName name="BEx3JC2TY7JNAAC3L7QHVPQXLGQ8" hidden="1">#REF!</definedName>
    <definedName name="BEx3JMF5D7ODCJ7THAJTC1GFSG95" localSheetId="5" hidden="1">#REF!</definedName>
    <definedName name="BEx3JMF5D7ODCJ7THAJTC1GFSG95" hidden="1">#REF!</definedName>
    <definedName name="BEx3JX23SYDIGOGM4Y0CQFBW8ZBV" localSheetId="5" hidden="1">#REF!</definedName>
    <definedName name="BEx3JX23SYDIGOGM4Y0CQFBW8ZBV" hidden="1">#REF!</definedName>
    <definedName name="BEx3JXCXCVBZJGV5VEG9MJEI01AL" localSheetId="5" hidden="1">#REF!</definedName>
    <definedName name="BEx3JXCXCVBZJGV5VEG9MJEI01AL" hidden="1">#REF!</definedName>
    <definedName name="BEx3JYK2N7X59TPJSKYZ77ENY8SS" localSheetId="5" hidden="1">#REF!</definedName>
    <definedName name="BEx3JYK2N7X59TPJSKYZ77ENY8SS" hidden="1">#REF!</definedName>
    <definedName name="BEx3K13PSDK50JLCLD0GX8L4TWAH" localSheetId="5" hidden="1">#REF!</definedName>
    <definedName name="BEx3K13PSDK50JLCLD0GX8L4TWAH" hidden="1">#REF!</definedName>
    <definedName name="BEx3K4EII7GU1CG0BN7UL15M6J8Z" localSheetId="5" hidden="1">#REF!</definedName>
    <definedName name="BEx3K4EII7GU1CG0BN7UL15M6J8Z" hidden="1">#REF!</definedName>
    <definedName name="BEx3K4ZXQUQ2KYZF74B84SO48XMW" localSheetId="5" hidden="1">#REF!</definedName>
    <definedName name="BEx3K4ZXQUQ2KYZF74B84SO48XMW" hidden="1">#REF!</definedName>
    <definedName name="BEx3KEFXUCVNVPH7KSEGAZYX13B5" localSheetId="5" hidden="1">#REF!</definedName>
    <definedName name="BEx3KEFXUCVNVPH7KSEGAZYX13B5" hidden="1">#REF!</definedName>
    <definedName name="BEx3KFXUAF6YXAA47B7Q6X9B3VGB" localSheetId="5" hidden="1">#REF!</definedName>
    <definedName name="BEx3KFXUAF6YXAA47B7Q6X9B3VGB" hidden="1">#REF!</definedName>
    <definedName name="BEx3KIXQYOGMPK4WJJAVBRX4NR28" localSheetId="5" hidden="1">#REF!</definedName>
    <definedName name="BEx3KIXQYOGMPK4WJJAVBRX4NR28" hidden="1">#REF!</definedName>
    <definedName name="BEx3KJOMVOSFZVJUL3GKCNP6DQDS" localSheetId="5" hidden="1">#REF!</definedName>
    <definedName name="BEx3KJOMVOSFZVJUL3GKCNP6DQDS" hidden="1">#REF!</definedName>
    <definedName name="BEx3KP2VRBMORK0QEAZUYCXL3DHJ" localSheetId="5" hidden="1">#REF!</definedName>
    <definedName name="BEx3KP2VRBMORK0QEAZUYCXL3DHJ" hidden="1">#REF!</definedName>
    <definedName name="BEx3L4IN3LI4C26SITKTGAH27CDU" localSheetId="5" hidden="1">#REF!</definedName>
    <definedName name="BEx3L4IN3LI4C26SITKTGAH27CDU" hidden="1">#REF!</definedName>
    <definedName name="BEx3L4YQ0J7ZU0M5QM6YIPCEYC9K" localSheetId="5" hidden="1">#REF!</definedName>
    <definedName name="BEx3L4YQ0J7ZU0M5QM6YIPCEYC9K" hidden="1">#REF!</definedName>
    <definedName name="BEx3L60DJOR7NQN42G7YSAODP1EX" localSheetId="5" hidden="1">#REF!</definedName>
    <definedName name="BEx3L60DJOR7NQN42G7YSAODP1EX" hidden="1">#REF!</definedName>
    <definedName name="BEx3L7D0PI38HWZ7VADU16C9E33D" localSheetId="5" hidden="1">#REF!</definedName>
    <definedName name="BEx3L7D0PI38HWZ7VADU16C9E33D" hidden="1">#REF!</definedName>
    <definedName name="BEx3LANPY1HT49TAH98H4B9RC1D4" localSheetId="5" hidden="1">#REF!</definedName>
    <definedName name="BEx3LANPY1HT49TAH98H4B9RC1D4" hidden="1">#REF!</definedName>
    <definedName name="BEx3LM1PR4Y7KINKMTMKR984GX8Q" localSheetId="5" hidden="1">#REF!</definedName>
    <definedName name="BEx3LM1PR4Y7KINKMTMKR984GX8Q" hidden="1">#REF!</definedName>
    <definedName name="BEx3LM1PWWC9WH0R5TX5K06V559U" localSheetId="5" hidden="1">#REF!</definedName>
    <definedName name="BEx3LM1PWWC9WH0R5TX5K06V559U" hidden="1">#REF!</definedName>
    <definedName name="BEx3LPCEZ1C0XEKNCM3YT09JWCUO" localSheetId="5" hidden="1">#REF!</definedName>
    <definedName name="BEx3LPCEZ1C0XEKNCM3YT09JWCUO" hidden="1">#REF!</definedName>
    <definedName name="BEx3LSXW33WR1ECIMRYUPFBJXGGH" localSheetId="5" hidden="1">#REF!</definedName>
    <definedName name="BEx3LSXW33WR1ECIMRYUPFBJXGGH" hidden="1">#REF!</definedName>
    <definedName name="BEx3M1MR1K1NQD03H74BFWOK4MWQ" localSheetId="5" hidden="1">#REF!</definedName>
    <definedName name="BEx3M1MR1K1NQD03H74BFWOK4MWQ" hidden="1">#REF!</definedName>
    <definedName name="BEx3M4H77MYUKOOD31H9F80NMVK8" localSheetId="5" hidden="1">#REF!</definedName>
    <definedName name="BEx3M4H77MYUKOOD31H9F80NMVK8" hidden="1">#REF!</definedName>
    <definedName name="BEx3M9VFX329PZWYC4DMZ6P3W9R2" localSheetId="5" hidden="1">#REF!</definedName>
    <definedName name="BEx3M9VFX329PZWYC4DMZ6P3W9R2" hidden="1">#REF!</definedName>
    <definedName name="BEx3MCQ0VEBV0CZXDS505L38EQ8N" localSheetId="5" hidden="1">#REF!</definedName>
    <definedName name="BEx3MCQ0VEBV0CZXDS505L38EQ8N" hidden="1">#REF!</definedName>
    <definedName name="BEx3MEYV5LQY0BAL7V3CFAFVOM3T" localSheetId="5" hidden="1">#REF!</definedName>
    <definedName name="BEx3MEYV5LQY0BAL7V3CFAFVOM3T" hidden="1">#REF!</definedName>
    <definedName name="BEx3MF9LX8G8DXGARRYNTDH542WG" localSheetId="5" hidden="1">#REF!</definedName>
    <definedName name="BEx3MF9LX8G8DXGARRYNTDH542WG" hidden="1">#REF!</definedName>
    <definedName name="BEx3MREOFWJQEYMCMBL7ZE06NBN6" localSheetId="5" hidden="1">#REF!</definedName>
    <definedName name="BEx3MREOFWJQEYMCMBL7ZE06NBN6" hidden="1">#REF!</definedName>
    <definedName name="BEx3MSGD8I6KBFD4XFWYGH3DKUK3" localSheetId="5" hidden="1">#REF!</definedName>
    <definedName name="BEx3MSGD8I6KBFD4XFWYGH3DKUK3" hidden="1">#REF!</definedName>
    <definedName name="BEx3NDQFYEWZAUGWFMGT2R7E7RBT" localSheetId="5" hidden="1">#REF!</definedName>
    <definedName name="BEx3NDQFYEWZAUGWFMGT2R7E7RBT" hidden="1">#REF!</definedName>
    <definedName name="BEx3NGQBX2HEDKOCDX0TX1TGBB3P" localSheetId="5" hidden="1">#REF!</definedName>
    <definedName name="BEx3NGQBX2HEDKOCDX0TX1TGBB3P" hidden="1">#REF!</definedName>
    <definedName name="BEx3NLIZ7PHF2XE59ECZ3MD04ZG1" localSheetId="5" hidden="1">#REF!</definedName>
    <definedName name="BEx3NLIZ7PHF2XE59ECZ3MD04ZG1" hidden="1">#REF!</definedName>
    <definedName name="BEx3NMQ4BVC94728AUM7CCX7UHTU" localSheetId="5" hidden="1">#REF!</definedName>
    <definedName name="BEx3NMQ4BVC94728AUM7CCX7UHTU" hidden="1">#REF!</definedName>
    <definedName name="BEx3NR2I4OUFP3Z2QZEDU2PIFIDI" localSheetId="5" hidden="1">#REF!</definedName>
    <definedName name="BEx3NR2I4OUFP3Z2QZEDU2PIFIDI" hidden="1">#REF!</definedName>
    <definedName name="BEx3O19B8FTTAPVT5DZXQGQXWFR8" localSheetId="5" hidden="1">#REF!</definedName>
    <definedName name="BEx3O19B8FTTAPVT5DZXQGQXWFR8" hidden="1">#REF!</definedName>
    <definedName name="BEx3O85IKWARA6NCJOLRBRJFMEWW" localSheetId="5" hidden="1">[19]ZZCOOM_M03_Q005!#REF!</definedName>
    <definedName name="BEx3O85IKWARA6NCJOLRBRJFMEWW" hidden="1">[19]ZZCOOM_M03_Q005!#REF!</definedName>
    <definedName name="BEx3OJZSCGFRW7SVGBFI0X9DNVMM" localSheetId="5" hidden="1">#REF!</definedName>
    <definedName name="BEx3OJZSCGFRW7SVGBFI0X9DNVMM" hidden="1">#REF!</definedName>
    <definedName name="BEx3ORSBUXAF21MKEY90YJV9AY9A" localSheetId="5" hidden="1">#REF!</definedName>
    <definedName name="BEx3ORSBUXAF21MKEY90YJV9AY9A" hidden="1">#REF!</definedName>
    <definedName name="BEx3OUS0N576NJN078Y1BWUWQK6B" localSheetId="5" hidden="1">#REF!</definedName>
    <definedName name="BEx3OUS0N576NJN078Y1BWUWQK6B" hidden="1">#REF!</definedName>
    <definedName name="BEx3OV8BH6PYNZT7C246LOAU9SVX" localSheetId="5" hidden="1">#REF!</definedName>
    <definedName name="BEx3OV8BH6PYNZT7C246LOAU9SVX" hidden="1">#REF!</definedName>
    <definedName name="BEx3OXRYJZUEY6E72UJU0PHLMYAR" localSheetId="5" hidden="1">#REF!</definedName>
    <definedName name="BEx3OXRYJZUEY6E72UJU0PHLMYAR" hidden="1">#REF!</definedName>
    <definedName name="BEx3P3RP5PYI4BJVYGNU1V7KT5EH" localSheetId="5" hidden="1">#REF!</definedName>
    <definedName name="BEx3P3RP5PYI4BJVYGNU1V7KT5EH" hidden="1">#REF!</definedName>
    <definedName name="BEx3P59TTRSGQY888P5C1O7M2PQT" localSheetId="5" hidden="1">#REF!</definedName>
    <definedName name="BEx3P59TTRSGQY888P5C1O7M2PQT" hidden="1">#REF!</definedName>
    <definedName name="BEx3PDNRRNKD5GOUBUQFXAHIXLD9" localSheetId="5" hidden="1">#REF!</definedName>
    <definedName name="BEx3PDNRRNKD5GOUBUQFXAHIXLD9" hidden="1">#REF!</definedName>
    <definedName name="BEx3PDT8GNPWLLN02IH1XPV90XYK" localSheetId="5" hidden="1">#REF!</definedName>
    <definedName name="BEx3PDT8GNPWLLN02IH1XPV90XYK" hidden="1">#REF!</definedName>
    <definedName name="BEx3PKEMDW8KZEP11IL927C5O7I2" localSheetId="5" hidden="1">#REF!</definedName>
    <definedName name="BEx3PKEMDW8KZEP11IL927C5O7I2" hidden="1">#REF!</definedName>
    <definedName name="BEx3PKJZ1Z7L9S6KV8KXVS6B2FX4" localSheetId="5" hidden="1">#REF!</definedName>
    <definedName name="BEx3PKJZ1Z7L9S6KV8KXVS6B2FX4" hidden="1">#REF!</definedName>
    <definedName name="BEx3PMNG53Z5HY138H99QOMTX8W3" localSheetId="5" hidden="1">#REF!</definedName>
    <definedName name="BEx3PMNG53Z5HY138H99QOMTX8W3" hidden="1">#REF!</definedName>
    <definedName name="BEx3PP1RRSFZ8UC0JC9R91W6LNKW" localSheetId="5" hidden="1">#REF!</definedName>
    <definedName name="BEx3PP1RRSFZ8UC0JC9R91W6LNKW" hidden="1">#REF!</definedName>
    <definedName name="BEx3PRQW017D7T1X732WDV7L1KP8" localSheetId="5" hidden="1">#REF!</definedName>
    <definedName name="BEx3PRQW017D7T1X732WDV7L1KP8" hidden="1">#REF!</definedName>
    <definedName name="BEx3PVXYZC8WB9ZJE7OCKUXZ46EA" localSheetId="5" hidden="1">#REF!</definedName>
    <definedName name="BEx3PVXYZC8WB9ZJE7OCKUXZ46EA" hidden="1">#REF!</definedName>
    <definedName name="BEx3Q0VWPU5EQECK7MQ47TYJ3SWW" localSheetId="5" hidden="1">#REF!</definedName>
    <definedName name="BEx3Q0VWPU5EQECK7MQ47TYJ3SWW" hidden="1">#REF!</definedName>
    <definedName name="BEx3Q7BZ9PUXK2RLIOFSIS9AHU1B" localSheetId="5" hidden="1">#REF!</definedName>
    <definedName name="BEx3Q7BZ9PUXK2RLIOFSIS9AHU1B" hidden="1">#REF!</definedName>
    <definedName name="BEx3Q8J42S9VU6EAN2Y28MR6DF88" localSheetId="5" hidden="1">#REF!</definedName>
    <definedName name="BEx3Q8J42S9VU6EAN2Y28MR6DF88" hidden="1">#REF!</definedName>
    <definedName name="BEx3QCFD2TBUF95ZN83Q7JPV97FK" localSheetId="5" hidden="1">#REF!</definedName>
    <definedName name="BEx3QCFD2TBUF95ZN83Q7JPV97FK" hidden="1">#REF!</definedName>
    <definedName name="BEx3QEDFOYFY5NBTININ5W4RLD4Q" localSheetId="5" hidden="1">#REF!</definedName>
    <definedName name="BEx3QEDFOYFY5NBTININ5W4RLD4Q" hidden="1">#REF!</definedName>
    <definedName name="BEx3QIKJ3U962US1Q564NZDLU8LD" localSheetId="5" hidden="1">#REF!</definedName>
    <definedName name="BEx3QIKJ3U962US1Q564NZDLU8LD" hidden="1">#REF!</definedName>
    <definedName name="BEx3QLF3RHHBNUFLUWEROBZDF1U4" localSheetId="5" hidden="1">#REF!</definedName>
    <definedName name="BEx3QLF3RHHBNUFLUWEROBZDF1U4" hidden="1">#REF!</definedName>
    <definedName name="BEx3QR9D45DHW50VQ7Y3Q1AXPOB9" localSheetId="5" hidden="1">#REF!</definedName>
    <definedName name="BEx3QR9D45DHW50VQ7Y3Q1AXPOB9" hidden="1">#REF!</definedName>
    <definedName name="BEx3QSWT2S5KWG6U2V9711IYDQBM" localSheetId="5" hidden="1">#REF!</definedName>
    <definedName name="BEx3QSWT2S5KWG6U2V9711IYDQBM" hidden="1">#REF!</definedName>
    <definedName name="BEx3QVGG7Q2X4HZHJAM35A8T3VR7" localSheetId="5" hidden="1">#REF!</definedName>
    <definedName name="BEx3QVGG7Q2X4HZHJAM35A8T3VR7" hidden="1">#REF!</definedName>
    <definedName name="BEx3R0JUB9YN8PHPPQTAMIT1IHWK" localSheetId="5" hidden="1">#REF!</definedName>
    <definedName name="BEx3R0JUB9YN8PHPPQTAMIT1IHWK" hidden="1">#REF!</definedName>
    <definedName name="BEx3R81NFRO7M81VHVKOBFT0QBIL" localSheetId="5" hidden="1">#REF!</definedName>
    <definedName name="BEx3R81NFRO7M81VHVKOBFT0QBIL" hidden="1">#REF!</definedName>
    <definedName name="BEx3RHC2ZD5UFS6QD4OPFCNNMWH1" localSheetId="5" hidden="1">#REF!</definedName>
    <definedName name="BEx3RHC2ZD5UFS6QD4OPFCNNMWH1" hidden="1">#REF!</definedName>
    <definedName name="BEx3RQ10QIWBAPHALAA91BUUCM2X" localSheetId="5" hidden="1">#REF!</definedName>
    <definedName name="BEx3RQ10QIWBAPHALAA91BUUCM2X" hidden="1">#REF!</definedName>
    <definedName name="BEx3RV4E1WT43SZBUN09RTB8EK1O" localSheetId="5" hidden="1">#REF!</definedName>
    <definedName name="BEx3RV4E1WT43SZBUN09RTB8EK1O" hidden="1">#REF!</definedName>
    <definedName name="BEx3RXYU0QLFXSFTM5EB20GD03W5" localSheetId="5" hidden="1">#REF!</definedName>
    <definedName name="BEx3RXYU0QLFXSFTM5EB20GD03W5" hidden="1">#REF!</definedName>
    <definedName name="BEx3RYKLC3QQO3XTUN7BEW2AQL98" localSheetId="5" hidden="1">#REF!</definedName>
    <definedName name="BEx3RYKLC3QQO3XTUN7BEW2AQL98" hidden="1">#REF!</definedName>
    <definedName name="BEx3S37QNFSKW3DGRH5YVVEZLJI7" localSheetId="5" hidden="1">#REF!</definedName>
    <definedName name="BEx3S37QNFSKW3DGRH5YVVEZLJI7" hidden="1">#REF!</definedName>
    <definedName name="BEx3SICJ45BYT6FHBER86PJT25FC" localSheetId="5" hidden="1">#REF!</definedName>
    <definedName name="BEx3SICJ45BYT6FHBER86PJT25FC" hidden="1">#REF!</definedName>
    <definedName name="BEx3SMUCMJVGQ2H4EHQI5ZFHEF0P" localSheetId="5" hidden="1">#REF!</definedName>
    <definedName name="BEx3SMUCMJVGQ2H4EHQI5ZFHEF0P" hidden="1">#REF!</definedName>
    <definedName name="BEx3SN56F03CPDRDA7LZ763V0N4I" localSheetId="5" hidden="1">#REF!</definedName>
    <definedName name="BEx3SN56F03CPDRDA7LZ763V0N4I" hidden="1">#REF!</definedName>
    <definedName name="BEx3SPE6N1ORXPRCDL3JPZD73Z9F" localSheetId="5" hidden="1">#REF!</definedName>
    <definedName name="BEx3SPE6N1ORXPRCDL3JPZD73Z9F" hidden="1">#REF!</definedName>
    <definedName name="BEx3T29ZTULQE0OMSMWUMZDU9ZZ0" localSheetId="5" hidden="1">#REF!</definedName>
    <definedName name="BEx3T29ZTULQE0OMSMWUMZDU9ZZ0" hidden="1">#REF!</definedName>
    <definedName name="BEx3T6MJ1QDJ929WMUDVZ0O3UW0Y" localSheetId="5" hidden="1">#REF!</definedName>
    <definedName name="BEx3T6MJ1QDJ929WMUDVZ0O3UW0Y" hidden="1">#REF!</definedName>
    <definedName name="BEx3TD7WH1NN1OH0MRS4T8ENRU32" localSheetId="5" hidden="1">#REF!</definedName>
    <definedName name="BEx3TD7WH1NN1OH0MRS4T8ENRU32" hidden="1">#REF!</definedName>
    <definedName name="BEx3TPCSI16OAB2L9M9IULQMQ9J9" localSheetId="5" hidden="1">#REF!</definedName>
    <definedName name="BEx3TPCSI16OAB2L9M9IULQMQ9J9" hidden="1">#REF!</definedName>
    <definedName name="BEx3TQ3SFJB2WTCV0OXDE56FB46K" localSheetId="5" hidden="1">#REF!</definedName>
    <definedName name="BEx3TQ3SFJB2WTCV0OXDE56FB46K" hidden="1">#REF!</definedName>
    <definedName name="BEx3TX59M3456DDBXWFJ8X2TU37A" localSheetId="5" hidden="1">#REF!</definedName>
    <definedName name="BEx3TX59M3456DDBXWFJ8X2TU37A" hidden="1">#REF!</definedName>
    <definedName name="BEx3U2UBY80GPGSTYFGI6F8TPKCV" localSheetId="5" hidden="1">#REF!</definedName>
    <definedName name="BEx3U2UBY80GPGSTYFGI6F8TPKCV" hidden="1">#REF!</definedName>
    <definedName name="BEx3U64YUOZ419BAJS2W78UMATAW" localSheetId="5" hidden="1">#REF!</definedName>
    <definedName name="BEx3U64YUOZ419BAJS2W78UMATAW" hidden="1">#REF!</definedName>
    <definedName name="BEx3U94WCEA5DKMWBEX1GU0LKYG2" localSheetId="5" hidden="1">#REF!</definedName>
    <definedName name="BEx3U94WCEA5DKMWBEX1GU0LKYG2" hidden="1">#REF!</definedName>
    <definedName name="BEx3U9VZ8SQVYS6ZA038J7AP7ZGW" localSheetId="5" hidden="1">#REF!</definedName>
    <definedName name="BEx3U9VZ8SQVYS6ZA038J7AP7ZGW" hidden="1">#REF!</definedName>
    <definedName name="BEx3UIQ5WRJBGNTFCCLOR4N7B1OQ" localSheetId="5" hidden="1">#REF!</definedName>
    <definedName name="BEx3UIQ5WRJBGNTFCCLOR4N7B1OQ" hidden="1">#REF!</definedName>
    <definedName name="BEx3UJMIX2NUSSWGMSI25A5DM4CH" localSheetId="5" hidden="1">#REF!</definedName>
    <definedName name="BEx3UJMIX2NUSSWGMSI25A5DM4CH" hidden="1">#REF!</definedName>
    <definedName name="BEx3UKIX0UULWP3BZA8VT2SQ8WI7" localSheetId="5" hidden="1">#REF!</definedName>
    <definedName name="BEx3UKIX0UULWP3BZA8VT2SQ8WI7" hidden="1">#REF!</definedName>
    <definedName name="BEx3UKOCOQG7S1YQ436S997K1KWV" localSheetId="5" hidden="1">#REF!</definedName>
    <definedName name="BEx3UKOCOQG7S1YQ436S997K1KWV" hidden="1">#REF!</definedName>
    <definedName name="BEx3UNISOEXF3OFHT2BUA6P9RBIJ" localSheetId="5" hidden="1">#REF!</definedName>
    <definedName name="BEx3UNISOEXF3OFHT2BUA6P9RBIJ" hidden="1">#REF!</definedName>
    <definedName name="BEx3UYM19VIXLA0EU7LB9NHA77PB" localSheetId="5" hidden="1">#REF!</definedName>
    <definedName name="BEx3UYM19VIXLA0EU7LB9NHA77PB" hidden="1">#REF!</definedName>
    <definedName name="BEx3VML7CG70HPISMVYIUEN3711Q" localSheetId="5" hidden="1">#REF!</definedName>
    <definedName name="BEx3VML7CG70HPISMVYIUEN3711Q" hidden="1">#REF!</definedName>
    <definedName name="BEx56ZID5H04P9AIYLP1OASFGV56" localSheetId="5" hidden="1">#REF!</definedName>
    <definedName name="BEx56ZID5H04P9AIYLP1OASFGV56" hidden="1">#REF!</definedName>
    <definedName name="BEx57ROM8UIFKV5C1BOZWSQQLESO" localSheetId="5" hidden="1">#REF!</definedName>
    <definedName name="BEx57ROM8UIFKV5C1BOZWSQQLESO" hidden="1">#REF!</definedName>
    <definedName name="BEx587EYSS57E3PI8DT973HLJM9E" localSheetId="5" hidden="1">#REF!</definedName>
    <definedName name="BEx587EYSS57E3PI8DT973HLJM9E" hidden="1">#REF!</definedName>
    <definedName name="BEx587KFQ3VKCOCY1SA5F24PQGUI" localSheetId="5" hidden="1">#REF!</definedName>
    <definedName name="BEx587KFQ3VKCOCY1SA5F24PQGUI" hidden="1">#REF!</definedName>
    <definedName name="BEx58O780PQ05NF0Z1SKKRB3N099" localSheetId="5" hidden="1">#REF!</definedName>
    <definedName name="BEx58O780PQ05NF0Z1SKKRB3N099" hidden="1">#REF!</definedName>
    <definedName name="BEx58W57CTL8HFK3U7ZRFYZR6MXE" localSheetId="5" hidden="1">#REF!</definedName>
    <definedName name="BEx58W57CTL8HFK3U7ZRFYZR6MXE" hidden="1">#REF!</definedName>
    <definedName name="BEx58XHO7ZULLF2EUD7YIS0MGQJ5" localSheetId="5" hidden="1">#REF!</definedName>
    <definedName name="BEx58XHO7ZULLF2EUD7YIS0MGQJ5" hidden="1">#REF!</definedName>
    <definedName name="BEx58ZAFNTMGBNDH52VUYXLRJO7P" localSheetId="5" hidden="1">#REF!</definedName>
    <definedName name="BEx58ZAFNTMGBNDH52VUYXLRJO7P" hidden="1">#REF!</definedName>
    <definedName name="BEx58ZW0HAIGIPEX9CVA1PQQTR6X" localSheetId="5" hidden="1">#REF!</definedName>
    <definedName name="BEx58ZW0HAIGIPEX9CVA1PQQTR6X" hidden="1">#REF!</definedName>
    <definedName name="BEx593SAFVYKW7V61D9COEZJXDA7" localSheetId="5" hidden="1">#REF!</definedName>
    <definedName name="BEx593SAFVYKW7V61D9COEZJXDA7" hidden="1">#REF!</definedName>
    <definedName name="BEx59BA1KH3RG6K1LHL7YS2VB79N" localSheetId="5" hidden="1">#REF!</definedName>
    <definedName name="BEx59BA1KH3RG6K1LHL7YS2VB79N" hidden="1">#REF!</definedName>
    <definedName name="BEx59DDIU0AMFOY94NSP1ULST8JD" localSheetId="5" hidden="1">#REF!</definedName>
    <definedName name="BEx59DDIU0AMFOY94NSP1ULST8JD" hidden="1">#REF!</definedName>
    <definedName name="BEx59E9WABJP2TN71QAIKK79HPK9" localSheetId="5" hidden="1">#REF!</definedName>
    <definedName name="BEx59E9WABJP2TN71QAIKK79HPK9" hidden="1">#REF!</definedName>
    <definedName name="BEx59F0T17A80RNLNSZNFX8NAO8Y" localSheetId="5" hidden="1">#REF!</definedName>
    <definedName name="BEx59F0T17A80RNLNSZNFX8NAO8Y" hidden="1">#REF!</definedName>
    <definedName name="BEx59P7MAPNU129ZTC5H3EH892G1" localSheetId="5" hidden="1">#REF!</definedName>
    <definedName name="BEx59P7MAPNU129ZTC5H3EH892G1" hidden="1">#REF!</definedName>
    <definedName name="BEx5A11WZRQSIE089QE119AOX9ZG" localSheetId="5" hidden="1">#REF!</definedName>
    <definedName name="BEx5A11WZRQSIE089QE119AOX9ZG" hidden="1">#REF!</definedName>
    <definedName name="BEx5A7CIGCOTHJKHGUBDZG91JGPZ" localSheetId="5" hidden="1">#REF!</definedName>
    <definedName name="BEx5A7CIGCOTHJKHGUBDZG91JGPZ" hidden="1">#REF!</definedName>
    <definedName name="BEx5A8UFLT2SWVSG5COFA9B8P376" localSheetId="5" hidden="1">#REF!</definedName>
    <definedName name="BEx5A8UFLT2SWVSG5COFA9B8P376" hidden="1">#REF!</definedName>
    <definedName name="BEx5ABUBK8WJV1WILGYU9A7CO0KI" localSheetId="5" hidden="1">#REF!</definedName>
    <definedName name="BEx5ABUBK8WJV1WILGYU9A7CO0KI" hidden="1">#REF!</definedName>
    <definedName name="BEx5AFFTN3IXIBHDKM0FYC4OFL1S" localSheetId="5" hidden="1">#REF!</definedName>
    <definedName name="BEx5AFFTN3IXIBHDKM0FYC4OFL1S" hidden="1">#REF!</definedName>
    <definedName name="BEx5AOFIO8KVRHIZ1RII337AA8ML" localSheetId="5" hidden="1">#REF!</definedName>
    <definedName name="BEx5AOFIO8KVRHIZ1RII337AA8ML" hidden="1">#REF!</definedName>
    <definedName name="BEx5APRZ66L5BWHFE8E4YYNEDTI4" localSheetId="5" hidden="1">#REF!</definedName>
    <definedName name="BEx5APRZ66L5BWHFE8E4YYNEDTI4" hidden="1">#REF!</definedName>
    <definedName name="BEx5AQJ1Z64KY10P8ZF1JKJUFEGN" localSheetId="5" hidden="1">#REF!</definedName>
    <definedName name="BEx5AQJ1Z64KY10P8ZF1JKJUFEGN" hidden="1">#REF!</definedName>
    <definedName name="BEx5AY62R0TL82VHXE37SCZCINQC" localSheetId="5" hidden="1">#REF!</definedName>
    <definedName name="BEx5AY62R0TL82VHXE37SCZCINQC" hidden="1">#REF!</definedName>
    <definedName name="BEx5B0PV1FCOUSHWQTY94AO0B8P0" localSheetId="5" hidden="1">#REF!</definedName>
    <definedName name="BEx5B0PV1FCOUSHWQTY94AO0B8P0" hidden="1">#REF!</definedName>
    <definedName name="BEx5B4RHHX0J1BF2FZKEA0SPP29O" localSheetId="5" hidden="1">#REF!</definedName>
    <definedName name="BEx5B4RHHX0J1BF2FZKEA0SPP29O" hidden="1">#REF!</definedName>
    <definedName name="BEx5B5YMSWP0OVI5CIQRP5V18D0C" localSheetId="5" hidden="1">#REF!</definedName>
    <definedName name="BEx5B5YMSWP0OVI5CIQRP5V18D0C" hidden="1">#REF!</definedName>
    <definedName name="BEx5B825RW35M5H0UB2IZGGRS4ER" localSheetId="5" hidden="1">#REF!</definedName>
    <definedName name="BEx5B825RW35M5H0UB2IZGGRS4ER" hidden="1">#REF!</definedName>
    <definedName name="BEx5BAWPMY0TL684WDXX6KKJLRCN" localSheetId="5" hidden="1">#REF!</definedName>
    <definedName name="BEx5BAWPMY0TL684WDXX6KKJLRCN" hidden="1">#REF!</definedName>
    <definedName name="BEx5BBCUOWR6J9MZS2ML5XB0X7MW" localSheetId="5" hidden="1">#REF!</definedName>
    <definedName name="BEx5BBCUOWR6J9MZS2ML5XB0X7MW" hidden="1">#REF!</definedName>
    <definedName name="BEx5BBI61U4Y65GD0ARMTALPP7SJ" localSheetId="5" hidden="1">#REF!</definedName>
    <definedName name="BEx5BBI61U4Y65GD0ARMTALPP7SJ" hidden="1">#REF!</definedName>
    <definedName name="BEx5BDR56MEV4IHY6CIH2SVNG1UB" localSheetId="5" hidden="1">#REF!</definedName>
    <definedName name="BEx5BDR56MEV4IHY6CIH2SVNG1UB" hidden="1">#REF!</definedName>
    <definedName name="BEx5BESZC5H329SKHGJOHZFILYJJ" localSheetId="5" hidden="1">#REF!</definedName>
    <definedName name="BEx5BESZC5H329SKHGJOHZFILYJJ" hidden="1">#REF!</definedName>
    <definedName name="BEx5BHSQ42B50IU1TEQFUXFX9XQD" localSheetId="5" hidden="1">#REF!</definedName>
    <definedName name="BEx5BHSQ42B50IU1TEQFUXFX9XQD" hidden="1">#REF!</definedName>
    <definedName name="BEx5BKSM4UN4C1DM3EYKM79MRC5K" localSheetId="5" hidden="1">#REF!</definedName>
    <definedName name="BEx5BKSM4UN4C1DM3EYKM79MRC5K" hidden="1">#REF!</definedName>
    <definedName name="BEx5BNN8NPH9KVOBARB9CDD9WLB6" localSheetId="5" hidden="1">#REF!</definedName>
    <definedName name="BEx5BNN8NPH9KVOBARB9CDD9WLB6" hidden="1">#REF!</definedName>
    <definedName name="BEx5BPLEZ8XY6S89R7AZQSKLT4HK" localSheetId="5" hidden="1">#REF!</definedName>
    <definedName name="BEx5BPLEZ8XY6S89R7AZQSKLT4HK" hidden="1">#REF!</definedName>
    <definedName name="BEx5BYFMZ80TDDN2EZO8CF39AIAC" localSheetId="5" hidden="1">#REF!</definedName>
    <definedName name="BEx5BYFMZ80TDDN2EZO8CF39AIAC" hidden="1">#REF!</definedName>
    <definedName name="BEx5C2BWFW6SHZBFDEISKGXHZCQW" localSheetId="5" hidden="1">#REF!</definedName>
    <definedName name="BEx5C2BWFW6SHZBFDEISKGXHZCQW" hidden="1">#REF!</definedName>
    <definedName name="BEx5C44NK782B81CBGQUDS6Z8MV9" localSheetId="5" hidden="1">#REF!</definedName>
    <definedName name="BEx5C44NK782B81CBGQUDS6Z8MV9" hidden="1">#REF!</definedName>
    <definedName name="BEx5C49ZFH8TO9ZU55729C3F7XG7" localSheetId="5" hidden="1">#REF!</definedName>
    <definedName name="BEx5C49ZFH8TO9ZU55729C3F7XG7" hidden="1">#REF!</definedName>
    <definedName name="BEx5C8GZQK13G60ZM70P63I5OS0L" localSheetId="5" hidden="1">#REF!</definedName>
    <definedName name="BEx5C8GZQK13G60ZM70P63I5OS0L" hidden="1">#REF!</definedName>
    <definedName name="BEx5CAPTVN2NBT3UOMA1UFAL1C2R" localSheetId="5" hidden="1">#REF!</definedName>
    <definedName name="BEx5CAPTVN2NBT3UOMA1UFAL1C2R" hidden="1">#REF!</definedName>
    <definedName name="BEx5CEM3SYF9XP0ZZVE0GEPCLV3F" localSheetId="5" hidden="1">#REF!</definedName>
    <definedName name="BEx5CEM3SYF9XP0ZZVE0GEPCLV3F" hidden="1">#REF!</definedName>
    <definedName name="BEx5CFYQ0F1Z6P8SCVJ0I3UPVFE4" localSheetId="5" hidden="1">#REF!</definedName>
    <definedName name="BEx5CFYQ0F1Z6P8SCVJ0I3UPVFE4" hidden="1">#REF!</definedName>
    <definedName name="BEx5CPEKNSJORIPFQC2E1LTRYY8L" localSheetId="5" hidden="1">#REF!</definedName>
    <definedName name="BEx5CPEKNSJORIPFQC2E1LTRYY8L" hidden="1">#REF!</definedName>
    <definedName name="BEx5CSUOL05D8PAM2TRDA9VRJT1O" localSheetId="5" hidden="1">#REF!</definedName>
    <definedName name="BEx5CSUOL05D8PAM2TRDA9VRJT1O" hidden="1">#REF!</definedName>
    <definedName name="BEx5CUNFOO4YDFJ22HCMI2QKIGKM" localSheetId="5" hidden="1">#REF!</definedName>
    <definedName name="BEx5CUNFOO4YDFJ22HCMI2QKIGKM" hidden="1">#REF!</definedName>
    <definedName name="BEx5D01O3G6BXWXT7MZEVS1F4TE9" localSheetId="5" hidden="1">#REF!</definedName>
    <definedName name="BEx5D01O3G6BXWXT7MZEVS1F4TE9" hidden="1">#REF!</definedName>
    <definedName name="BEx5D3HO5XE85AN0NGALZ4K4GE8J" localSheetId="5" hidden="1">#REF!</definedName>
    <definedName name="BEx5D3HO5XE85AN0NGALZ4K4GE8J" hidden="1">#REF!</definedName>
    <definedName name="BEx5D8L47OF0WHBPFWXGZINZWUBZ" localSheetId="5" hidden="1">#REF!</definedName>
    <definedName name="BEx5D8L47OF0WHBPFWXGZINZWUBZ" hidden="1">#REF!</definedName>
    <definedName name="BEx5DAJAHQ2SKUPCKSCR3PYML67L" localSheetId="5" hidden="1">#REF!</definedName>
    <definedName name="BEx5DAJAHQ2SKUPCKSCR3PYML67L" hidden="1">#REF!</definedName>
    <definedName name="BEx5DC18JM1KJCV44PF18E0LNRKA" localSheetId="5" hidden="1">#REF!</definedName>
    <definedName name="BEx5DC18JM1KJCV44PF18E0LNRKA" hidden="1">#REF!</definedName>
    <definedName name="BEx5DFH8EU3RCPUOTFY8S9G8SBCG" localSheetId="5" hidden="1">#REF!</definedName>
    <definedName name="BEx5DFH8EU3RCPUOTFY8S9G8SBCG" hidden="1">#REF!</definedName>
    <definedName name="BEx5DJIZBTNS011R9IIG2OQ2L6ZX" localSheetId="5" hidden="1">#REF!</definedName>
    <definedName name="BEx5DJIZBTNS011R9IIG2OQ2L6ZX" hidden="1">#REF!</definedName>
    <definedName name="BEx5DS2EKWFPC2UWI1W1QESX9QP5" localSheetId="5" hidden="1">#REF!</definedName>
    <definedName name="BEx5DS2EKWFPC2UWI1W1QESX9QP5" hidden="1">#REF!</definedName>
    <definedName name="BEx5E123OLO9WQUOIRIDJ967KAGK" localSheetId="5" hidden="1">#REF!</definedName>
    <definedName name="BEx5E123OLO9WQUOIRIDJ967KAGK" hidden="1">#REF!</definedName>
    <definedName name="BEx5E2UU5NES6W779W2OZTZOB4O7" localSheetId="5" hidden="1">#REF!</definedName>
    <definedName name="BEx5E2UU5NES6W779W2OZTZOB4O7" hidden="1">#REF!</definedName>
    <definedName name="BEx5ELFT92WAQN3NW8COIMQHUL91" localSheetId="5" hidden="1">#REF!</definedName>
    <definedName name="BEx5ELFT92WAQN3NW8COIMQHUL91" hidden="1">#REF!</definedName>
    <definedName name="BEx5ELQL9B0VR6UT18KP11DHOTFX" localSheetId="5" hidden="1">#REF!</definedName>
    <definedName name="BEx5ELQL9B0VR6UT18KP11DHOTFX" hidden="1">#REF!</definedName>
    <definedName name="BEx5ER4TJTFPN7IB1MNEB1ZFR5M6" localSheetId="5" hidden="1">#REF!</definedName>
    <definedName name="BEx5ER4TJTFPN7IB1MNEB1ZFR5M6" hidden="1">#REF!</definedName>
    <definedName name="BEx5EYXB2LDMI4FLC3QFAOXC0FZ3" localSheetId="5" hidden="1">#REF!</definedName>
    <definedName name="BEx5EYXB2LDMI4FLC3QFAOXC0FZ3" hidden="1">#REF!</definedName>
    <definedName name="BEx5F6V72QTCK7O39Y59R0EVM6CW" localSheetId="5" hidden="1">#REF!</definedName>
    <definedName name="BEx5F6V72QTCK7O39Y59R0EVM6CW" hidden="1">#REF!</definedName>
    <definedName name="BEx5FGLQVACD5F5YZG4DGSCHCGO2" localSheetId="5" hidden="1">#REF!</definedName>
    <definedName name="BEx5FGLQVACD5F5YZG4DGSCHCGO2" hidden="1">#REF!</definedName>
    <definedName name="BEx5FHCTE8VTJEF7IK189AVLNYSY" localSheetId="5" hidden="1">#REF!</definedName>
    <definedName name="BEx5FHCTE8VTJEF7IK189AVLNYSY" hidden="1">#REF!</definedName>
    <definedName name="BEx5FLJWHLW3BTZILDPN5NMA449V" localSheetId="5" hidden="1">#REF!</definedName>
    <definedName name="BEx5FLJWHLW3BTZILDPN5NMA449V" hidden="1">#REF!</definedName>
    <definedName name="BEx5FNI2O10YN2SI1NO4X5GP3GTF" localSheetId="5" hidden="1">#REF!</definedName>
    <definedName name="BEx5FNI2O10YN2SI1NO4X5GP3GTF" hidden="1">#REF!</definedName>
    <definedName name="BEx5FO8YRFSZCG3L608EHIHIHFY4" localSheetId="5" hidden="1">#REF!</definedName>
    <definedName name="BEx5FO8YRFSZCG3L608EHIHIHFY4" hidden="1">#REF!</definedName>
    <definedName name="BEx5FQNA6V4CNYSH013K45RI4BCV" localSheetId="5" hidden="1">#REF!</definedName>
    <definedName name="BEx5FQNA6V4CNYSH013K45RI4BCV" hidden="1">#REF!</definedName>
    <definedName name="BEx5FVQPPEU32CPNV9RRQ9MNLLVE" localSheetId="5" hidden="1">#REF!</definedName>
    <definedName name="BEx5FVQPPEU32CPNV9RRQ9MNLLVE" hidden="1">#REF!</definedName>
    <definedName name="BEx5G08KGMG5X2AQKDGPFYG5GH94" localSheetId="5" hidden="1">#REF!</definedName>
    <definedName name="BEx5G08KGMG5X2AQKDGPFYG5GH94" hidden="1">#REF!</definedName>
    <definedName name="BEx5G1A8TFN4C4QII35U9DKYNIS8" localSheetId="5" hidden="1">#REF!</definedName>
    <definedName name="BEx5G1A8TFN4C4QII35U9DKYNIS8" hidden="1">#REF!</definedName>
    <definedName name="BEx5G1L0QO91KEPDMV1D8OT4BT73" localSheetId="5" hidden="1">#REF!</definedName>
    <definedName name="BEx5G1L0QO91KEPDMV1D8OT4BT73" hidden="1">#REF!</definedName>
    <definedName name="BEx5G1QHX69GFUYHUZA5X74MTDMR" localSheetId="5" hidden="1">#REF!</definedName>
    <definedName name="BEx5G1QHX69GFUYHUZA5X74MTDMR" hidden="1">#REF!</definedName>
    <definedName name="BEx5G5S2C9JRD28ZQMMQLCBHWOHB" localSheetId="5" hidden="1">#REF!</definedName>
    <definedName name="BEx5G5S2C9JRD28ZQMMQLCBHWOHB" hidden="1">#REF!</definedName>
    <definedName name="BEx5G7KU3EGZQSYN2YNML8EW8NDC" localSheetId="5" hidden="1">#REF!</definedName>
    <definedName name="BEx5G7KU3EGZQSYN2YNML8EW8NDC" hidden="1">#REF!</definedName>
    <definedName name="BEx5G86DZL1VYUX6KWODAP3WFAWP" localSheetId="5" hidden="1">#REF!</definedName>
    <definedName name="BEx5G86DZL1VYUX6KWODAP3WFAWP" hidden="1">#REF!</definedName>
    <definedName name="BEx5G8BV2GIOCM3C7IUFK8L04A6M" localSheetId="5" hidden="1">#REF!</definedName>
    <definedName name="BEx5G8BV2GIOCM3C7IUFK8L04A6M" hidden="1">#REF!</definedName>
    <definedName name="BEx5GID9MVBUPFFT9M8K8B5MO9NV" localSheetId="5" hidden="1">#REF!</definedName>
    <definedName name="BEx5GID9MVBUPFFT9M8K8B5MO9NV" hidden="1">#REF!</definedName>
    <definedName name="BEx5GN0EWA9SCQDPQ7NTUQH82QVK" localSheetId="5" hidden="1">#REF!</definedName>
    <definedName name="BEx5GN0EWA9SCQDPQ7NTUQH82QVK" hidden="1">#REF!</definedName>
    <definedName name="BEx5GNBCU4WZ74I0UXFL9ZG2XSGJ" localSheetId="5" hidden="1">#REF!</definedName>
    <definedName name="BEx5GNBCU4WZ74I0UXFL9ZG2XSGJ" hidden="1">#REF!</definedName>
    <definedName name="BEx5GUCTYC7QCWGWU5BTO7Y7HDZX" localSheetId="5" hidden="1">#REF!</definedName>
    <definedName name="BEx5GUCTYC7QCWGWU5BTO7Y7HDZX" hidden="1">#REF!</definedName>
    <definedName name="BEx5GYUPJULJQ624TEESYFG1NFOH" localSheetId="5" hidden="1">#REF!</definedName>
    <definedName name="BEx5GYUPJULJQ624TEESYFG1NFOH" hidden="1">#REF!</definedName>
    <definedName name="BEx5H0NEE0AIN5E2UHJ9J9ISU9N1" localSheetId="5" hidden="1">#REF!</definedName>
    <definedName name="BEx5H0NEE0AIN5E2UHJ9J9ISU9N1" hidden="1">#REF!</definedName>
    <definedName name="BEx5H1UJSEUQM2K8QHQXO5THVHSO" localSheetId="5" hidden="1">#REF!</definedName>
    <definedName name="BEx5H1UJSEUQM2K8QHQXO5THVHSO" hidden="1">#REF!</definedName>
    <definedName name="BEx5HAOT9XWUF7XIFRZZS8B9F5TZ" localSheetId="5" hidden="1">#REF!</definedName>
    <definedName name="BEx5HAOT9XWUF7XIFRZZS8B9F5TZ" hidden="1">#REF!</definedName>
    <definedName name="BEx5HB534CO7TBSALKMD27WHMAQJ" localSheetId="5" hidden="1">#REF!</definedName>
    <definedName name="BEx5HB534CO7TBSALKMD27WHMAQJ" hidden="1">#REF!</definedName>
    <definedName name="BEx5HE4XRF9BUY04MENWY9CHHN5H" localSheetId="5" hidden="1">#REF!</definedName>
    <definedName name="BEx5HE4XRF9BUY04MENWY9CHHN5H" hidden="1">#REF!</definedName>
    <definedName name="BEx5HFHMABAT0H9KKS754X4T304E" localSheetId="5" hidden="1">#REF!</definedName>
    <definedName name="BEx5HFHMABAT0H9KKS754X4T304E" hidden="1">#REF!</definedName>
    <definedName name="BEx5HGDZ7MX1S3KNXLRL9WU565V4" localSheetId="5" hidden="1">#REF!</definedName>
    <definedName name="BEx5HGDZ7MX1S3KNXLRL9WU565V4" hidden="1">#REF!</definedName>
    <definedName name="BEx5HJZ9FAVNZSSBTAYRPZDYM9NU" localSheetId="5" hidden="1">#REF!</definedName>
    <definedName name="BEx5HJZ9FAVNZSSBTAYRPZDYM9NU" hidden="1">#REF!</definedName>
    <definedName name="BEx5HZ9JMKHNLFWLVUB1WP5B39BL" localSheetId="5" hidden="1">#REF!</definedName>
    <definedName name="BEx5HZ9JMKHNLFWLVUB1WP5B39BL" hidden="1">#REF!</definedName>
    <definedName name="BEx5I17QJ0PQ1OG1IMH69HMQWNEA" localSheetId="5" hidden="1">#REF!</definedName>
    <definedName name="BEx5I17QJ0PQ1OG1IMH69HMQWNEA" hidden="1">#REF!</definedName>
    <definedName name="BEx5I244LQHZTF3XI66J8705R9XX" localSheetId="5" hidden="1">#REF!</definedName>
    <definedName name="BEx5I244LQHZTF3XI66J8705R9XX" hidden="1">#REF!</definedName>
    <definedName name="BEx5I8PBP4LIXDGID5BP0THLO0AQ" localSheetId="5" hidden="1">#REF!</definedName>
    <definedName name="BEx5I8PBP4LIXDGID5BP0THLO0AQ" hidden="1">#REF!</definedName>
    <definedName name="BEx5I8USVUB3JP4S9OXGMZVMOQXR" localSheetId="5" hidden="1">#REF!</definedName>
    <definedName name="BEx5I8USVUB3JP4S9OXGMZVMOQXR" hidden="1">#REF!</definedName>
    <definedName name="BEx5I9GDQSYIAL65UQNDMNFQCS9Y" localSheetId="5" hidden="1">#REF!</definedName>
    <definedName name="BEx5I9GDQSYIAL65UQNDMNFQCS9Y" hidden="1">#REF!</definedName>
    <definedName name="BEx5IBUPG9AWNW5PK7JGRGEJ4OLM" localSheetId="5" hidden="1">#REF!</definedName>
    <definedName name="BEx5IBUPG9AWNW5PK7JGRGEJ4OLM" hidden="1">#REF!</definedName>
    <definedName name="BEx5IC06RVN8BSAEPREVKHKLCJ2L" localSheetId="5" hidden="1">#REF!</definedName>
    <definedName name="BEx5IC06RVN8BSAEPREVKHKLCJ2L" hidden="1">#REF!</definedName>
    <definedName name="BEx5IGY4M04BPXSQF2J4GQYXF85O" localSheetId="5" hidden="1">#REF!</definedName>
    <definedName name="BEx5IGY4M04BPXSQF2J4GQYXF85O" hidden="1">#REF!</definedName>
    <definedName name="BEx5IWTZDCLZ5CCDG108STY04SAJ" localSheetId="5" hidden="1">#REF!</definedName>
    <definedName name="BEx5IWTZDCLZ5CCDG108STY04SAJ" hidden="1">#REF!</definedName>
    <definedName name="BEx5J0FFP1KS4NGY20AEJI8VREEA" localSheetId="5" hidden="1">#REF!</definedName>
    <definedName name="BEx5J0FFP1KS4NGY20AEJI8VREEA" hidden="1">#REF!</definedName>
    <definedName name="BEx5J1XE5FVWL6IJV6CWKPN24UBK" localSheetId="5" hidden="1">#REF!</definedName>
    <definedName name="BEx5J1XE5FVWL6IJV6CWKPN24UBK" hidden="1">#REF!</definedName>
    <definedName name="BEx5JF3ZXLDIS8VNKDCY7ZI7H1CI" localSheetId="5" hidden="1">#REF!</definedName>
    <definedName name="BEx5JF3ZXLDIS8VNKDCY7ZI7H1CI" hidden="1">#REF!</definedName>
    <definedName name="BEx5JHCZJ8G6OOOW6EF3GABXKH6F" localSheetId="5" hidden="1">#REF!</definedName>
    <definedName name="BEx5JHCZJ8G6OOOW6EF3GABXKH6F" hidden="1">#REF!</definedName>
    <definedName name="BEx5JJB6W446THXQCRUKD3I7RKLP" localSheetId="5" hidden="1">#REF!</definedName>
    <definedName name="BEx5JJB6W446THXQCRUKD3I7RKLP" hidden="1">#REF!</definedName>
    <definedName name="BEx5JNCT8Z7XSSPD5EMNAJELCU2V" localSheetId="5" hidden="1">#REF!</definedName>
    <definedName name="BEx5JNCT8Z7XSSPD5EMNAJELCU2V" hidden="1">#REF!</definedName>
    <definedName name="BEx5JQCNT9Y4RM306CHC8IPY3HBZ" localSheetId="5" hidden="1">#REF!</definedName>
    <definedName name="BEx5JQCNT9Y4RM306CHC8IPY3HBZ" hidden="1">#REF!</definedName>
    <definedName name="BEx5K08PYKE6JOKBYIB006TX619P" localSheetId="5" hidden="1">#REF!</definedName>
    <definedName name="BEx5K08PYKE6JOKBYIB006TX619P" hidden="1">#REF!</definedName>
    <definedName name="BEx5K4W2S2K7M9V2M304KW93LK8Q" localSheetId="5" hidden="1">#REF!</definedName>
    <definedName name="BEx5K4W2S2K7M9V2M304KW93LK8Q" hidden="1">#REF!</definedName>
    <definedName name="BEx5K51DSERT1TR7B4A29R41W4NX" localSheetId="5" hidden="1">#REF!</definedName>
    <definedName name="BEx5K51DSERT1TR7B4A29R41W4NX" hidden="1">#REF!</definedName>
    <definedName name="BEx5KBBZ8KCEQK36ARG4ERYOFD4G" localSheetId="5" hidden="1">#REF!</definedName>
    <definedName name="BEx5KBBZ8KCEQK36ARG4ERYOFD4G" hidden="1">#REF!</definedName>
    <definedName name="BEx5KCOET0DYMY4VILOLGVBX7E3C" localSheetId="5" hidden="1">#REF!</definedName>
    <definedName name="BEx5KCOET0DYMY4VILOLGVBX7E3C" hidden="1">#REF!</definedName>
    <definedName name="BEx5KYER580I4T7WTLMUN7NLNP5K" localSheetId="5" hidden="1">#REF!</definedName>
    <definedName name="BEx5KYER580I4T7WTLMUN7NLNP5K" hidden="1">#REF!</definedName>
    <definedName name="BEx5LHLB3M6K4ZKY2F42QBZT30ZH" localSheetId="5" hidden="1">#REF!</definedName>
    <definedName name="BEx5LHLB3M6K4ZKY2F42QBZT30ZH" hidden="1">#REF!</definedName>
    <definedName name="BEx5LKQJG40DO2JR1ZF6KD3PON9K" localSheetId="5" hidden="1">#REF!</definedName>
    <definedName name="BEx5LKQJG40DO2JR1ZF6KD3PON9K" hidden="1">#REF!</definedName>
    <definedName name="BEx5LQA84QRPGAR4FLC7MCT3H9EN" localSheetId="5" hidden="1">#REF!</definedName>
    <definedName name="BEx5LQA84QRPGAR4FLC7MCT3H9EN" hidden="1">#REF!</definedName>
    <definedName name="BEx5LRMNU3HXIE1BUMDHRU31F7JJ" localSheetId="5" hidden="1">#REF!</definedName>
    <definedName name="BEx5LRMNU3HXIE1BUMDHRU31F7JJ" hidden="1">#REF!</definedName>
    <definedName name="BEx5LSJ1LPUAX3ENSPECWPG4J7D1" localSheetId="5" hidden="1">#REF!</definedName>
    <definedName name="BEx5LSJ1LPUAX3ENSPECWPG4J7D1" hidden="1">#REF!</definedName>
    <definedName name="BEx5LTKQ8RQWJE4BC88OP928893U" localSheetId="5" hidden="1">#REF!</definedName>
    <definedName name="BEx5LTKQ8RQWJE4BC88OP928893U" hidden="1">#REF!</definedName>
    <definedName name="BEx5M4D4KHXU4JXKDEHZZNRG7NRA" localSheetId="5" hidden="1">#REF!</definedName>
    <definedName name="BEx5M4D4KHXU4JXKDEHZZNRG7NRA" hidden="1">#REF!</definedName>
    <definedName name="BEx5MB9BR71LZDG7XXQ2EO58JC5F" localSheetId="5" hidden="1">#REF!</definedName>
    <definedName name="BEx5MB9BR71LZDG7XXQ2EO58JC5F" hidden="1">#REF!</definedName>
    <definedName name="BEx5MHEF05EVRV5DPTG4KMPWZSUS" localSheetId="5" hidden="1">#REF!</definedName>
    <definedName name="BEx5MHEF05EVRV5DPTG4KMPWZSUS" hidden="1">#REF!</definedName>
    <definedName name="BEx5MLQZM68YQSKARVWTTPINFQ2C" localSheetId="5" hidden="1">[19]ZZCOOM_M03_Q005!#REF!</definedName>
    <definedName name="BEx5MLQZM68YQSKARVWTTPINFQ2C" hidden="1">[19]ZZCOOM_M03_Q005!#REF!</definedName>
    <definedName name="BEx5MMCJMU7FOOWUCW9EA13B7V5F" localSheetId="5" hidden="1">#REF!</definedName>
    <definedName name="BEx5MMCJMU7FOOWUCW9EA13B7V5F" hidden="1">#REF!</definedName>
    <definedName name="BEx5MVXTKNBXHNWTL43C670E4KXC" localSheetId="5" hidden="1">#REF!</definedName>
    <definedName name="BEx5MVXTKNBXHNWTL43C670E4KXC" hidden="1">#REF!</definedName>
    <definedName name="BEx5MWZGZ3VRB5418C2RNF9H17BQ" localSheetId="5" hidden="1">#REF!</definedName>
    <definedName name="BEx5MWZGZ3VRB5418C2RNF9H17BQ" hidden="1">#REF!</definedName>
    <definedName name="BEx5MX4YD2QV39W04QH9C6AOA0FB" localSheetId="5" hidden="1">#REF!</definedName>
    <definedName name="BEx5MX4YD2QV39W04QH9C6AOA0FB" hidden="1">#REF!</definedName>
    <definedName name="BEx5N3A8LULD7YBJH5J83X27PZSW" localSheetId="5" hidden="1">#REF!</definedName>
    <definedName name="BEx5N3A8LULD7YBJH5J83X27PZSW" hidden="1">#REF!</definedName>
    <definedName name="BEx5N4XI4PWB1W9PMZ4O5R0HWTYD" localSheetId="5" hidden="1">#REF!</definedName>
    <definedName name="BEx5N4XI4PWB1W9PMZ4O5R0HWTYD" hidden="1">#REF!</definedName>
    <definedName name="BEx5N8DH1SY888WI2GZ2D6E9XCXB" localSheetId="5" hidden="1">#REF!</definedName>
    <definedName name="BEx5N8DH1SY888WI2GZ2D6E9XCXB" hidden="1">#REF!</definedName>
    <definedName name="BEx5NA68N6FJFX9UJXK4M14U487F" localSheetId="5" hidden="1">#REF!</definedName>
    <definedName name="BEx5NA68N6FJFX9UJXK4M14U487F" hidden="1">#REF!</definedName>
    <definedName name="BEx5NIKBG2GDJOYGE3WCXKU7YY51" localSheetId="5" hidden="1">#REF!</definedName>
    <definedName name="BEx5NIKBG2GDJOYGE3WCXKU7YY51" hidden="1">#REF!</definedName>
    <definedName name="BEx5NV06L5J5IMKGOMGKGJ4PBZCD" localSheetId="5" hidden="1">#REF!</definedName>
    <definedName name="BEx5NV06L5J5IMKGOMGKGJ4PBZCD" hidden="1">#REF!</definedName>
    <definedName name="BEx5NW1V6AB25NEEX9VPHRXWJDSS" localSheetId="5" hidden="1">#REF!</definedName>
    <definedName name="BEx5NW1V6AB25NEEX9VPHRXWJDSS" hidden="1">#REF!</definedName>
    <definedName name="BEx5NWSXWACAUHWVZAI57DGZ8OCQ" localSheetId="5" hidden="1">#REF!</definedName>
    <definedName name="BEx5NWSXWACAUHWVZAI57DGZ8OCQ" hidden="1">#REF!</definedName>
    <definedName name="BEx5NZSSQ6PY99ZX2D7Q9IGOR34W" localSheetId="5" hidden="1">#REF!</definedName>
    <definedName name="BEx5NZSSQ6PY99ZX2D7Q9IGOR34W" hidden="1">#REF!</definedName>
    <definedName name="BEx5O2N9HTGG4OJHR62PKFMNZTTW" localSheetId="5" hidden="1">#REF!</definedName>
    <definedName name="BEx5O2N9HTGG4OJHR62PKFMNZTTW" hidden="1">#REF!</definedName>
    <definedName name="BEx5O3ZUQ2OARA1CDOZ3NC4UE5AA" localSheetId="5" hidden="1">#REF!</definedName>
    <definedName name="BEx5O3ZUQ2OARA1CDOZ3NC4UE5AA" hidden="1">#REF!</definedName>
    <definedName name="BEx5OAFS0NJ2CB86A02E1JYHMLQ1" localSheetId="5" hidden="1">#REF!</definedName>
    <definedName name="BEx5OAFS0NJ2CB86A02E1JYHMLQ1" hidden="1">#REF!</definedName>
    <definedName name="BEx5OG4RPU8W1ETWDWM234NYYYEN" localSheetId="5" hidden="1">#REF!</definedName>
    <definedName name="BEx5OG4RPU8W1ETWDWM234NYYYEN" hidden="1">#REF!</definedName>
    <definedName name="BEx5OP9Y43F99O2IT69MKCCXGL61" localSheetId="5" hidden="1">#REF!</definedName>
    <definedName name="BEx5OP9Y43F99O2IT69MKCCXGL61" hidden="1">#REF!</definedName>
    <definedName name="BEx5P9Y9RDXNUAJ6CZ2LHMM8IM7T" localSheetId="5" hidden="1">#REF!</definedName>
    <definedName name="BEx5P9Y9RDXNUAJ6CZ2LHMM8IM7T" hidden="1">#REF!</definedName>
    <definedName name="BEx5PHWB2C0D5QLP3BZIP3UO7DIZ" localSheetId="5" hidden="1">#REF!</definedName>
    <definedName name="BEx5PHWB2C0D5QLP3BZIP3UO7DIZ" hidden="1">#REF!</definedName>
    <definedName name="BEx5PJP02W68K2E46L5C5YBSNU6T" localSheetId="5" hidden="1">#REF!</definedName>
    <definedName name="BEx5PJP02W68K2E46L5C5YBSNU6T" hidden="1">#REF!</definedName>
    <definedName name="BEx5PLCA8DOMAU315YCS5275L2HS" localSheetId="5" hidden="1">#REF!</definedName>
    <definedName name="BEx5PLCA8DOMAU315YCS5275L2HS" hidden="1">#REF!</definedName>
    <definedName name="BEx5PRXMZ5M65Z732WNNGV564C2J" localSheetId="5" hidden="1">#REF!</definedName>
    <definedName name="BEx5PRXMZ5M65Z732WNNGV564C2J" hidden="1">#REF!</definedName>
    <definedName name="BEx5Q29Y91E64DPE0YY53A6YHF3Y" localSheetId="5" hidden="1">#REF!</definedName>
    <definedName name="BEx5Q29Y91E64DPE0YY53A6YHF3Y" hidden="1">#REF!</definedName>
    <definedName name="BEx5QPSW4IPLH50WSR87HRER05RF" localSheetId="5" hidden="1">#REF!</definedName>
    <definedName name="BEx5QPSW4IPLH50WSR87HRER05RF" hidden="1">#REF!</definedName>
    <definedName name="BEx73V0EP8EMNRC3EZJJKKVKWQVB" localSheetId="5" hidden="1">#REF!</definedName>
    <definedName name="BEx73V0EP8EMNRC3EZJJKKVKWQVB" hidden="1">#REF!</definedName>
    <definedName name="BEx741WJHIJVXUX131SBXTVW8D71" localSheetId="5" hidden="1">#REF!</definedName>
    <definedName name="BEx741WJHIJVXUX131SBXTVW8D71" hidden="1">#REF!</definedName>
    <definedName name="BEx74Q6H3O7133AWQXWC21MI2UFT" localSheetId="5" hidden="1">#REF!</definedName>
    <definedName name="BEx74Q6H3O7133AWQXWC21MI2UFT" hidden="1">#REF!</definedName>
    <definedName name="BEx74R2VQ8BSMKPX25262AU3VZF7" localSheetId="5" hidden="1">#REF!</definedName>
    <definedName name="BEx74R2VQ8BSMKPX25262AU3VZF7" hidden="1">#REF!</definedName>
    <definedName name="BEx74W6BJ8ENO3J25WNM5H5APKA3" localSheetId="5" hidden="1">#REF!</definedName>
    <definedName name="BEx74W6BJ8ENO3J25WNM5H5APKA3" hidden="1">#REF!</definedName>
    <definedName name="BEx74YKLW1FKLWC3DJ2ELZBZBY1M" localSheetId="5" hidden="1">#REF!</definedName>
    <definedName name="BEx74YKLW1FKLWC3DJ2ELZBZBY1M" hidden="1">#REF!</definedName>
    <definedName name="BEx755GRRD9BL27YHLH5QWIYLWB7" localSheetId="5" hidden="1">#REF!</definedName>
    <definedName name="BEx755GRRD9BL27YHLH5QWIYLWB7" hidden="1">#REF!</definedName>
    <definedName name="BEx759D1D5SXS5ELLZVBI0SXYUNF" localSheetId="5" hidden="1">#REF!</definedName>
    <definedName name="BEx759D1D5SXS5ELLZVBI0SXYUNF" hidden="1">#REF!</definedName>
    <definedName name="BEx75DPEQTX055IZ2L8UVLJOT1DD" localSheetId="5" hidden="1">#REF!</definedName>
    <definedName name="BEx75DPEQTX055IZ2L8UVLJOT1DD" hidden="1">#REF!</definedName>
    <definedName name="BEx75GJZSZHUDN6OOAGQYFUDA2LP" localSheetId="5" hidden="1">#REF!</definedName>
    <definedName name="BEx75GJZSZHUDN6OOAGQYFUDA2LP" hidden="1">#REF!</definedName>
    <definedName name="BEx75HGCCV5K4UCJWYV8EV9AG5YT" localSheetId="5" hidden="1">#REF!</definedName>
    <definedName name="BEx75HGCCV5K4UCJWYV8EV9AG5YT" hidden="1">#REF!</definedName>
    <definedName name="BEx75PZT8TY5P13U978NVBUXKHT4" localSheetId="5" hidden="1">#REF!</definedName>
    <definedName name="BEx75PZT8TY5P13U978NVBUXKHT4" hidden="1">#REF!</definedName>
    <definedName name="BEx75T55F7GML8V1DMWL26WRT006" localSheetId="5" hidden="1">#REF!</definedName>
    <definedName name="BEx75T55F7GML8V1DMWL26WRT006" hidden="1">#REF!</definedName>
    <definedName name="BEx75VJGR07JY6UUWURQ4PJ29UKC" localSheetId="5" hidden="1">#REF!</definedName>
    <definedName name="BEx75VJGR07JY6UUWURQ4PJ29UKC" hidden="1">#REF!</definedName>
    <definedName name="BEx7696AZUPB1PK30JJQUWUELQPJ" localSheetId="5" hidden="1">#REF!</definedName>
    <definedName name="BEx7696AZUPB1PK30JJQUWUELQPJ" hidden="1">#REF!</definedName>
    <definedName name="BEx76PNR8S4T4VUQS0KU58SEX0VN" localSheetId="5" hidden="1">#REF!</definedName>
    <definedName name="BEx76PNR8S4T4VUQS0KU58SEX0VN" hidden="1">#REF!</definedName>
    <definedName name="BEx76YY7ODSIKDD9VDF9TLTDM18I" localSheetId="5" hidden="1">#REF!</definedName>
    <definedName name="BEx76YY7ODSIKDD9VDF9TLTDM18I" hidden="1">#REF!</definedName>
    <definedName name="BEx7705E86I9B7DTKMMJMAFSYMUL" localSheetId="5" hidden="1">#REF!</definedName>
    <definedName name="BEx7705E86I9B7DTKMMJMAFSYMUL" hidden="1">#REF!</definedName>
    <definedName name="BEx7741OUGLA0WJQLQRUJSL4DE00" localSheetId="5" hidden="1">#REF!</definedName>
    <definedName name="BEx7741OUGLA0WJQLQRUJSL4DE00" hidden="1">#REF!</definedName>
    <definedName name="BEx774N83DXLJZ54Q42PWIJZ2DN1" localSheetId="5" hidden="1">#REF!</definedName>
    <definedName name="BEx774N83DXLJZ54Q42PWIJZ2DN1" hidden="1">#REF!</definedName>
    <definedName name="BEx779QNIY3061ZV9BR462WKEGRW" localSheetId="5" hidden="1">#REF!</definedName>
    <definedName name="BEx779QNIY3061ZV9BR462WKEGRW" hidden="1">#REF!</definedName>
    <definedName name="BEx77G19QU9A95CNHE6QMVSQR2T3" localSheetId="5" hidden="1">#REF!</definedName>
    <definedName name="BEx77G19QU9A95CNHE6QMVSQR2T3" hidden="1">#REF!</definedName>
    <definedName name="BEx77P0S3GVMS7BJUL9OWUGJ1B02" localSheetId="5" hidden="1">#REF!</definedName>
    <definedName name="BEx77P0S3GVMS7BJUL9OWUGJ1B02" hidden="1">#REF!</definedName>
    <definedName name="BEx77QDESURI6WW5582YXSK3A972" localSheetId="5" hidden="1">#REF!</definedName>
    <definedName name="BEx77QDESURI6WW5582YXSK3A972" hidden="1">#REF!</definedName>
    <definedName name="BEx77VBI9XOPFHKEWU5EHQ9J675Y" localSheetId="5" hidden="1">#REF!</definedName>
    <definedName name="BEx77VBI9XOPFHKEWU5EHQ9J675Y" hidden="1">#REF!</definedName>
    <definedName name="BEx7809GQOCLHSNH95VOYIX7P1TV" localSheetId="5" hidden="1">#REF!</definedName>
    <definedName name="BEx7809GQOCLHSNH95VOYIX7P1TV" hidden="1">#REF!</definedName>
    <definedName name="BEx780K8XAXUHGVZGZWQ74DK4CI3" localSheetId="5" hidden="1">#REF!</definedName>
    <definedName name="BEx780K8XAXUHGVZGZWQ74DK4CI3" hidden="1">#REF!</definedName>
    <definedName name="BEx78226TN58UE0CTY98YEDU0LSL" localSheetId="5" hidden="1">#REF!</definedName>
    <definedName name="BEx78226TN58UE0CTY98YEDU0LSL" hidden="1">#REF!</definedName>
    <definedName name="BEx7881ZZBWHRAX6W2GY19J8MGEQ" localSheetId="5" hidden="1">#REF!</definedName>
    <definedName name="BEx7881ZZBWHRAX6W2GY19J8MGEQ" hidden="1">#REF!</definedName>
    <definedName name="BEx78BSYINF85GYNSCIRD95PH86Q" localSheetId="5" hidden="1">#REF!</definedName>
    <definedName name="BEx78BSYINF85GYNSCIRD95PH86Q" hidden="1">#REF!</definedName>
    <definedName name="BEx78HHRIWDLHQX2LG0HWFRYEL1T" localSheetId="5" hidden="1">#REF!</definedName>
    <definedName name="BEx78HHRIWDLHQX2LG0HWFRYEL1T" hidden="1">#REF!</definedName>
    <definedName name="BEx78QC4X2YVM9K6MQRB2WJG36N3" localSheetId="5" hidden="1">#REF!</definedName>
    <definedName name="BEx78QC4X2YVM9K6MQRB2WJG36N3" hidden="1">#REF!</definedName>
    <definedName name="BEx78QMXZ2P1ZB3HJ9O50DWHCMXR" localSheetId="5" hidden="1">#REF!</definedName>
    <definedName name="BEx78QMXZ2P1ZB3HJ9O50DWHCMXR" hidden="1">#REF!</definedName>
    <definedName name="BEx78SFO5VR28677DWZEMDN7G86X" localSheetId="5" hidden="1">#REF!</definedName>
    <definedName name="BEx78SFO5VR28677DWZEMDN7G86X" hidden="1">#REF!</definedName>
    <definedName name="BEx78SFOYH1Z0ZDTO47W2M60TW6K" localSheetId="5" hidden="1">#REF!</definedName>
    <definedName name="BEx78SFOYH1Z0ZDTO47W2M60TW6K" hidden="1">#REF!</definedName>
    <definedName name="BEx7974EARYYX2ICWU0YC50VO5D8" localSheetId="5" hidden="1">#REF!</definedName>
    <definedName name="BEx7974EARYYX2ICWU0YC50VO5D8" hidden="1">#REF!</definedName>
    <definedName name="BEx79JK3E6JO8MX4O35A5G8NZCC8" localSheetId="5" hidden="1">#REF!</definedName>
    <definedName name="BEx79JK3E6JO8MX4O35A5G8NZCC8" hidden="1">#REF!</definedName>
    <definedName name="BEx79OCP4HQ6XP8EWNGEUDLOZBBS" localSheetId="5" hidden="1">#REF!</definedName>
    <definedName name="BEx79OCP4HQ6XP8EWNGEUDLOZBBS" hidden="1">#REF!</definedName>
    <definedName name="BEx79SEAYKUZB0H4LYBCD6WWJBG2" localSheetId="5" hidden="1">#REF!</definedName>
    <definedName name="BEx79SEAYKUZB0H4LYBCD6WWJBG2" hidden="1">#REF!</definedName>
    <definedName name="BEx79SJRHTLS9PYM69O9BWW1FMJK" localSheetId="5" hidden="1">#REF!</definedName>
    <definedName name="BEx79SJRHTLS9PYM69O9BWW1FMJK" hidden="1">#REF!</definedName>
    <definedName name="BEx79YJJLBELICW9F9FRYSCQ101L" localSheetId="5" hidden="1">#REF!</definedName>
    <definedName name="BEx79YJJLBELICW9F9FRYSCQ101L" hidden="1">#REF!</definedName>
    <definedName name="BEx79YUC7B0V77FSBGIRCY1BR4VK" localSheetId="5" hidden="1">#REF!</definedName>
    <definedName name="BEx79YUC7B0V77FSBGIRCY1BR4VK" hidden="1">#REF!</definedName>
    <definedName name="BEx7A06T3RC2891FUX05G3QPRAUE" localSheetId="5" hidden="1">#REF!</definedName>
    <definedName name="BEx7A06T3RC2891FUX05G3QPRAUE" hidden="1">#REF!</definedName>
    <definedName name="BEx7A9S3JA1X7FH4CFSQLTZC4691" localSheetId="5" hidden="1">#REF!</definedName>
    <definedName name="BEx7A9S3JA1X7FH4CFSQLTZC4691" hidden="1">#REF!</definedName>
    <definedName name="BEx7ABA2C9IWH5VSLVLLLCY62161" localSheetId="5" hidden="1">#REF!</definedName>
    <definedName name="BEx7ABA2C9IWH5VSLVLLLCY62161" hidden="1">#REF!</definedName>
    <definedName name="BEx7AE4LPLX8N85BYB0WCO5S7ZPV" localSheetId="5" hidden="1">#REF!</definedName>
    <definedName name="BEx7AE4LPLX8N85BYB0WCO5S7ZPV" hidden="1">#REF!</definedName>
    <definedName name="BEx7AR0EEP9O5JPPEKQWG1TC860T" localSheetId="5" hidden="1">#REF!</definedName>
    <definedName name="BEx7AR0EEP9O5JPPEKQWG1TC860T" hidden="1">#REF!</definedName>
    <definedName name="BEx7ASD1I654MEDCO6GGWA95PXSC" localSheetId="5" hidden="1">#REF!</definedName>
    <definedName name="BEx7ASD1I654MEDCO6GGWA95PXSC" hidden="1">#REF!</definedName>
    <definedName name="BEx7AURD3S7JGN4D3YK1QAG6TAFA" localSheetId="5" hidden="1">#REF!</definedName>
    <definedName name="BEx7AURD3S7JGN4D3YK1QAG6TAFA" hidden="1">#REF!</definedName>
    <definedName name="BEx7AVCX9S5RJP3NSZ4QM4E6ERDT" localSheetId="5" hidden="1">#REF!</definedName>
    <definedName name="BEx7AVCX9S5RJP3NSZ4QM4E6ERDT" hidden="1">#REF!</definedName>
    <definedName name="BEx7AVYIGP0930MV5JEBWRYCJN68" localSheetId="5" hidden="1">#REF!</definedName>
    <definedName name="BEx7AVYIGP0930MV5JEBWRYCJN68" hidden="1">#REF!</definedName>
    <definedName name="BEx7B6LH6917TXOSAAQ6U7HVF018" localSheetId="5" hidden="1">#REF!</definedName>
    <definedName name="BEx7B6LH6917TXOSAAQ6U7HVF018" hidden="1">#REF!</definedName>
    <definedName name="BEx7BN8E88JR3K1BSLAZRPSFPQ9L" localSheetId="5" hidden="1">#REF!</definedName>
    <definedName name="BEx7BN8E88JR3K1BSLAZRPSFPQ9L" hidden="1">#REF!</definedName>
    <definedName name="BEx7BP14RMS3638K85OM4NCYLRHG" localSheetId="5" hidden="1">#REF!</definedName>
    <definedName name="BEx7BP14RMS3638K85OM4NCYLRHG" hidden="1">#REF!</definedName>
    <definedName name="BEx7BPXFZXJ79FQ0E8AQE21PGVHA" localSheetId="5" hidden="1">#REF!</definedName>
    <definedName name="BEx7BPXFZXJ79FQ0E8AQE21PGVHA" hidden="1">#REF!</definedName>
    <definedName name="BEx7C04AM39DQMC1TIX7CFZ2ADHX" localSheetId="5" hidden="1">#REF!</definedName>
    <definedName name="BEx7C04AM39DQMC1TIX7CFZ2ADHX" hidden="1">#REF!</definedName>
    <definedName name="BEx7C346X4AX2J1QPM4NBC7JL5W9" localSheetId="5" hidden="1">#REF!</definedName>
    <definedName name="BEx7C346X4AX2J1QPM4NBC7JL5W9" hidden="1">#REF!</definedName>
    <definedName name="BEx7C40F0PQURHPI6YQ39NFIR86Z" localSheetId="5" hidden="1">#REF!</definedName>
    <definedName name="BEx7C40F0PQURHPI6YQ39NFIR86Z" hidden="1">#REF!</definedName>
    <definedName name="BEx7C7B9VCY7N0H7N1NH6HNNH724" localSheetId="5" hidden="1">#REF!</definedName>
    <definedName name="BEx7C7B9VCY7N0H7N1NH6HNNH724" hidden="1">#REF!</definedName>
    <definedName name="BEx7C93VR7SYRIJS1JO8YZKSFAW9" localSheetId="5" hidden="1">#REF!</definedName>
    <definedName name="BEx7C93VR7SYRIJS1JO8YZKSFAW9" hidden="1">#REF!</definedName>
    <definedName name="BEx7CCPC6R1KQQZ2JQU6EFI1G0RM" localSheetId="5" hidden="1">#REF!</definedName>
    <definedName name="BEx7CCPC6R1KQQZ2JQU6EFI1G0RM" hidden="1">#REF!</definedName>
    <definedName name="BEx7CIJST9GLS2QD383UK7VUDTGL" localSheetId="5" hidden="1">#REF!</definedName>
    <definedName name="BEx7CIJST9GLS2QD383UK7VUDTGL" hidden="1">#REF!</definedName>
    <definedName name="BEx7CO8T2XKC7GHDSYNAWTZ9L7YR" localSheetId="5" hidden="1">#REF!</definedName>
    <definedName name="BEx7CO8T2XKC7GHDSYNAWTZ9L7YR" hidden="1">#REF!</definedName>
    <definedName name="BEx7CW1CF00DO8A36UNC2X7K65C2" localSheetId="5" hidden="1">#REF!</definedName>
    <definedName name="BEx7CW1CF00DO8A36UNC2X7K65C2" hidden="1">#REF!</definedName>
    <definedName name="BEx7CW6NFRL2P4XWP0MWHIYA97KF" localSheetId="5" hidden="1">#REF!</definedName>
    <definedName name="BEx7CW6NFRL2P4XWP0MWHIYA97KF" hidden="1">#REF!</definedName>
    <definedName name="BEx7CZXN83U7XFVGG1P1N6ZCQK7U" localSheetId="5" hidden="1">#REF!</definedName>
    <definedName name="BEx7CZXN83U7XFVGG1P1N6ZCQK7U" hidden="1">#REF!</definedName>
    <definedName name="BEx7D14R4J25CLH301NHMGU8FSWM" localSheetId="5" hidden="1">#REF!</definedName>
    <definedName name="BEx7D14R4J25CLH301NHMGU8FSWM" hidden="1">#REF!</definedName>
    <definedName name="BEx7D38BE0Z9QLQBDMGARM9USFPM" localSheetId="5" hidden="1">#REF!</definedName>
    <definedName name="BEx7D38BE0Z9QLQBDMGARM9USFPM" hidden="1">#REF!</definedName>
    <definedName name="BEx7D5RWKRS4W71J4NZ6ZSFHPKFT" localSheetId="5" hidden="1">#REF!</definedName>
    <definedName name="BEx7D5RWKRS4W71J4NZ6ZSFHPKFT" hidden="1">#REF!</definedName>
    <definedName name="BEx7D8H1TPOX1UN17QZYEV7Q58GA" localSheetId="5" hidden="1">#REF!</definedName>
    <definedName name="BEx7D8H1TPOX1UN17QZYEV7Q58GA" hidden="1">#REF!</definedName>
    <definedName name="BEx7DGF13H2074LRWFZQ45PZ6JPX" localSheetId="5" hidden="1">#REF!</definedName>
    <definedName name="BEx7DGF13H2074LRWFZQ45PZ6JPX" hidden="1">#REF!</definedName>
    <definedName name="BEx7DHBE0SOC5KXWWQ73WUDBRX8J" localSheetId="5" hidden="1">#REF!</definedName>
    <definedName name="BEx7DHBE0SOC5KXWWQ73WUDBRX8J" hidden="1">#REF!</definedName>
    <definedName name="BEx7DKWUXEDIISSX4GDD4YYT887F" localSheetId="5" hidden="1">#REF!</definedName>
    <definedName name="BEx7DKWUXEDIISSX4GDD4YYT887F" hidden="1">#REF!</definedName>
    <definedName name="BEx7DMUYR2HC26WW7AOB1TULERMB" localSheetId="5" hidden="1">#REF!</definedName>
    <definedName name="BEx7DMUYR2HC26WW7AOB1TULERMB" hidden="1">#REF!</definedName>
    <definedName name="BEx7DVJTRV44IMJIBFXELE67SZ7S" localSheetId="5" hidden="1">#REF!</definedName>
    <definedName name="BEx7DVJTRV44IMJIBFXELE67SZ7S" hidden="1">#REF!</definedName>
    <definedName name="BEx7DVUMFCI5INHMVFIJ44RTTSTT" localSheetId="5" hidden="1">#REF!</definedName>
    <definedName name="BEx7DVUMFCI5INHMVFIJ44RTTSTT" hidden="1">#REF!</definedName>
    <definedName name="BEx7E2QT2U8THYOKBPXONB1B47WH" localSheetId="5" hidden="1">#REF!</definedName>
    <definedName name="BEx7E2QT2U8THYOKBPXONB1B47WH" hidden="1">#REF!</definedName>
    <definedName name="BEx7E5QP7W6UKO74F5Y0VJ741HS5" localSheetId="5" hidden="1">#REF!</definedName>
    <definedName name="BEx7E5QP7W6UKO74F5Y0VJ741HS5" hidden="1">#REF!</definedName>
    <definedName name="BEx7E6N29HGH3I47AFB2DCS6MVS6" localSheetId="5" hidden="1">#REF!</definedName>
    <definedName name="BEx7E6N29HGH3I47AFB2DCS6MVS6" hidden="1">#REF!</definedName>
    <definedName name="BEx7EBA8IYHQKT7IQAOAML660SYA" localSheetId="5" hidden="1">#REF!</definedName>
    <definedName name="BEx7EBA8IYHQKT7IQAOAML660SYA" hidden="1">#REF!</definedName>
    <definedName name="BEx7EI6C8MCRZFEQYUBE5FSUTIHK" localSheetId="5" hidden="1">#REF!</definedName>
    <definedName name="BEx7EI6C8MCRZFEQYUBE5FSUTIHK" hidden="1">#REF!</definedName>
    <definedName name="BEx7EI6DL1Z6UWLFBXAKVGZTKHWJ" localSheetId="5" hidden="1">#REF!</definedName>
    <definedName name="BEx7EI6DL1Z6UWLFBXAKVGZTKHWJ" hidden="1">#REF!</definedName>
    <definedName name="BEx7EQKHX7GZYOLXRDU534TT4H64" localSheetId="5" hidden="1">#REF!</definedName>
    <definedName name="BEx7EQKHX7GZYOLXRDU534TT4H64" hidden="1">#REF!</definedName>
    <definedName name="BEx7ETV6L1TM7JSXJIGK3FC6RVZW" localSheetId="5" hidden="1">#REF!</definedName>
    <definedName name="BEx7ETV6L1TM7JSXJIGK3FC6RVZW" hidden="1">#REF!</definedName>
    <definedName name="BEx7EYYLHMBYQTH6I377FCQS7CSX" localSheetId="5" hidden="1">#REF!</definedName>
    <definedName name="BEx7EYYLHMBYQTH6I377FCQS7CSX" hidden="1">#REF!</definedName>
    <definedName name="BEx7FCLG1RYI2SNOU1Y2GQZNZSWA" localSheetId="5" hidden="1">#REF!</definedName>
    <definedName name="BEx7FCLG1RYI2SNOU1Y2GQZNZSWA" hidden="1">#REF!</definedName>
    <definedName name="BEx7FN32ZGWOAA4TTH79KINTDWR9" localSheetId="5" hidden="1">#REF!</definedName>
    <definedName name="BEx7FN32ZGWOAA4TTH79KINTDWR9" hidden="1">#REF!</definedName>
    <definedName name="BEx7FV0WJHXL6X5JNQ2ZX45PX49P" localSheetId="5" hidden="1">#REF!</definedName>
    <definedName name="BEx7FV0WJHXL6X5JNQ2ZX45PX49P" hidden="1">#REF!</definedName>
    <definedName name="BEx7G82CKM3NIY1PHNFK28M09PCH" localSheetId="5" hidden="1">#REF!</definedName>
    <definedName name="BEx7G82CKM3NIY1PHNFK28M09PCH" hidden="1">#REF!</definedName>
    <definedName name="BEx7GR3ENYWRXXS5IT0UMEGOLGUH" localSheetId="5" hidden="1">#REF!</definedName>
    <definedName name="BEx7GR3ENYWRXXS5IT0UMEGOLGUH" hidden="1">#REF!</definedName>
    <definedName name="BEx7GSAL6P7TASL8MB63RFST1LJL" localSheetId="5" hidden="1">#REF!</definedName>
    <definedName name="BEx7GSAL6P7TASL8MB63RFST1LJL" hidden="1">#REF!</definedName>
    <definedName name="BEx7H0JD6I5I8WQLLWOYWY5YWPQE" localSheetId="5" hidden="1">#REF!</definedName>
    <definedName name="BEx7H0JD6I5I8WQLLWOYWY5YWPQE" hidden="1">#REF!</definedName>
    <definedName name="BEx7H14XCXH7WEXEY1HVO53A6AGH" localSheetId="5" hidden="1">#REF!</definedName>
    <definedName name="BEx7H14XCXH7WEXEY1HVO53A6AGH" hidden="1">#REF!</definedName>
    <definedName name="BEx7HGVBEF4LEIF6RC14N3PSU461" localSheetId="5" hidden="1">#REF!</definedName>
    <definedName name="BEx7HGVBEF4LEIF6RC14N3PSU461" hidden="1">#REF!</definedName>
    <definedName name="BEx7HQ5T9FZ42QWS09UO4DT42Y0R" localSheetId="5" hidden="1">#REF!</definedName>
    <definedName name="BEx7HQ5T9FZ42QWS09UO4DT42Y0R" hidden="1">#REF!</definedName>
    <definedName name="BEx7HRCZE3CVGON1HV07MT5MNDZ3" localSheetId="5" hidden="1">#REF!</definedName>
    <definedName name="BEx7HRCZE3CVGON1HV07MT5MNDZ3" hidden="1">#REF!</definedName>
    <definedName name="BEx7HWGE2CANG5M17X4C8YNC3N8F" localSheetId="5" hidden="1">#REF!</definedName>
    <definedName name="BEx7HWGE2CANG5M17X4C8YNC3N8F" hidden="1">#REF!</definedName>
    <definedName name="BEx7IB54GU5UCTJS549UBDW43EJL" localSheetId="5" hidden="1">#REF!</definedName>
    <definedName name="BEx7IB54GU5UCTJS549UBDW43EJL" hidden="1">#REF!</definedName>
    <definedName name="BEx7IBVYN47SFZIA0K4MDKQZNN9V" localSheetId="5" hidden="1">#REF!</definedName>
    <definedName name="BEx7IBVYN47SFZIA0K4MDKQZNN9V" hidden="1">#REF!</definedName>
    <definedName name="BEx7IGOMJB39HUONENRXTK1MFHGE" localSheetId="5" hidden="1">#REF!</definedName>
    <definedName name="BEx7IGOMJB39HUONENRXTK1MFHGE" hidden="1">#REF!</definedName>
    <definedName name="BEx7ISO6LTCYYDK0J6IN4PG2P6SW" localSheetId="5" hidden="1">#REF!</definedName>
    <definedName name="BEx7ISO6LTCYYDK0J6IN4PG2P6SW" hidden="1">#REF!</definedName>
    <definedName name="BEx7IV2IJ5WT7UC0UG7WP0WF2JZI" localSheetId="5" hidden="1">#REF!</definedName>
    <definedName name="BEx7IV2IJ5WT7UC0UG7WP0WF2JZI" hidden="1">#REF!</definedName>
    <definedName name="BEx7IXGU74GE5E4S6W4Z13AR092Y" localSheetId="5" hidden="1">#REF!</definedName>
    <definedName name="BEx7IXGU74GE5E4S6W4Z13AR092Y" hidden="1">#REF!</definedName>
    <definedName name="BEx7J4YL8Q3BI1MLH16YYQ18IJRD" localSheetId="5" hidden="1">#REF!</definedName>
    <definedName name="BEx7J4YL8Q3BI1MLH16YYQ18IJRD" hidden="1">#REF!</definedName>
    <definedName name="BEx7J5K5QVUOXI6A663KUWL6PO3O" localSheetId="5" hidden="1">#REF!</definedName>
    <definedName name="BEx7J5K5QVUOXI6A663KUWL6PO3O" hidden="1">#REF!</definedName>
    <definedName name="BEx7JH3HGBPI07OHZ5LFYK0UFZQR" localSheetId="5" hidden="1">#REF!</definedName>
    <definedName name="BEx7JH3HGBPI07OHZ5LFYK0UFZQR" hidden="1">#REF!</definedName>
    <definedName name="BEx7JRL3MHRMVLQF3EN15MXRPN68" localSheetId="5" hidden="1">#REF!</definedName>
    <definedName name="BEx7JRL3MHRMVLQF3EN15MXRPN68" hidden="1">#REF!</definedName>
    <definedName name="BEx7JV194190CNM6WWGQ3UBJ3CHH" localSheetId="5" hidden="1">#REF!</definedName>
    <definedName name="BEx7JV194190CNM6WWGQ3UBJ3CHH" hidden="1">#REF!</definedName>
    <definedName name="BEx7JZJ4AE8AGMWPK3XPBTBUBZ48" localSheetId="5" hidden="1">#REF!</definedName>
    <definedName name="BEx7JZJ4AE8AGMWPK3XPBTBUBZ48" hidden="1">#REF!</definedName>
    <definedName name="BEx7K7GZ607XQOGB81A1HINBTGOZ" localSheetId="5" hidden="1">#REF!</definedName>
    <definedName name="BEx7K7GZ607XQOGB81A1HINBTGOZ" hidden="1">#REF!</definedName>
    <definedName name="BEx7KEYPBDXSNROH8M6CDCBN6B50" localSheetId="5" hidden="1">#REF!</definedName>
    <definedName name="BEx7KEYPBDXSNROH8M6CDCBN6B50" hidden="1">#REF!</definedName>
    <definedName name="BEx7KH7PZ0A6FSWA4LAN2CMZ0WSF" localSheetId="5" hidden="1">#REF!</definedName>
    <definedName name="BEx7KH7PZ0A6FSWA4LAN2CMZ0WSF" hidden="1">#REF!</definedName>
    <definedName name="BEx7KNCTL6VMNQP4MFMHOMV1WI1Y" localSheetId="5" hidden="1">#REF!</definedName>
    <definedName name="BEx7KNCTL6VMNQP4MFMHOMV1WI1Y" hidden="1">#REF!</definedName>
    <definedName name="BEx7KSAS8BZT6H8OQCZ5DNSTMO07" localSheetId="5" hidden="1">#REF!</definedName>
    <definedName name="BEx7KSAS8BZT6H8OQCZ5DNSTMO07" hidden="1">#REF!</definedName>
    <definedName name="BEx7KWHTBD21COXVI4HNEQH0Z3L8" localSheetId="5" hidden="1">#REF!</definedName>
    <definedName name="BEx7KWHTBD21COXVI4HNEQH0Z3L8" hidden="1">#REF!</definedName>
    <definedName name="BEx7KXUGRMRSUXCM97Z7VRZQ9JH2" localSheetId="5" hidden="1">#REF!</definedName>
    <definedName name="BEx7KXUGRMRSUXCM97Z7VRZQ9JH2" hidden="1">#REF!</definedName>
    <definedName name="BEx7L5C6U8MP6IZ67BD649WQYJEK" localSheetId="5" hidden="1">#REF!</definedName>
    <definedName name="BEx7L5C6U8MP6IZ67BD649WQYJEK" hidden="1">#REF!</definedName>
    <definedName name="BEx7L8HEYEVTATR0OG5JJO647KNI" localSheetId="5" hidden="1">#REF!</definedName>
    <definedName name="BEx7L8HEYEVTATR0OG5JJO647KNI" hidden="1">#REF!</definedName>
    <definedName name="BEx7L8XOV64OMS15ZFURFEUXLMWF" localSheetId="5" hidden="1">#REF!</definedName>
    <definedName name="BEx7L8XOV64OMS15ZFURFEUXLMWF" hidden="1">#REF!</definedName>
    <definedName name="BEx7LPF478MRAYB9TQ6LDML6O3BY" localSheetId="5" hidden="1">#REF!</definedName>
    <definedName name="BEx7LPF478MRAYB9TQ6LDML6O3BY" hidden="1">#REF!</definedName>
    <definedName name="BEx7LPV780NFCG1VX4EKJ29YXOLZ" localSheetId="5" hidden="1">#REF!</definedName>
    <definedName name="BEx7LPV780NFCG1VX4EKJ29YXOLZ" hidden="1">#REF!</definedName>
    <definedName name="BEx7LQ0PD30NJWOAYKPEYHM9J83B" localSheetId="5" hidden="1">#REF!</definedName>
    <definedName name="BEx7LQ0PD30NJWOAYKPEYHM9J83B" hidden="1">#REF!</definedName>
    <definedName name="BEx7M4EKEDHZ1ZZ91NDLSUNPUFPZ" localSheetId="5" hidden="1">#REF!</definedName>
    <definedName name="BEx7M4EKEDHZ1ZZ91NDLSUNPUFPZ" hidden="1">#REF!</definedName>
    <definedName name="BEx7MAUI1JJFDIJGDW4RWY5384LY" localSheetId="5" hidden="1">#REF!</definedName>
    <definedName name="BEx7MAUI1JJFDIJGDW4RWY5384LY" hidden="1">#REF!</definedName>
    <definedName name="BEx7MI1EW6N7FOBHWJLYC02TZSKR" localSheetId="5" hidden="1">#REF!</definedName>
    <definedName name="BEx7MI1EW6N7FOBHWJLYC02TZSKR" hidden="1">#REF!</definedName>
    <definedName name="BEx7MJZO3UKAMJ53UWOJ5ZD4GGMQ" localSheetId="5" hidden="1">#REF!</definedName>
    <definedName name="BEx7MJZO3UKAMJ53UWOJ5ZD4GGMQ" hidden="1">#REF!</definedName>
    <definedName name="BEx7MO17TZ6L4457Q12FYYLUUZAZ" localSheetId="5" hidden="1">#REF!</definedName>
    <definedName name="BEx7MO17TZ6L4457Q12FYYLUUZAZ" hidden="1">#REF!</definedName>
    <definedName name="BEx7MT4MFNXIVQGAT6D971GZW7CA" localSheetId="5" hidden="1">#REF!</definedName>
    <definedName name="BEx7MT4MFNXIVQGAT6D971GZW7CA" hidden="1">#REF!</definedName>
    <definedName name="BEx7MUMLPPX92MX7SA8S1PLONDL8" localSheetId="5" hidden="1">#REF!</definedName>
    <definedName name="BEx7MUMLPPX92MX7SA8S1PLONDL8" hidden="1">#REF!</definedName>
    <definedName name="BEx7MX0W532Q7CB4V6KFVC9WAOUI" localSheetId="5" hidden="1">#REF!</definedName>
    <definedName name="BEx7MX0W532Q7CB4V6KFVC9WAOUI" hidden="1">#REF!</definedName>
    <definedName name="BEx7NB403NE748IF75RXMWOFQ986" localSheetId="5" hidden="1">#REF!</definedName>
    <definedName name="BEx7NB403NE748IF75RXMWOFQ986" hidden="1">#REF!</definedName>
    <definedName name="BEx7NI062THZAM6I8AJWTFJL91CS" localSheetId="5" hidden="1">#REF!</definedName>
    <definedName name="BEx7NI062THZAM6I8AJWTFJL91CS" hidden="1">#REF!</definedName>
    <definedName name="BEx904S75BPRYMHF0083JF7ES4NG" localSheetId="5" hidden="1">#REF!</definedName>
    <definedName name="BEx904S75BPRYMHF0083JF7ES4NG" hidden="1">#REF!</definedName>
    <definedName name="BEx90HDD4RWF7JZGA8GCGG7D63MG" localSheetId="5" hidden="1">#REF!</definedName>
    <definedName name="BEx90HDD4RWF7JZGA8GCGG7D63MG" hidden="1">#REF!</definedName>
    <definedName name="BEx90HO6UVMFVSV8U0YBZFHNCL38" localSheetId="5" hidden="1">#REF!</definedName>
    <definedName name="BEx90HO6UVMFVSV8U0YBZFHNCL38" hidden="1">#REF!</definedName>
    <definedName name="BEx90VGH5H09ON2QXYC9WIIEU98T" localSheetId="5" hidden="1">#REF!</definedName>
    <definedName name="BEx90VGH5H09ON2QXYC9WIIEU98T" hidden="1">#REF!</definedName>
    <definedName name="BEx9157279000SVN5XNWQ99JY0WU" localSheetId="5" hidden="1">#REF!</definedName>
    <definedName name="BEx9157279000SVN5XNWQ99JY0WU" hidden="1">#REF!</definedName>
    <definedName name="BEx9175B70QXYAU5A8DJPGZQ46L9" localSheetId="5" hidden="1">#REF!</definedName>
    <definedName name="BEx9175B70QXYAU5A8DJPGZQ46L9" hidden="1">#REF!</definedName>
    <definedName name="BEx91AQQRTV87AO27VWHSFZAD4ZR" localSheetId="5" hidden="1">#REF!</definedName>
    <definedName name="BEx91AQQRTV87AO27VWHSFZAD4ZR" hidden="1">#REF!</definedName>
    <definedName name="BEx91L8FLL5CWLA2CDHKCOMGVDZN" localSheetId="5" hidden="1">#REF!</definedName>
    <definedName name="BEx91L8FLL5CWLA2CDHKCOMGVDZN" hidden="1">#REF!</definedName>
    <definedName name="BEx91OTVH9ZDBC3QTORU8RZX4EOC" localSheetId="5" hidden="1">#REF!</definedName>
    <definedName name="BEx91OTVH9ZDBC3QTORU8RZX4EOC" hidden="1">#REF!</definedName>
    <definedName name="BEx91QH5JRZKQP1GPN2SQMR3CKAG" localSheetId="5" hidden="1">#REF!</definedName>
    <definedName name="BEx91QH5JRZKQP1GPN2SQMR3CKAG" hidden="1">#REF!</definedName>
    <definedName name="BEx91ROALDNHO7FI4X8L61RH4UJE" localSheetId="5" hidden="1">#REF!</definedName>
    <definedName name="BEx91ROALDNHO7FI4X8L61RH4UJE" hidden="1">#REF!</definedName>
    <definedName name="BEx91TMID71GVYH0U16QM1RV3PX0" localSheetId="5" hidden="1">#REF!</definedName>
    <definedName name="BEx91TMID71GVYH0U16QM1RV3PX0" hidden="1">#REF!</definedName>
    <definedName name="BEx91VF2D78PAF337E3L2L81K9W2" localSheetId="5" hidden="1">#REF!</definedName>
    <definedName name="BEx91VF2D78PAF337E3L2L81K9W2" hidden="1">#REF!</definedName>
    <definedName name="BEx921PNZ46VORG2VRMWREWIC0SE" localSheetId="5" hidden="1">#REF!</definedName>
    <definedName name="BEx921PNZ46VORG2VRMWREWIC0SE" hidden="1">#REF!</definedName>
    <definedName name="BEx929CVDCG5CFUQWNDLOSNRQ1FN" localSheetId="5" hidden="1">#REF!</definedName>
    <definedName name="BEx929CVDCG5CFUQWNDLOSNRQ1FN" hidden="1">#REF!</definedName>
    <definedName name="BEx92DPEKL5WM5A3CN8674JI0PR3" localSheetId="5" hidden="1">#REF!</definedName>
    <definedName name="BEx92DPEKL5WM5A3CN8674JI0PR3" hidden="1">#REF!</definedName>
    <definedName name="BEx92ER2RMY93TZK0D9L9T3H0GI5" localSheetId="5" hidden="1">#REF!</definedName>
    <definedName name="BEx92ER2RMY93TZK0D9L9T3H0GI5" hidden="1">#REF!</definedName>
    <definedName name="BEx92FI04PJT4LI23KKIHRXWJDTT" localSheetId="5" hidden="1">#REF!</definedName>
    <definedName name="BEx92FI04PJT4LI23KKIHRXWJDTT" hidden="1">#REF!</definedName>
    <definedName name="BEx92HR14HQ9D5JXCSPA4SS4RT62" localSheetId="5" hidden="1">#REF!</definedName>
    <definedName name="BEx92HR14HQ9D5JXCSPA4SS4RT62" hidden="1">#REF!</definedName>
    <definedName name="BEx92HWA2D6A5EX9MFG68G0NOMSN" localSheetId="5" hidden="1">#REF!</definedName>
    <definedName name="BEx92HWA2D6A5EX9MFG68G0NOMSN" hidden="1">#REF!</definedName>
    <definedName name="BEx92I1SQUKW2W7S22E82HLJXRGK" localSheetId="5" hidden="1">#REF!</definedName>
    <definedName name="BEx92I1SQUKW2W7S22E82HLJXRGK" hidden="1">#REF!</definedName>
    <definedName name="BEx92PUBDIXAU1FW5ZAXECMAU0LN" localSheetId="5" hidden="1">#REF!</definedName>
    <definedName name="BEx92PUBDIXAU1FW5ZAXECMAU0LN" hidden="1">#REF!</definedName>
    <definedName name="BEx92S8MHFFIVRQ2YSHZNQGOFUHD" localSheetId="5" hidden="1">#REF!</definedName>
    <definedName name="BEx92S8MHFFIVRQ2YSHZNQGOFUHD" hidden="1">#REF!</definedName>
    <definedName name="BEx92VJ5FJGXISSSMOUAESCSIWFV" localSheetId="5" hidden="1">#REF!</definedName>
    <definedName name="BEx92VJ5FJGXISSSMOUAESCSIWFV" hidden="1">#REF!</definedName>
    <definedName name="BEx93B9OULL2YGC896XXYAAJSTRK" localSheetId="5" hidden="1">#REF!</definedName>
    <definedName name="BEx93B9OULL2YGC896XXYAAJSTRK" hidden="1">#REF!</definedName>
    <definedName name="BEx93FRKF99NRT3LH99UTIH7AAYF" localSheetId="5" hidden="1">#REF!</definedName>
    <definedName name="BEx93FRKF99NRT3LH99UTIH7AAYF" hidden="1">#REF!</definedName>
    <definedName name="BEx93M7FSHP50OG34A4W8W8DF12U" localSheetId="5" hidden="1">#REF!</definedName>
    <definedName name="BEx93M7FSHP50OG34A4W8W8DF12U" hidden="1">#REF!</definedName>
    <definedName name="BEx93OLWY2O3PRA74U41VG5RXT4Q" localSheetId="5" hidden="1">#REF!</definedName>
    <definedName name="BEx93OLWY2O3PRA74U41VG5RXT4Q" hidden="1">#REF!</definedName>
    <definedName name="BEx93RWFAF6YJGYUTITVM445C02U" localSheetId="5" hidden="1">#REF!</definedName>
    <definedName name="BEx93RWFAF6YJGYUTITVM445C02U" hidden="1">#REF!</definedName>
    <definedName name="BEx93SY9RWG3HUV4YXQKXJH9FH14" localSheetId="5" hidden="1">#REF!</definedName>
    <definedName name="BEx93SY9RWG3HUV4YXQKXJH9FH14" hidden="1">#REF!</definedName>
    <definedName name="BEx93TJUX3U0FJDBG6DDSNQ91R5J" localSheetId="5" hidden="1">#REF!</definedName>
    <definedName name="BEx93TJUX3U0FJDBG6DDSNQ91R5J" hidden="1">#REF!</definedName>
    <definedName name="BEx942UCRHMI4B0US31HO95GSC2X" localSheetId="5" hidden="1">#REF!</definedName>
    <definedName name="BEx942UCRHMI4B0US31HO95GSC2X" hidden="1">#REF!</definedName>
    <definedName name="BEx942ZND3V7XSHKTD0UH9X85N5E" localSheetId="5" hidden="1">#REF!</definedName>
    <definedName name="BEx942ZND3V7XSHKTD0UH9X85N5E" hidden="1">#REF!</definedName>
    <definedName name="BEx947HHLR6UU6NYPNDZRF79V52K" localSheetId="5" hidden="1">#REF!</definedName>
    <definedName name="BEx947HHLR6UU6NYPNDZRF79V52K" hidden="1">#REF!</definedName>
    <definedName name="BEx948ZFFQWVIDNG4AZAUGGGEB5U" localSheetId="5" hidden="1">#REF!</definedName>
    <definedName name="BEx948ZFFQWVIDNG4AZAUGGGEB5U" hidden="1">#REF!</definedName>
    <definedName name="BEx94CKXG92OMURH41SNU6IOHK4J" localSheetId="5" hidden="1">#REF!</definedName>
    <definedName name="BEx94CKXG92OMURH41SNU6IOHK4J" hidden="1">#REF!</definedName>
    <definedName name="BEx94GXG30CIVB6ZQN3X3IK6BZXQ" localSheetId="5" hidden="1">#REF!</definedName>
    <definedName name="BEx94GXG30CIVB6ZQN3X3IK6BZXQ" hidden="1">#REF!</definedName>
    <definedName name="BEx94HJ0DWZHE39X4BLCQCJ3M1MC" localSheetId="5" hidden="1">#REF!</definedName>
    <definedName name="BEx94HJ0DWZHE39X4BLCQCJ3M1MC" hidden="1">#REF!</definedName>
    <definedName name="BEx94HZ5LURYM9ST744ALV6ZCKYP" localSheetId="5" hidden="1">#REF!</definedName>
    <definedName name="BEx94HZ5LURYM9ST744ALV6ZCKYP" hidden="1">#REF!</definedName>
    <definedName name="BEx94IQ75E90YUMWJ9N591LR7DQQ" localSheetId="5" hidden="1">#REF!</definedName>
    <definedName name="BEx94IQ75E90YUMWJ9N591LR7DQQ" hidden="1">#REF!</definedName>
    <definedName name="BEx94N7W5T3U7UOE97D6OVIBUCXS" localSheetId="5" hidden="1">#REF!</definedName>
    <definedName name="BEx94N7W5T3U7UOE97D6OVIBUCXS" hidden="1">#REF!</definedName>
    <definedName name="BEx955NIAWX5OLAHMTV6QFUZPR30" localSheetId="5" hidden="1">#REF!</definedName>
    <definedName name="BEx955NIAWX5OLAHMTV6QFUZPR30" hidden="1">#REF!</definedName>
    <definedName name="BEx9581TYVI2M5TT4ISDAJV4W7Z6" localSheetId="5" hidden="1">#REF!</definedName>
    <definedName name="BEx9581TYVI2M5TT4ISDAJV4W7Z6" hidden="1">#REF!</definedName>
    <definedName name="BEx95G55NR99FDSE95CXDI4DKWSV" localSheetId="5" hidden="1">#REF!</definedName>
    <definedName name="BEx95G55NR99FDSE95CXDI4DKWSV" hidden="1">#REF!</definedName>
    <definedName name="BEx95NHF4RVUE0YDOAFZEIVBYJXD" localSheetId="5" hidden="1">#REF!</definedName>
    <definedName name="BEx95NHF4RVUE0YDOAFZEIVBYJXD" hidden="1">#REF!</definedName>
    <definedName name="BEx95QBZMG0E2KQ9BERJ861QLYN3" localSheetId="5" hidden="1">#REF!</definedName>
    <definedName name="BEx95QBZMG0E2KQ9BERJ861QLYN3" hidden="1">#REF!</definedName>
    <definedName name="BEx95QHBVDN795UNQJLRXG3RDU49" localSheetId="5" hidden="1">#REF!</definedName>
    <definedName name="BEx95QHBVDN795UNQJLRXG3RDU49" hidden="1">#REF!</definedName>
    <definedName name="BEx95TBVUWV7L7OMFMZDQEXGVHU6" localSheetId="5" hidden="1">#REF!</definedName>
    <definedName name="BEx95TBVUWV7L7OMFMZDQEXGVHU6" hidden="1">#REF!</definedName>
    <definedName name="BEx95U89DZZSVO39TGS62CX8G9N4" localSheetId="5" hidden="1">#REF!</definedName>
    <definedName name="BEx95U89DZZSVO39TGS62CX8G9N4" hidden="1">#REF!</definedName>
    <definedName name="BEx95XTPKKKJG67C45LRX0T25I06" localSheetId="5" hidden="1">#REF!</definedName>
    <definedName name="BEx95XTPKKKJG67C45LRX0T25I06" hidden="1">#REF!</definedName>
    <definedName name="BEx9602K2GHNBUEUVT9ONRQU1GMD" localSheetId="5" hidden="1">#REF!</definedName>
    <definedName name="BEx9602K2GHNBUEUVT9ONRQU1GMD" hidden="1">#REF!</definedName>
    <definedName name="BEx9602LTEI8BPC79BGMRK6S0RP8" localSheetId="5" hidden="1">#REF!</definedName>
    <definedName name="BEx9602LTEI8BPC79BGMRK6S0RP8" hidden="1">#REF!</definedName>
    <definedName name="BEx962BL3Y4LA53EBYI64ZYMZE8U" localSheetId="5" hidden="1">#REF!</definedName>
    <definedName name="BEx962BL3Y4LA53EBYI64ZYMZE8U" hidden="1">#REF!</definedName>
    <definedName name="BEx96HAWZ2EMMI7VJ5NQXGK044OO" localSheetId="5" hidden="1">#REF!</definedName>
    <definedName name="BEx96HAWZ2EMMI7VJ5NQXGK044OO" hidden="1">#REF!</definedName>
    <definedName name="BEx96KR21O7H9R29TN0S45Y3QPUK" localSheetId="5" hidden="1">#REF!</definedName>
    <definedName name="BEx96KR21O7H9R29TN0S45Y3QPUK" hidden="1">#REF!</definedName>
    <definedName name="BEx96SUFKHHFE8XQ6UUO6ILDOXHO" localSheetId="5" hidden="1">#REF!</definedName>
    <definedName name="BEx96SUFKHHFE8XQ6UUO6ILDOXHO" hidden="1">#REF!</definedName>
    <definedName name="BEx96UN4YWXBDEZ1U1ZUIPP41Z7I" localSheetId="5" hidden="1">#REF!</definedName>
    <definedName name="BEx96UN4YWXBDEZ1U1ZUIPP41Z7I" hidden="1">#REF!</definedName>
    <definedName name="BEx978KSD61YJH3S9DGO050R2EHA" localSheetId="5" hidden="1">#REF!</definedName>
    <definedName name="BEx978KSD61YJH3S9DGO050R2EHA" hidden="1">#REF!</definedName>
    <definedName name="BEx97H9O1NAKAPK4MX4PKO34ICL5" localSheetId="5" hidden="1">#REF!</definedName>
    <definedName name="BEx97H9O1NAKAPK4MX4PKO34ICL5" hidden="1">#REF!</definedName>
    <definedName name="BEx97MNUZQ1Z0AO2FL7XQYVNCPR7" localSheetId="5" hidden="1">#REF!</definedName>
    <definedName name="BEx97MNUZQ1Z0AO2FL7XQYVNCPR7" hidden="1">#REF!</definedName>
    <definedName name="BEx97NPQBACJVD9K1YXI08RTW9E2" localSheetId="5" hidden="1">#REF!</definedName>
    <definedName name="BEx97NPQBACJVD9K1YXI08RTW9E2" hidden="1">#REF!</definedName>
    <definedName name="BEx97RWQLXS0OORDCN69IGA58CWU" localSheetId="5" hidden="1">#REF!</definedName>
    <definedName name="BEx97RWQLXS0OORDCN69IGA58CWU" hidden="1">#REF!</definedName>
    <definedName name="BEx97YNGGDFIXHTMGFL2IHAQX9MI" localSheetId="5" hidden="1">#REF!</definedName>
    <definedName name="BEx97YNGGDFIXHTMGFL2IHAQX9MI" hidden="1">#REF!</definedName>
    <definedName name="BEx9805E16VCDEWPM3404WTQS6ZK" localSheetId="5" hidden="1">#REF!</definedName>
    <definedName name="BEx9805E16VCDEWPM3404WTQS6ZK" hidden="1">#REF!</definedName>
    <definedName name="BEx981HW73BUZWT14TBTZHC0ZTJ4" localSheetId="5" hidden="1">#REF!</definedName>
    <definedName name="BEx981HW73BUZWT14TBTZHC0ZTJ4" hidden="1">#REF!</definedName>
    <definedName name="BEx9871KU0N99P0900EAK69VFYT2" localSheetId="5" hidden="1">#REF!</definedName>
    <definedName name="BEx9871KU0N99P0900EAK69VFYT2" hidden="1">#REF!</definedName>
    <definedName name="BEx98IFKNJFGZFLID1YTRFEG1SXY" localSheetId="5" hidden="1">#REF!</definedName>
    <definedName name="BEx98IFKNJFGZFLID1YTRFEG1SXY" hidden="1">#REF!</definedName>
    <definedName name="BEx98T7ZEF0HKRFLBVK3BNKCG3CJ" localSheetId="5" hidden="1">#REF!</definedName>
    <definedName name="BEx98T7ZEF0HKRFLBVK3BNKCG3CJ" hidden="1">#REF!</definedName>
    <definedName name="BEx98WYSAS39FWGYTMQ8QGIT81TF" localSheetId="5" hidden="1">#REF!</definedName>
    <definedName name="BEx98WYSAS39FWGYTMQ8QGIT81TF" hidden="1">#REF!</definedName>
    <definedName name="BEx990461P2YAJ7BRK25INFYZ7RQ" localSheetId="5" hidden="1">#REF!</definedName>
    <definedName name="BEx990461P2YAJ7BRK25INFYZ7RQ" hidden="1">#REF!</definedName>
    <definedName name="BEx9915UVD4G7RA3IMLFZ0LG3UA2" localSheetId="5" hidden="1">#REF!</definedName>
    <definedName name="BEx9915UVD4G7RA3IMLFZ0LG3UA2" hidden="1">#REF!</definedName>
    <definedName name="BEx991M410V3S2PKCJGQ30O6JT6H" localSheetId="5" hidden="1">#REF!</definedName>
    <definedName name="BEx991M410V3S2PKCJGQ30O6JT6H" hidden="1">#REF!</definedName>
    <definedName name="BEx992CZON8AO7U7V88VN1JBO0MG" localSheetId="5" hidden="1">#REF!</definedName>
    <definedName name="BEx992CZON8AO7U7V88VN1JBO0MG" hidden="1">#REF!</definedName>
    <definedName name="BEx9952469XMFGSPXL7CMXHPJF90" localSheetId="5" hidden="1">#REF!</definedName>
    <definedName name="BEx9952469XMFGSPXL7CMXHPJF90" hidden="1">#REF!</definedName>
    <definedName name="BEx99B77I7TUSHRR4HIZ9FU2EIUT" localSheetId="5" hidden="1">#REF!</definedName>
    <definedName name="BEx99B77I7TUSHRR4HIZ9FU2EIUT" hidden="1">#REF!</definedName>
    <definedName name="BEx99EHWKKHZB66Q30C7QIXU3BVM" localSheetId="5" hidden="1">#REF!</definedName>
    <definedName name="BEx99EHWKKHZB66Q30C7QIXU3BVM" hidden="1">#REF!</definedName>
    <definedName name="BEx99IE6TEODZ443HP0AYCXVTNOV" localSheetId="5" hidden="1">#REF!</definedName>
    <definedName name="BEx99IE6TEODZ443HP0AYCXVTNOV" hidden="1">#REF!</definedName>
    <definedName name="BEx99Q6PH5F3OQKCCAAO75PYDEFN" localSheetId="5" hidden="1">#REF!</definedName>
    <definedName name="BEx99Q6PH5F3OQKCCAAO75PYDEFN" hidden="1">#REF!</definedName>
    <definedName name="BEx99RU5I4O0109P2FW9DN4IU3QX" localSheetId="5" hidden="1">#REF!</definedName>
    <definedName name="BEx99RU5I4O0109P2FW9DN4IU3QX" hidden="1">#REF!</definedName>
    <definedName name="BEx99WBYT2D6UUC1PT7A40ENYID4" localSheetId="5" hidden="1">#REF!</definedName>
    <definedName name="BEx99WBYT2D6UUC1PT7A40ENYID4" hidden="1">#REF!</definedName>
    <definedName name="BEx99WS2X3RTQE9O764SS5G2FPE6" localSheetId="5" hidden="1">#REF!</definedName>
    <definedName name="BEx99WS2X3RTQE9O764SS5G2FPE6" hidden="1">#REF!</definedName>
    <definedName name="BEx99ZRZ4I7FHDPGRAT5VW7NVBPU" localSheetId="5" hidden="1">#REF!</definedName>
    <definedName name="BEx99ZRZ4I7FHDPGRAT5VW7NVBPU" hidden="1">#REF!</definedName>
    <definedName name="BEx9AT5E3ZSHKSOL35O38L8HF9TH" localSheetId="5" hidden="1">#REF!</definedName>
    <definedName name="BEx9AT5E3ZSHKSOL35O38L8HF9TH" hidden="1">#REF!</definedName>
    <definedName name="BEx9ATW9WB5CNKQR5HKK7Y2GHYGR" localSheetId="5" hidden="1">#REF!</definedName>
    <definedName name="BEx9ATW9WB5CNKQR5HKK7Y2GHYGR" hidden="1">#REF!</definedName>
    <definedName name="BEx9AV8W1FAWF5BHATYEN47X12JN" localSheetId="5" hidden="1">#REF!</definedName>
    <definedName name="BEx9AV8W1FAWF5BHATYEN47X12JN" hidden="1">#REF!</definedName>
    <definedName name="BEx9B8A5186FNTQQNLIO5LK02ABI" localSheetId="5" hidden="1">#REF!</definedName>
    <definedName name="BEx9B8A5186FNTQQNLIO5LK02ABI" hidden="1">#REF!</definedName>
    <definedName name="BEx9B8VR20E2CILU4CDQUQQ9ONXK" localSheetId="5" hidden="1">#REF!</definedName>
    <definedName name="BEx9B8VR20E2CILU4CDQUQQ9ONXK" hidden="1">#REF!</definedName>
    <definedName name="BEx9B917EUP13X6FQ3NPQL76XM5V" localSheetId="5" hidden="1">#REF!</definedName>
    <definedName name="BEx9B917EUP13X6FQ3NPQL76XM5V" hidden="1">#REF!</definedName>
    <definedName name="BEx9BAJ5WYEQ623HUT9NNCMP3RUG" localSheetId="5" hidden="1">#REF!</definedName>
    <definedName name="BEx9BAJ5WYEQ623HUT9NNCMP3RUG" hidden="1">#REF!</definedName>
    <definedName name="BEx9BE9Z7EFJCFDYJJOY5KFTGDF4" localSheetId="5" hidden="1">#REF!</definedName>
    <definedName name="BEx9BE9Z7EFJCFDYJJOY5KFTGDF4" hidden="1">#REF!</definedName>
    <definedName name="BEx9BSIJN2O0MG8CXAMCAOADEMTO" localSheetId="5" hidden="1">#REF!</definedName>
    <definedName name="BEx9BSIJN2O0MG8CXAMCAOADEMTO" hidden="1">#REF!</definedName>
    <definedName name="BEx9BU0BBJO3ITPCO4T9FIVEVJY7" localSheetId="5" hidden="1">#REF!</definedName>
    <definedName name="BEx9BU0BBJO3ITPCO4T9FIVEVJY7" hidden="1">#REF!</definedName>
    <definedName name="BEx9BYSYW7QCPXS2NAVLFAU5Y2Z2" localSheetId="5" hidden="1">#REF!</definedName>
    <definedName name="BEx9BYSYW7QCPXS2NAVLFAU5Y2Z2" hidden="1">#REF!</definedName>
    <definedName name="BEx9C590HJ2O31IWJB73C1HR74AI" localSheetId="5" hidden="1">#REF!</definedName>
    <definedName name="BEx9C590HJ2O31IWJB73C1HR74AI" hidden="1">#REF!</definedName>
    <definedName name="BEx9CCQRMYYOGIOYTOM73VKDIPS1" localSheetId="5" hidden="1">#REF!</definedName>
    <definedName name="BEx9CCQRMYYOGIOYTOM73VKDIPS1" hidden="1">#REF!</definedName>
    <definedName name="BEx9CM6JVXIG9S6EAZMR899UW190" localSheetId="5" hidden="1">#REF!</definedName>
    <definedName name="BEx9CM6JVXIG9S6EAZMR899UW190" hidden="1">#REF!</definedName>
    <definedName name="BEx9D160NRGTDVT2ML4H9A7UKR4T" localSheetId="5" hidden="1">#REF!</definedName>
    <definedName name="BEx9D160NRGTDVT2ML4H9A7UKR4T" hidden="1">#REF!</definedName>
    <definedName name="BEx9D1BC9FT19KY0INAABNDBAMR1" localSheetId="5" hidden="1">#REF!</definedName>
    <definedName name="BEx9D1BC9FT19KY0INAABNDBAMR1" hidden="1">#REF!</definedName>
    <definedName name="BEx9D1MB15VSARB7IKBMZYU0JJBI" localSheetId="5" hidden="1">#REF!</definedName>
    <definedName name="BEx9D1MB15VSARB7IKBMZYU0JJBI" hidden="1">#REF!</definedName>
    <definedName name="BEx9DN6ZMF18Q39MPMXSDJTZQNJ3" localSheetId="5" hidden="1">#REF!</definedName>
    <definedName name="BEx9DN6ZMF18Q39MPMXSDJTZQNJ3" hidden="1">#REF!</definedName>
    <definedName name="BEx9DZXN85O544CD9O60K126YYAU" localSheetId="5" hidden="1">#REF!</definedName>
    <definedName name="BEx9DZXN85O544CD9O60K126YYAU" hidden="1">#REF!</definedName>
    <definedName name="BEx9E14TDNSEMI784W0OTIEQMWN6" localSheetId="5" hidden="1">#REF!</definedName>
    <definedName name="BEx9E14TDNSEMI784W0OTIEQMWN6" hidden="1">#REF!</definedName>
    <definedName name="BEx9E14TGNBYGMDDG9NETDK4SYAW" localSheetId="5" hidden="1">#REF!</definedName>
    <definedName name="BEx9E14TGNBYGMDDG9NETDK4SYAW" hidden="1">#REF!</definedName>
    <definedName name="BEx9E2BZ2B1R41FMGJCJ7JLGLUAJ" localSheetId="5" hidden="1">#REF!</definedName>
    <definedName name="BEx9E2BZ2B1R41FMGJCJ7JLGLUAJ" hidden="1">#REF!</definedName>
    <definedName name="BEx9EG9KBJ77M8LEOR9ITOKN5KXY" localSheetId="5" hidden="1">#REF!</definedName>
    <definedName name="BEx9EG9KBJ77M8LEOR9ITOKN5KXY" hidden="1">#REF!</definedName>
    <definedName name="BEx9EL27NGDBCTVPW97K42QANS5K" localSheetId="5" hidden="1">#REF!</definedName>
    <definedName name="BEx9EL27NGDBCTVPW97K42QANS5K" hidden="1">#REF!</definedName>
    <definedName name="BEx9EMK6HAJJMVYZTN5AUIV7O1E6" localSheetId="5" hidden="1">#REF!</definedName>
    <definedName name="BEx9EMK6HAJJMVYZTN5AUIV7O1E6" hidden="1">#REF!</definedName>
    <definedName name="BEx9ENB8RPU9FA3QW16IGB6LK1CH" localSheetId="5" hidden="1">#REF!</definedName>
    <definedName name="BEx9ENB8RPU9FA3QW16IGB6LK1CH" hidden="1">#REF!</definedName>
    <definedName name="BEx9EQLVZHYQ1TPX7WH3SOWXCZLE" localSheetId="5" hidden="1">#REF!</definedName>
    <definedName name="BEx9EQLVZHYQ1TPX7WH3SOWXCZLE" hidden="1">#REF!</definedName>
    <definedName name="BEx9ETLU0EK5LGEM1QCNYN2S8O5F" localSheetId="5" hidden="1">#REF!</definedName>
    <definedName name="BEx9ETLU0EK5LGEM1QCNYN2S8O5F" hidden="1">#REF!</definedName>
    <definedName name="BEx9F0710LGLAU3161O0O346N58H" localSheetId="5" hidden="1">#REF!</definedName>
    <definedName name="BEx9F0710LGLAU3161O0O346N58H" hidden="1">#REF!</definedName>
    <definedName name="BEx9F0Y2ESUNE3U7TQDLMPE9BO67" localSheetId="5" hidden="1">#REF!</definedName>
    <definedName name="BEx9F0Y2ESUNE3U7TQDLMPE9BO67" hidden="1">#REF!</definedName>
    <definedName name="BEx9F439L1R726MJFX2EP39XIBPY" localSheetId="5" hidden="1">#REF!</definedName>
    <definedName name="BEx9F439L1R726MJFX2EP39XIBPY" hidden="1">#REF!</definedName>
    <definedName name="BEx9F5W18ZGFOKGRE8PR6T1MO6GT" localSheetId="5" hidden="1">#REF!</definedName>
    <definedName name="BEx9F5W18ZGFOKGRE8PR6T1MO6GT" hidden="1">#REF!</definedName>
    <definedName name="BEx9F78N4HY0XFGBQ4UJRD52L1EI" localSheetId="5" hidden="1">#REF!</definedName>
    <definedName name="BEx9F78N4HY0XFGBQ4UJRD52L1EI" hidden="1">#REF!</definedName>
    <definedName name="BEx9FF16LOQP5QIR4UHW5EIFGQB8" localSheetId="5" hidden="1">#REF!</definedName>
    <definedName name="BEx9FF16LOQP5QIR4UHW5EIFGQB8" hidden="1">#REF!</definedName>
    <definedName name="BEx9FJTSRCZ3ZXT3QVBJT5NF8T7V" localSheetId="5" hidden="1">#REF!</definedName>
    <definedName name="BEx9FJTSRCZ3ZXT3QVBJT5NF8T7V" hidden="1">#REF!</definedName>
    <definedName name="BEx9FRBEEYPS5HLS3XT34AKZN94G" localSheetId="5" hidden="1">#REF!</definedName>
    <definedName name="BEx9FRBEEYPS5HLS3XT34AKZN94G" hidden="1">#REF!</definedName>
    <definedName name="BEx9G5USBCNYNA7HGVW92D800SKX" localSheetId="5" hidden="1">#REF!</definedName>
    <definedName name="BEx9G5USBCNYNA7HGVW92D800SKX" hidden="1">#REF!</definedName>
    <definedName name="BEx9G7CPXG7HR6N6FHPU2DBBUIKG" localSheetId="5" hidden="1">#REF!</definedName>
    <definedName name="BEx9G7CPXG7HR6N6FHPU2DBBUIKG" hidden="1">#REF!</definedName>
    <definedName name="BEx9GDY4D8ZPQJCYFIMYM0V0C51Y" localSheetId="5" hidden="1">#REF!</definedName>
    <definedName name="BEx9GDY4D8ZPQJCYFIMYM0V0C51Y" hidden="1">#REF!</definedName>
    <definedName name="BEx9GGY04V0ZWI6O9KZH4KSBB389" localSheetId="5" hidden="1">#REF!</definedName>
    <definedName name="BEx9GGY04V0ZWI6O9KZH4KSBB389" hidden="1">#REF!</definedName>
    <definedName name="BEx9GMC7TE8SDTCO5PHODBUF4SM1" localSheetId="5" hidden="1">#REF!</definedName>
    <definedName name="BEx9GMC7TE8SDTCO5PHODBUF4SM1" hidden="1">#REF!</definedName>
    <definedName name="BEx9GMN0B495HEAOG6JQK9D7HUPC" localSheetId="5" hidden="1">#REF!</definedName>
    <definedName name="BEx9GMN0B495HEAOG6JQK9D7HUPC" hidden="1">#REF!</definedName>
    <definedName name="BEx9GNOPB6OZ2RH3FCDNJR38RJOS" localSheetId="5" hidden="1">#REF!</definedName>
    <definedName name="BEx9GNOPB6OZ2RH3FCDNJR38RJOS" hidden="1">#REF!</definedName>
    <definedName name="BEx9GUQALUWCD30UKUQGSWW8KBQ7" localSheetId="5" hidden="1">#REF!</definedName>
    <definedName name="BEx9GUQALUWCD30UKUQGSWW8KBQ7" hidden="1">#REF!</definedName>
    <definedName name="BEx9GY6BVFQGCLMOWVT6PIC9WP5X" localSheetId="5" hidden="1">#REF!</definedName>
    <definedName name="BEx9GY6BVFQGCLMOWVT6PIC9WP5X" hidden="1">#REF!</definedName>
    <definedName name="BEx9GZ2P3FDHKXEBXX2VS0BG2NP2" localSheetId="5" hidden="1">#REF!</definedName>
    <definedName name="BEx9GZ2P3FDHKXEBXX2VS0BG2NP2" hidden="1">#REF!</definedName>
    <definedName name="BEx9H04IB14E1437FF2OIRRWBSD7" localSheetId="5" hidden="1">#REF!</definedName>
    <definedName name="BEx9H04IB14E1437FF2OIRRWBSD7" hidden="1">#REF!</definedName>
    <definedName name="BEx9H5O1KDZJCW91Q29VRPY5YS6P" localSheetId="5" hidden="1">#REF!</definedName>
    <definedName name="BEx9H5O1KDZJCW91Q29VRPY5YS6P" hidden="1">#REF!</definedName>
    <definedName name="BEx9H8YR0E906F1JXZMBX3LNT004" localSheetId="5" hidden="1">#REF!</definedName>
    <definedName name="BEx9H8YR0E906F1JXZMBX3LNT004" hidden="1">#REF!</definedName>
    <definedName name="BEx9I1QKLI6OOUPQLUQ0EF0355X6" localSheetId="5" hidden="1">#REF!</definedName>
    <definedName name="BEx9I1QKLI6OOUPQLUQ0EF0355X6" hidden="1">#REF!</definedName>
    <definedName name="BEx9I8XIG7E5NB48QQHXP23FIN60" localSheetId="5" hidden="1">#REF!</definedName>
    <definedName name="BEx9I8XIG7E5NB48QQHXP23FIN60" hidden="1">#REF!</definedName>
    <definedName name="BEx9IQRF01ATLVK0YE60ARKQJ68L" localSheetId="5" hidden="1">#REF!</definedName>
    <definedName name="BEx9IQRF01ATLVK0YE60ARKQJ68L" hidden="1">#REF!</definedName>
    <definedName name="BEx9IT5QNZWKM6YQ5WER0DC2PMMU" localSheetId="5" hidden="1">#REF!</definedName>
    <definedName name="BEx9IT5QNZWKM6YQ5WER0DC2PMMU" hidden="1">#REF!</definedName>
    <definedName name="BEx9IUICG3HZWG57MG3NXCEX4LQI" localSheetId="5" hidden="1">#REF!</definedName>
    <definedName name="BEx9IUICG3HZWG57MG3NXCEX4LQI" hidden="1">#REF!</definedName>
    <definedName name="BEx9IW5LYJF40GS78FJNXO9O667A" localSheetId="5" hidden="1">#REF!</definedName>
    <definedName name="BEx9IW5LYJF40GS78FJNXO9O667A" hidden="1">#REF!</definedName>
    <definedName name="BEx9IW5MFLXTVCJHVUZTUH93AXOS" localSheetId="5" hidden="1">#REF!</definedName>
    <definedName name="BEx9IW5MFLXTVCJHVUZTUH93AXOS" hidden="1">#REF!</definedName>
    <definedName name="BEx9IXCSPSZC80YZUPRCYTG326KV" localSheetId="5" hidden="1">#REF!</definedName>
    <definedName name="BEx9IXCSPSZC80YZUPRCYTG326KV" hidden="1">#REF!</definedName>
    <definedName name="BEx9IYUQSBZ0GG9ZT1QKX83F42F1" localSheetId="5" hidden="1">#REF!</definedName>
    <definedName name="BEx9IYUQSBZ0GG9ZT1QKX83F42F1" hidden="1">#REF!</definedName>
    <definedName name="BEx9IZR39NHDGOM97H4E6F81RTQW" localSheetId="5" hidden="1">#REF!</definedName>
    <definedName name="BEx9IZR39NHDGOM97H4E6F81RTQW" hidden="1">#REF!</definedName>
    <definedName name="BEx9J6CH5E7YZPER7HXEIOIKGPCA" localSheetId="5" hidden="1">#REF!</definedName>
    <definedName name="BEx9J6CH5E7YZPER7HXEIOIKGPCA" hidden="1">#REF!</definedName>
    <definedName name="BEx9JJTZKVUJAVPTRE0RAVTEH41G" localSheetId="5" hidden="1">#REF!</definedName>
    <definedName name="BEx9JJTZKVUJAVPTRE0RAVTEH41G" hidden="1">#REF!</definedName>
    <definedName name="BEx9JLBYK239B3F841C7YG1GT7ST" localSheetId="5" hidden="1">#REF!</definedName>
    <definedName name="BEx9JLBYK239B3F841C7YG1GT7ST" hidden="1">#REF!</definedName>
    <definedName name="BExAW4IIW5D0MDY6TJ3G4FOLPYIR" localSheetId="5" hidden="1">#REF!</definedName>
    <definedName name="BExAW4IIW5D0MDY6TJ3G4FOLPYIR" hidden="1">#REF!</definedName>
    <definedName name="BExAWNP1B2E9Q88TW48NH41C0FTZ" localSheetId="5" hidden="1">#REF!</definedName>
    <definedName name="BExAWNP1B2E9Q88TW48NH41C0FTZ" hidden="1">#REF!</definedName>
    <definedName name="BExAWUFQXTIPQ308ERZPSVPTUMYN" localSheetId="5" hidden="1">#REF!</definedName>
    <definedName name="BExAWUFQXTIPQ308ERZPSVPTUMYN" hidden="1">#REF!</definedName>
    <definedName name="BExAWY6O96OQO2R036QK2DI37EKV" localSheetId="5" hidden="1">#REF!</definedName>
    <definedName name="BExAWY6O96OQO2R036QK2DI37EKV" hidden="1">#REF!</definedName>
    <definedName name="BExAX410NB4F2XOB84OR2197H8M5" localSheetId="5" hidden="1">#REF!</definedName>
    <definedName name="BExAX410NB4F2XOB84OR2197H8M5" hidden="1">#REF!</definedName>
    <definedName name="BExAX8TNG8LQ5Q4904SAYQIPGBSV" localSheetId="5" hidden="1">#REF!</definedName>
    <definedName name="BExAX8TNG8LQ5Q4904SAYQIPGBSV" hidden="1">#REF!</definedName>
    <definedName name="BExAX9KPAVIVUVU3XREDCV1BIYZL" localSheetId="5" hidden="1">#REF!</definedName>
    <definedName name="BExAX9KPAVIVUVU3XREDCV1BIYZL" hidden="1">#REF!</definedName>
    <definedName name="BExAXPB35BNVXZYF2XS6UP3LP0QH" localSheetId="5" hidden="1">#REF!</definedName>
    <definedName name="BExAXPB35BNVXZYF2XS6UP3LP0QH" hidden="1">#REF!</definedName>
    <definedName name="BExAXWSRVPK0GCZ2UFU10UOP01IY" localSheetId="5" hidden="1">#REF!</definedName>
    <definedName name="BExAXWSRVPK0GCZ2UFU10UOP01IY" hidden="1">#REF!</definedName>
    <definedName name="BExAY0EAT2LXR5MFGM0DLIB45PLO" localSheetId="5" hidden="1">#REF!</definedName>
    <definedName name="BExAY0EAT2LXR5MFGM0DLIB45PLO" hidden="1">#REF!</definedName>
    <definedName name="BExAY6JK0AK9EBIJSPEJNOIDE40W" localSheetId="5" hidden="1">#REF!</definedName>
    <definedName name="BExAY6JK0AK9EBIJSPEJNOIDE40W" hidden="1">#REF!</definedName>
    <definedName name="BExAYE6LNIEBR9DSNI5JGNITGKIT" localSheetId="5" hidden="1">#REF!</definedName>
    <definedName name="BExAYE6LNIEBR9DSNI5JGNITGKIT" hidden="1">#REF!</definedName>
    <definedName name="BExAYHMLXGGO25P8HYB2S75DEB4F" localSheetId="5" hidden="1">#REF!</definedName>
    <definedName name="BExAYHMLXGGO25P8HYB2S75DEB4F" hidden="1">#REF!</definedName>
    <definedName name="BExAYKXAUWGDOPG952TEJ2UKZKWN" localSheetId="5" hidden="1">#REF!</definedName>
    <definedName name="BExAYKXAUWGDOPG952TEJ2UKZKWN" hidden="1">#REF!</definedName>
    <definedName name="BExAYP9TDTI2MBP6EYE0H39CPMXN" localSheetId="5" hidden="1">#REF!</definedName>
    <definedName name="BExAYP9TDTI2MBP6EYE0H39CPMXN" hidden="1">#REF!</definedName>
    <definedName name="BExAYPPWJPWDKU59O051WMGB7O0J" localSheetId="5" hidden="1">#REF!</definedName>
    <definedName name="BExAYPPWJPWDKU59O051WMGB7O0J" hidden="1">#REF!</definedName>
    <definedName name="BExAYR2JZCJBUH6F1LZC2A7JIVRJ" localSheetId="5" hidden="1">#REF!</definedName>
    <definedName name="BExAYR2JZCJBUH6F1LZC2A7JIVRJ" hidden="1">#REF!</definedName>
    <definedName name="BExAYTGVRD3DLKO75RFPMBKCIWB8" localSheetId="5" hidden="1">#REF!</definedName>
    <definedName name="BExAYTGVRD3DLKO75RFPMBKCIWB8" hidden="1">#REF!</definedName>
    <definedName name="BExAYY9H9COOT46HJLPVDLTO12UL" localSheetId="5" hidden="1">#REF!</definedName>
    <definedName name="BExAYY9H9COOT46HJLPVDLTO12UL" hidden="1">#REF!</definedName>
    <definedName name="BExAYYKAQA3KDMQ890FIE5M9SPBL" localSheetId="5" hidden="1">#REF!</definedName>
    <definedName name="BExAYYKAQA3KDMQ890FIE5M9SPBL" hidden="1">#REF!</definedName>
    <definedName name="BExAZ6SY0EU69GC3CWI5EOO0YLFG" localSheetId="5" hidden="1">#REF!</definedName>
    <definedName name="BExAZ6SY0EU69GC3CWI5EOO0YLFG" hidden="1">#REF!</definedName>
    <definedName name="BExAZ6YEEBJV0PCKFE137K2Y3A8M" localSheetId="5" hidden="1">#REF!</definedName>
    <definedName name="BExAZ6YEEBJV0PCKFE137K2Y3A8M" hidden="1">#REF!</definedName>
    <definedName name="BExAZAP844MJ4GSAIYNYHQ7FECC3" localSheetId="5" hidden="1">#REF!</definedName>
    <definedName name="BExAZAP844MJ4GSAIYNYHQ7FECC3" hidden="1">#REF!</definedName>
    <definedName name="BExAZCNEGB4JYHC8CZ51KTN890US" localSheetId="5" hidden="1">#REF!</definedName>
    <definedName name="BExAZCNEGB4JYHC8CZ51KTN890US" hidden="1">#REF!</definedName>
    <definedName name="BExAZFCI302YFYRDJYQDWQQL0Q0O" localSheetId="5" hidden="1">#REF!</definedName>
    <definedName name="BExAZFCI302YFYRDJYQDWQQL0Q0O" hidden="1">#REF!</definedName>
    <definedName name="BExAZJE2UOL40XUAU2RB53X5K20P" localSheetId="5" hidden="1">#REF!</definedName>
    <definedName name="BExAZJE2UOL40XUAU2RB53X5K20P" hidden="1">#REF!</definedName>
    <definedName name="BExAZLHLST9OP89R1HJMC1POQG8H" localSheetId="5" hidden="1">#REF!</definedName>
    <definedName name="BExAZLHLST9OP89R1HJMC1POQG8H" hidden="1">#REF!</definedName>
    <definedName name="BExAZMDYMIAA7RX1BMCKU1VLBRGY" localSheetId="5" hidden="1">#REF!</definedName>
    <definedName name="BExAZMDYMIAA7RX1BMCKU1VLBRGY" hidden="1">#REF!</definedName>
    <definedName name="BExAZNL6BHI8DCQWXOX4I2P839UX" localSheetId="5" hidden="1">#REF!</definedName>
    <definedName name="BExAZNL6BHI8DCQWXOX4I2P839UX" hidden="1">#REF!</definedName>
    <definedName name="BExAZRMWSONMCG9KDUM4KAQ7BONM" localSheetId="5" hidden="1">#REF!</definedName>
    <definedName name="BExAZRMWSONMCG9KDUM4KAQ7BONM" hidden="1">#REF!</definedName>
    <definedName name="BExAZSOJNQ5N3LM4XA17IH7NIY7G" localSheetId="5" hidden="1">#REF!</definedName>
    <definedName name="BExAZSOJNQ5N3LM4XA17IH7NIY7G" hidden="1">#REF!</definedName>
    <definedName name="BExAZTFG4SJRG4TW6JXRF7N08JFI" localSheetId="5" hidden="1">#REF!</definedName>
    <definedName name="BExAZTFG4SJRG4TW6JXRF7N08JFI" hidden="1">#REF!</definedName>
    <definedName name="BExAZUS4A8OHDZK0MWAOCCCKTH73" localSheetId="5" hidden="1">#REF!</definedName>
    <definedName name="BExAZUS4A8OHDZK0MWAOCCCKTH73" hidden="1">#REF!</definedName>
    <definedName name="BExAZX6FECVK3E07KXM2XPYKGM6U" localSheetId="5" hidden="1">#REF!</definedName>
    <definedName name="BExAZX6FECVK3E07KXM2XPYKGM6U" hidden="1">#REF!</definedName>
    <definedName name="BExB012NJ8GASTNNPBRRFTLHIOC9" localSheetId="5" hidden="1">#REF!</definedName>
    <definedName name="BExB012NJ8GASTNNPBRRFTLHIOC9" hidden="1">#REF!</definedName>
    <definedName name="BExB072HHXVMUC0VYNGG48GRSH5Q" localSheetId="5" hidden="1">#REF!</definedName>
    <definedName name="BExB072HHXVMUC0VYNGG48GRSH5Q" hidden="1">#REF!</definedName>
    <definedName name="BExB0FRDEYDEUEAB1W8KD6D965XA" localSheetId="5" hidden="1">#REF!</definedName>
    <definedName name="BExB0FRDEYDEUEAB1W8KD6D965XA" hidden="1">#REF!</definedName>
    <definedName name="BExB0GIGLDV7P55ZR51C0HG15PA2" localSheetId="5" hidden="1">#REF!</definedName>
    <definedName name="BExB0GIGLDV7P55ZR51C0HG15PA2" hidden="1">#REF!</definedName>
    <definedName name="BExB0KPCN7YJORQAYUCF4YKIKPMC" localSheetId="5" hidden="1">#REF!</definedName>
    <definedName name="BExB0KPCN7YJORQAYUCF4YKIKPMC" hidden="1">#REF!</definedName>
    <definedName name="BExB0VHQD6ORZS0MIC86QWHCE4UC" localSheetId="5" hidden="1">#REF!</definedName>
    <definedName name="BExB0VHQD6ORZS0MIC86QWHCE4UC" hidden="1">#REF!</definedName>
    <definedName name="BExB0WE4PI3NOBXXVO9CTEN4DIU2" localSheetId="5" hidden="1">#REF!</definedName>
    <definedName name="BExB0WE4PI3NOBXXVO9CTEN4DIU2" hidden="1">#REF!</definedName>
    <definedName name="BExB0Z8O1CQF2CWFBBHE8SNISDAO" localSheetId="5" hidden="1">#REF!</definedName>
    <definedName name="BExB0Z8O1CQF2CWFBBHE8SNISDAO" hidden="1">#REF!</definedName>
    <definedName name="BExB10QNIVITUYS55OAEKK3VLJFE" localSheetId="5" hidden="1">#REF!</definedName>
    <definedName name="BExB10QNIVITUYS55OAEKK3VLJFE" hidden="1">#REF!</definedName>
    <definedName name="BExB15ZDRY4CIJ911DONP0KCY9KU" localSheetId="5" hidden="1">#REF!</definedName>
    <definedName name="BExB15ZDRY4CIJ911DONP0KCY9KU" hidden="1">#REF!</definedName>
    <definedName name="BExB16VQY0O0RLZYJFU3OFEONVTE" localSheetId="5" hidden="1">#REF!</definedName>
    <definedName name="BExB16VQY0O0RLZYJFU3OFEONVTE" hidden="1">#REF!</definedName>
    <definedName name="BExB1FKNY2UO4W5FUGFHJOA2WFGG" localSheetId="5" hidden="1">#REF!</definedName>
    <definedName name="BExB1FKNY2UO4W5FUGFHJOA2WFGG" hidden="1">#REF!</definedName>
    <definedName name="BExB1GMD0PIDGTFBGQOPRWQSP9I4" localSheetId="5" hidden="1">#REF!</definedName>
    <definedName name="BExB1GMD0PIDGTFBGQOPRWQSP9I4" hidden="1">#REF!</definedName>
    <definedName name="BExB1HZ0FHGNOS2URJWFD5G55OMO" localSheetId="5" hidden="1">#REF!</definedName>
    <definedName name="BExB1HZ0FHGNOS2URJWFD5G55OMO" hidden="1">#REF!</definedName>
    <definedName name="BExB1Q29OO6LNFNT1EQLA3KYE7MX" localSheetId="5" hidden="1">#REF!</definedName>
    <definedName name="BExB1Q29OO6LNFNT1EQLA3KYE7MX" hidden="1">#REF!</definedName>
    <definedName name="BExB1TNRV5EBWZEHYLHI76T0FVA7" localSheetId="5" hidden="1">#REF!</definedName>
    <definedName name="BExB1TNRV5EBWZEHYLHI76T0FVA7" hidden="1">#REF!</definedName>
    <definedName name="BExB1WI6M8I0EEP1ANUQZCFY24EV" localSheetId="5" hidden="1">#REF!</definedName>
    <definedName name="BExB1WI6M8I0EEP1ANUQZCFY24EV" hidden="1">#REF!</definedName>
    <definedName name="BExB203OWC9QZA3BYOKQ18L4FUJE" localSheetId="5" hidden="1">#REF!</definedName>
    <definedName name="BExB203OWC9QZA3BYOKQ18L4FUJE" hidden="1">#REF!</definedName>
    <definedName name="BExB2CJHTU7C591BR4WRL5L2F2K6" localSheetId="5" hidden="1">#REF!</definedName>
    <definedName name="BExB2CJHTU7C591BR4WRL5L2F2K6" hidden="1">#REF!</definedName>
    <definedName name="BExB2K1AV4PGNS1O6C7D7AO411AX" localSheetId="5" hidden="1">#REF!</definedName>
    <definedName name="BExB2K1AV4PGNS1O6C7D7AO411AX" hidden="1">#REF!</definedName>
    <definedName name="BExB2O2UYHKI324YE324E1N7FVIB" localSheetId="5" hidden="1">#REF!</definedName>
    <definedName name="BExB2O2UYHKI324YE324E1N7FVIB" hidden="1">#REF!</definedName>
    <definedName name="BExB2Q0VJ0MU2URO3JOVUAVHEI3V" localSheetId="5" hidden="1">#REF!</definedName>
    <definedName name="BExB2Q0VJ0MU2URO3JOVUAVHEI3V" hidden="1">#REF!</definedName>
    <definedName name="BExB30IP1DNKNQ6PZ5ERUGR5MK4Z" localSheetId="5" hidden="1">#REF!</definedName>
    <definedName name="BExB30IP1DNKNQ6PZ5ERUGR5MK4Z" hidden="1">#REF!</definedName>
    <definedName name="BExB385QW2BSSBXS953SSQN2ISSW" localSheetId="5" hidden="1">#REF!</definedName>
    <definedName name="BExB385QW2BSSBXS953SSQN2ISSW" hidden="1">#REF!</definedName>
    <definedName name="BExB3DEMEV5D9G8FDHD4NQ9X2YNT" localSheetId="5" hidden="1">#REF!</definedName>
    <definedName name="BExB3DEMEV5D9G8FDHD4NQ9X2YNT" hidden="1">#REF!</definedName>
    <definedName name="BExB3RXU8AJQ86I5RXEWLGGR7R7C" localSheetId="5" hidden="1">#REF!</definedName>
    <definedName name="BExB3RXU8AJQ86I5RXEWLGGR7R7C" hidden="1">#REF!</definedName>
    <definedName name="BExB442RX0T3L6HUL6X5T21CENW6" localSheetId="5" hidden="1">#REF!</definedName>
    <definedName name="BExB442RX0T3L6HUL6X5T21CENW6" hidden="1">#REF!</definedName>
    <definedName name="BExB4ADD0L7417CII901XTFKXD1J" localSheetId="5" hidden="1">#REF!</definedName>
    <definedName name="BExB4ADD0L7417CII901XTFKXD1J" hidden="1">#REF!</definedName>
    <definedName name="BExB4DYU06HCGRIPBSWRCXK804UM" localSheetId="5" hidden="1">#REF!</definedName>
    <definedName name="BExB4DYU06HCGRIPBSWRCXK804UM" hidden="1">#REF!</definedName>
    <definedName name="BExB4HEZO4E597Q5M4M10LT8TLY3" localSheetId="5" hidden="1">#REF!</definedName>
    <definedName name="BExB4HEZO4E597Q5M4M10LT8TLY3" hidden="1">#REF!</definedName>
    <definedName name="BExB4X01APD3Z8ZW6MVX1P8NAO7G" localSheetId="5" hidden="1">#REF!</definedName>
    <definedName name="BExB4X01APD3Z8ZW6MVX1P8NAO7G" hidden="1">#REF!</definedName>
    <definedName name="BExB4Z3EZBGYYI33U0KQ8NEIH8PY" localSheetId="5" hidden="1">#REF!</definedName>
    <definedName name="BExB4Z3EZBGYYI33U0KQ8NEIH8PY" hidden="1">#REF!</definedName>
    <definedName name="BExB4ZJOLU1PXBMG4TPCCLTRMNRE" localSheetId="5" hidden="1">#REF!</definedName>
    <definedName name="BExB4ZJOLU1PXBMG4TPCCLTRMNRE" hidden="1">#REF!</definedName>
    <definedName name="BExB4ZZSDPL4Q05BMVT5TUN0IGKT" localSheetId="5" hidden="1">#REF!</definedName>
    <definedName name="BExB4ZZSDPL4Q05BMVT5TUN0IGKT" hidden="1">#REF!</definedName>
    <definedName name="BExB55368XW7UX657ZSPC6BFE92S" localSheetId="5" hidden="1">#REF!</definedName>
    <definedName name="BExB55368XW7UX657ZSPC6BFE92S" hidden="1">#REF!</definedName>
    <definedName name="BExB57MZEPL2SA2ONPK66YFLZWJU" localSheetId="5" hidden="1">#REF!</definedName>
    <definedName name="BExB57MZEPL2SA2ONPK66YFLZWJU" hidden="1">#REF!</definedName>
    <definedName name="BExB5833OAOJ22VK1YK47FHUSVK2" localSheetId="5" hidden="1">#REF!</definedName>
    <definedName name="BExB5833OAOJ22VK1YK47FHUSVK2" hidden="1">#REF!</definedName>
    <definedName name="BExB58JDIHS42JZT9DJJMKA8QFCO" localSheetId="5" hidden="1">#REF!</definedName>
    <definedName name="BExB58JDIHS42JZT9DJJMKA8QFCO" hidden="1">#REF!</definedName>
    <definedName name="BExB58U5FQC5JWV9CGC83HLLZUZI" localSheetId="5" hidden="1">#REF!</definedName>
    <definedName name="BExB58U5FQC5JWV9CGC83HLLZUZI" hidden="1">#REF!</definedName>
    <definedName name="BExB5EDO9XUKHF74X3HAU2WPPHZH" localSheetId="5" hidden="1">#REF!</definedName>
    <definedName name="BExB5EDO9XUKHF74X3HAU2WPPHZH" hidden="1">#REF!</definedName>
    <definedName name="BExB5EDOQKZIQXT13IG1KLCZ474G" localSheetId="5" hidden="1">#REF!</definedName>
    <definedName name="BExB5EDOQKZIQXT13IG1KLCZ474G" hidden="1">#REF!</definedName>
    <definedName name="BExB5G6EH68AYEP1UT0GHUEL3SLN" localSheetId="5" hidden="1">#REF!</definedName>
    <definedName name="BExB5G6EH68AYEP1UT0GHUEL3SLN" hidden="1">#REF!</definedName>
    <definedName name="BExB5LVGGXMNUN3D3452G3J62MKF" localSheetId="5" hidden="1">#REF!</definedName>
    <definedName name="BExB5LVGGXMNUN3D3452G3J62MKF" hidden="1">#REF!</definedName>
    <definedName name="BExB5QYVEZWFE5DQVHAM760EV05X" localSheetId="5" hidden="1">#REF!</definedName>
    <definedName name="BExB5QYVEZWFE5DQVHAM760EV05X" hidden="1">#REF!</definedName>
    <definedName name="BExB5U9IRH14EMOE0YGIE3WIVLFS" localSheetId="5" hidden="1">#REF!</definedName>
    <definedName name="BExB5U9IRH14EMOE0YGIE3WIVLFS" hidden="1">#REF!</definedName>
    <definedName name="BExB5V5WWQYPK4GCSYZQALJYGC94" localSheetId="5" hidden="1">#REF!</definedName>
    <definedName name="BExB5V5WWQYPK4GCSYZQALJYGC94" hidden="1">#REF!</definedName>
    <definedName name="BExB5VWYMOV6BAIH7XUBBVPU7MMD" localSheetId="5" hidden="1">#REF!</definedName>
    <definedName name="BExB5VWYMOV6BAIH7XUBBVPU7MMD" hidden="1">#REF!</definedName>
    <definedName name="BExB610DZWIJP1B72U9QM42COH2B" localSheetId="5" hidden="1">#REF!</definedName>
    <definedName name="BExB610DZWIJP1B72U9QM42COH2B" hidden="1">#REF!</definedName>
    <definedName name="BExB64AX81KEVMGZDXB25NB459SW" localSheetId="5" hidden="1">#REF!</definedName>
    <definedName name="BExB64AX81KEVMGZDXB25NB459SW" hidden="1">#REF!</definedName>
    <definedName name="BExB6C3FUAKK9ML5T767NMWGA9YB" localSheetId="5" hidden="1">#REF!</definedName>
    <definedName name="BExB6C3FUAKK9ML5T767NMWGA9YB" hidden="1">#REF!</definedName>
    <definedName name="BExB6C8X6JYRLKZKK17VE3QUNL3D" localSheetId="5" hidden="1">#REF!</definedName>
    <definedName name="BExB6C8X6JYRLKZKK17VE3QUNL3D" hidden="1">#REF!</definedName>
    <definedName name="BExB6HN3QRFPXM71MDUK21BKM7PF" localSheetId="5" hidden="1">#REF!</definedName>
    <definedName name="BExB6HN3QRFPXM71MDUK21BKM7PF" hidden="1">#REF!</definedName>
    <definedName name="BExB6I39SKL5BMHHDD9EED7FQD9Z" localSheetId="5" hidden="1">#REF!</definedName>
    <definedName name="BExB6I39SKL5BMHHDD9EED7FQD9Z" hidden="1">#REF!</definedName>
    <definedName name="BExB6IZMHCZ3LB7N73KD90YB1HBZ" localSheetId="5" hidden="1">#REF!</definedName>
    <definedName name="BExB6IZMHCZ3LB7N73KD90YB1HBZ" hidden="1">#REF!</definedName>
    <definedName name="BExB719SGNX4Y8NE6JEXC555K596" localSheetId="5" hidden="1">#REF!</definedName>
    <definedName name="BExB719SGNX4Y8NE6JEXC555K596" hidden="1">#REF!</definedName>
    <definedName name="BExB7265DCHKS7V2OWRBXCZTEIW9" localSheetId="5" hidden="1">#REF!</definedName>
    <definedName name="BExB7265DCHKS7V2OWRBXCZTEIW9" hidden="1">#REF!</definedName>
    <definedName name="BExB74PS5P9G0P09Y6DZSCX0FLTJ" localSheetId="5" hidden="1">#REF!</definedName>
    <definedName name="BExB74PS5P9G0P09Y6DZSCX0FLTJ" hidden="1">#REF!</definedName>
    <definedName name="BExB78RH79J0MIF7H8CAZ0CFE88Q" localSheetId="5" hidden="1">#REF!</definedName>
    <definedName name="BExB78RH79J0MIF7H8CAZ0CFE88Q" hidden="1">#REF!</definedName>
    <definedName name="BExB7ELT09HGDVO5BJC1ZY9D09GZ" localSheetId="5" hidden="1">#REF!</definedName>
    <definedName name="BExB7ELT09HGDVO5BJC1ZY9D09GZ" hidden="1">#REF!</definedName>
    <definedName name="BExB7F7EIHG0MYMQYUVG9HIZPHMZ" localSheetId="5" hidden="1">#REF!</definedName>
    <definedName name="BExB7F7EIHG0MYMQYUVG9HIZPHMZ" hidden="1">#REF!</definedName>
    <definedName name="BExB806PAXX70XUTA3ZI7OORD78R" localSheetId="5" hidden="1">#REF!</definedName>
    <definedName name="BExB806PAXX70XUTA3ZI7OORD78R" hidden="1">#REF!</definedName>
    <definedName name="BExB83199EQQS6I5HE7WADNCK8OE" localSheetId="5" hidden="1">#REF!</definedName>
    <definedName name="BExB83199EQQS6I5HE7WADNCK8OE" hidden="1">#REF!</definedName>
    <definedName name="BExB8HF4UBVZKQCSRFRUQL2EE6VL" localSheetId="5" hidden="1">#REF!</definedName>
    <definedName name="BExB8HF4UBVZKQCSRFRUQL2EE6VL" hidden="1">#REF!</definedName>
    <definedName name="BExB8HKHKZ1ORJZUYGG2M4VSCC39" localSheetId="5" hidden="1">#REF!</definedName>
    <definedName name="BExB8HKHKZ1ORJZUYGG2M4VSCC39" hidden="1">#REF!</definedName>
    <definedName name="BExB8HV9YUS1Q77M9SNFRKDLU5HS" localSheetId="5" hidden="1">#REF!</definedName>
    <definedName name="BExB8HV9YUS1Q77M9SNFRKDLU5HS" hidden="1">#REF!</definedName>
    <definedName name="BExB8QPH8DC5BESEVPSMBCWVN6PO" localSheetId="5" hidden="1">#REF!</definedName>
    <definedName name="BExB8QPH8DC5BESEVPSMBCWVN6PO" hidden="1">#REF!</definedName>
    <definedName name="BExB8U5N0D85YR8APKN3PPKG0FWP" localSheetId="5" hidden="1">#REF!</definedName>
    <definedName name="BExB8U5N0D85YR8APKN3PPKG0FWP" hidden="1">#REF!</definedName>
    <definedName name="BExB93G413CK5DKO7925ZHSOBGIN" localSheetId="5" hidden="1">#REF!</definedName>
    <definedName name="BExB93G413CK5DKO7925ZHSOBGIN" hidden="1">#REF!</definedName>
    <definedName name="BExB96LBXL1JW5A4PP93UJ9UDLKZ" localSheetId="5" hidden="1">#REF!</definedName>
    <definedName name="BExB96LBXL1JW5A4PP93UJ9UDLKZ" hidden="1">#REF!</definedName>
    <definedName name="BExB9DHI5I2TJ2LXYPM98EE81L27" localSheetId="5" hidden="1">#REF!</definedName>
    <definedName name="BExB9DHI5I2TJ2LXYPM98EE81L27" hidden="1">#REF!</definedName>
    <definedName name="BExB9G6LZG5OQUY0GZLHX066V3D4" localSheetId="5" hidden="1">#REF!</definedName>
    <definedName name="BExB9G6LZG5OQUY0GZLHX066V3D4" hidden="1">#REF!</definedName>
    <definedName name="BExB9IFG9FW3RQUDIMDFKIYDB4HE" localSheetId="5" hidden="1">#REF!</definedName>
    <definedName name="BExB9IFG9FW3RQUDIMDFKIYDB4HE" hidden="1">#REF!</definedName>
    <definedName name="BExB9NDIZ7LGMTL8351GRA6VK2K0" localSheetId="5" hidden="1">#REF!</definedName>
    <definedName name="BExB9NDIZ7LGMTL8351GRA6VK2K0" hidden="1">#REF!</definedName>
    <definedName name="BExB9Q2MZZHBGW8QQKVEYIMJBPIE" localSheetId="5" hidden="1">#REF!</definedName>
    <definedName name="BExB9Q2MZZHBGW8QQKVEYIMJBPIE" hidden="1">#REF!</definedName>
    <definedName name="BExBA1GON0EZRJ20UYPILAPLNQWM" localSheetId="5" hidden="1">#REF!</definedName>
    <definedName name="BExBA1GON0EZRJ20UYPILAPLNQWM" hidden="1">#REF!</definedName>
    <definedName name="BExBA525BALJ5HMTDMMSM5WWJ1YW" localSheetId="5" hidden="1">#REF!</definedName>
    <definedName name="BExBA525BALJ5HMTDMMSM5WWJ1YW" hidden="1">#REF!</definedName>
    <definedName name="BExBA69ASGYRZW1G1DYIS9QRRTBN" localSheetId="5" hidden="1">#REF!</definedName>
    <definedName name="BExBA69ASGYRZW1G1DYIS9QRRTBN" hidden="1">#REF!</definedName>
    <definedName name="BExBA6K42582A14WFFWQ3Q8QQWB6" localSheetId="5" hidden="1">#REF!</definedName>
    <definedName name="BExBA6K42582A14WFFWQ3Q8QQWB6" hidden="1">#REF!</definedName>
    <definedName name="BExBA8I5D4R8R2PYQ1K16TWGTOEP" localSheetId="5" hidden="1">#REF!</definedName>
    <definedName name="BExBA8I5D4R8R2PYQ1K16TWGTOEP" hidden="1">#REF!</definedName>
    <definedName name="BExBA93PE0DGUUTA7LLSIGBIXWE5" localSheetId="5" hidden="1">#REF!</definedName>
    <definedName name="BExBA93PE0DGUUTA7LLSIGBIXWE5" hidden="1">#REF!</definedName>
    <definedName name="BExBABCQMR685CQ1SC8CECO7GTGB" localSheetId="5" hidden="1">#REF!</definedName>
    <definedName name="BExBABCQMR685CQ1SC8CECO7GTGB" hidden="1">#REF!</definedName>
    <definedName name="BExBAI8X0FKDQJ6YZJQDTTG4ZCWY" localSheetId="5" hidden="1">#REF!</definedName>
    <definedName name="BExBAI8X0FKDQJ6YZJQDTTG4ZCWY" hidden="1">#REF!</definedName>
    <definedName name="BExBAKN7XIBAXCF9PCNVS038PCQO" localSheetId="5" hidden="1">#REF!</definedName>
    <definedName name="BExBAKN7XIBAXCF9PCNVS038PCQO" hidden="1">#REF!</definedName>
    <definedName name="BExBAKXZ7PBW3DDKKA5MWC1ZUC7O" localSheetId="5" hidden="1">#REF!</definedName>
    <definedName name="BExBAKXZ7PBW3DDKKA5MWC1ZUC7O" hidden="1">#REF!</definedName>
    <definedName name="BExBAO8NLXZXHO6KCIECSFCH3RR0" localSheetId="5" hidden="1">#REF!</definedName>
    <definedName name="BExBAO8NLXZXHO6KCIECSFCH3RR0" hidden="1">#REF!</definedName>
    <definedName name="BExBAOOT1KBSIEISN1ADL4RMY879" localSheetId="5" hidden="1">#REF!</definedName>
    <definedName name="BExBAOOT1KBSIEISN1ADL4RMY879" hidden="1">#REF!</definedName>
    <definedName name="BExBAVKX8Q09370X1GCZWJ4E91YJ" localSheetId="5" hidden="1">#REF!</definedName>
    <definedName name="BExBAVKX8Q09370X1GCZWJ4E91YJ" hidden="1">#REF!</definedName>
    <definedName name="BExBAX2X2ENJYO4QTR5VAIQ86L7B" localSheetId="5" hidden="1">#REF!</definedName>
    <definedName name="BExBAX2X2ENJYO4QTR5VAIQ86L7B" hidden="1">#REF!</definedName>
    <definedName name="BExBAZ13D3F1DVJQ6YJ8JGUYEYJE" localSheetId="5" hidden="1">#REF!</definedName>
    <definedName name="BExBAZ13D3F1DVJQ6YJ8JGUYEYJE" hidden="1">#REF!</definedName>
    <definedName name="BExBBMPCB1QOZY8WWEX4J21JDE6U" localSheetId="5" hidden="1">#REF!</definedName>
    <definedName name="BExBBMPCB1QOZY8WWEX4J21JDE6U" hidden="1">#REF!</definedName>
    <definedName name="BExBBU1QQWUE0YFG7O1TN0RFLSSG" localSheetId="5" hidden="1">#REF!</definedName>
    <definedName name="BExBBU1QQWUE0YFG7O1TN0RFLSSG" hidden="1">#REF!</definedName>
    <definedName name="BExBBUCJQRR74Q7GPWDEZXYK2KJL" localSheetId="5" hidden="1">#REF!</definedName>
    <definedName name="BExBBUCJQRR74Q7GPWDEZXYK2KJL" hidden="1">#REF!</definedName>
    <definedName name="BExBBV8XVMD9CKZY711T0BN7H3PM" localSheetId="5" hidden="1">#REF!</definedName>
    <definedName name="BExBBV8XVMD9CKZY711T0BN7H3PM" hidden="1">#REF!</definedName>
    <definedName name="BExBC78HXWXHO3XAB6E8NVTBGLJS" localSheetId="5" hidden="1">#REF!</definedName>
    <definedName name="BExBC78HXWXHO3XAB6E8NVTBGLJS" hidden="1">#REF!</definedName>
    <definedName name="BExBCFH3SMGZ2IPHFB6BCM9O3W0H" localSheetId="5" hidden="1">#REF!</definedName>
    <definedName name="BExBCFH3SMGZ2IPHFB6BCM9O3W0H" hidden="1">#REF!</definedName>
    <definedName name="BExBCK9SCAABKOT9IP6TEPRR7YDT" localSheetId="5" hidden="1">#REF!</definedName>
    <definedName name="BExBCK9SCAABKOT9IP6TEPRR7YDT" hidden="1">#REF!</definedName>
    <definedName name="BExBCKKJFFT2RP50WNPKBT7X8PJ3" localSheetId="5" hidden="1">#REF!</definedName>
    <definedName name="BExBCKKJFFT2RP50WNPKBT7X8PJ3" hidden="1">#REF!</definedName>
    <definedName name="BExBCKKJTIRKC1RZJRTK65HHLX4W" localSheetId="5" hidden="1">#REF!</definedName>
    <definedName name="BExBCKKJTIRKC1RZJRTK65HHLX4W" hidden="1">#REF!</definedName>
    <definedName name="BExBCLMEPAN3XXX174TU8SS0627Q" localSheetId="5" hidden="1">#REF!</definedName>
    <definedName name="BExBCLMEPAN3XXX174TU8SS0627Q" hidden="1">#REF!</definedName>
    <definedName name="BExBCRBEYR2KZ8FAQFZ2NHY13WIY" localSheetId="5" hidden="1">#REF!</definedName>
    <definedName name="BExBCRBEYR2KZ8FAQFZ2NHY13WIY" hidden="1">#REF!</definedName>
    <definedName name="BExBD4I559NXSV6J07Q343TKYMVJ" localSheetId="5" hidden="1">#REF!</definedName>
    <definedName name="BExBD4I559NXSV6J07Q343TKYMVJ" hidden="1">#REF!</definedName>
    <definedName name="BExBD9W8C0W9N6L1AFL18JP4H94W" localSheetId="5" hidden="1">#REF!</definedName>
    <definedName name="BExBD9W8C0W9N6L1AFL18JP4H94W" hidden="1">#REF!</definedName>
    <definedName name="BExBDBZQLTX3OGFYGULQFK5WEZU5" localSheetId="5" hidden="1">#REF!</definedName>
    <definedName name="BExBDBZQLTX3OGFYGULQFK5WEZU5" hidden="1">#REF!</definedName>
    <definedName name="BExBDJS9TUEU8Z84IV59E5V4T8K6" localSheetId="5" hidden="1">#REF!</definedName>
    <definedName name="BExBDJS9TUEU8Z84IV59E5V4T8K6" hidden="1">#REF!</definedName>
    <definedName name="BExBDKOMSVH4XMH52CFJ3F028I9R" localSheetId="5" hidden="1">#REF!</definedName>
    <definedName name="BExBDKOMSVH4XMH52CFJ3F028I9R" hidden="1">#REF!</definedName>
    <definedName name="BExBDSRXVZQ0W5WXQMP5XD00GRRL" localSheetId="5" hidden="1">#REF!</definedName>
    <definedName name="BExBDSRXVZQ0W5WXQMP5XD00GRRL" hidden="1">#REF!</definedName>
    <definedName name="BExBDTJ0J7XEHB9OATXFF5I8FZBJ" localSheetId="5" hidden="1">#REF!</definedName>
    <definedName name="BExBDTJ0J7XEHB9OATXFF5I8FZBJ" hidden="1">#REF!</definedName>
    <definedName name="BExBDUVGK3E1J4JY9ZYTS7V14BLY" localSheetId="5" hidden="1">#REF!</definedName>
    <definedName name="BExBDUVGK3E1J4JY9ZYTS7V14BLY" hidden="1">#REF!</definedName>
    <definedName name="BExBE0KGY14GSWOGPU4HSJRLD2UD" localSheetId="5" hidden="1">#REF!</definedName>
    <definedName name="BExBE0KGY14GSWOGPU4HSJRLD2UD" hidden="1">#REF!</definedName>
    <definedName name="BExBE162OSBKD30I7T1DKKPT3I9I" localSheetId="5" hidden="1">#REF!</definedName>
    <definedName name="BExBE162OSBKD30I7T1DKKPT3I9I" hidden="1">#REF!</definedName>
    <definedName name="BExBEC9ATLQZF86W1M3APSM4HEOH" localSheetId="5" hidden="1">#REF!</definedName>
    <definedName name="BExBEC9ATLQZF86W1M3APSM4HEOH" hidden="1">#REF!</definedName>
    <definedName name="BExBEXU4CFCM1P5CTZ4NE14PBGDA" localSheetId="5" hidden="1">#REF!</definedName>
    <definedName name="BExBEXU4CFCM1P5CTZ4NE14PBGDA" hidden="1">#REF!</definedName>
    <definedName name="BExBEYFQJE9YK12A6JBMRFKEC7RN" localSheetId="5" hidden="1">#REF!</definedName>
    <definedName name="BExBEYFQJE9YK12A6JBMRFKEC7RN" hidden="1">#REF!</definedName>
    <definedName name="BExBG1ED81J2O4A2S5F5Y3BPHMCR" localSheetId="5" hidden="1">#REF!</definedName>
    <definedName name="BExBG1ED81J2O4A2S5F5Y3BPHMCR" hidden="1">#REF!</definedName>
    <definedName name="BExCRK0K58VDM9V35DGI6VK8C92V" localSheetId="5" hidden="1">#REF!</definedName>
    <definedName name="BExCRK0K58VDM9V35DGI6VK8C92V" hidden="1">#REF!</definedName>
    <definedName name="BExCRLIHS7466WFJ3RPIUGGXYESZ" localSheetId="5" hidden="1">#REF!</definedName>
    <definedName name="BExCRLIHS7466WFJ3RPIUGGXYESZ" hidden="1">#REF!</definedName>
    <definedName name="BExCRXSXMF4LHAQZHN64FXJPMVZ7" localSheetId="5" hidden="1">#REF!</definedName>
    <definedName name="BExCRXSXMF4LHAQZHN64FXJPMVZ7" hidden="1">#REF!</definedName>
    <definedName name="BExCS1EDDUEAEWHVYXHIP9I1WCJH" localSheetId="5" hidden="1">#REF!</definedName>
    <definedName name="BExCS1EDDUEAEWHVYXHIP9I1WCJH" hidden="1">#REF!</definedName>
    <definedName name="BExCS1P5QG0X3OTHKX07RALOE5T5" localSheetId="5" hidden="1">#REF!</definedName>
    <definedName name="BExCS1P5QG0X3OTHKX07RALOE5T5" hidden="1">#REF!</definedName>
    <definedName name="BExCS7ZPMHFJ4UJDAL8CQOLSZ13B" localSheetId="5" hidden="1">#REF!</definedName>
    <definedName name="BExCS7ZPMHFJ4UJDAL8CQOLSZ13B" hidden="1">#REF!</definedName>
    <definedName name="BExCS8W4NJUZH9S1CYB6XSDLEPBW" localSheetId="5" hidden="1">#REF!</definedName>
    <definedName name="BExCS8W4NJUZH9S1CYB6XSDLEPBW" hidden="1">#REF!</definedName>
    <definedName name="BExCSAE1M6G20R41J0Y24YNN0YC1" localSheetId="5" hidden="1">#REF!</definedName>
    <definedName name="BExCSAE1M6G20R41J0Y24YNN0YC1" hidden="1">#REF!</definedName>
    <definedName name="BExCSAOUZOYKHN7HV511TO8VDJ02" localSheetId="5" hidden="1">#REF!</definedName>
    <definedName name="BExCSAOUZOYKHN7HV511TO8VDJ02" hidden="1">#REF!</definedName>
    <definedName name="BExCSJ2XVKHN6ULCF7JML0TCRKEO" localSheetId="5" hidden="1">#REF!</definedName>
    <definedName name="BExCSJ2XVKHN6ULCF7JML0TCRKEO" hidden="1">#REF!</definedName>
    <definedName name="BExCSMOFTXSUEC1T46LR1UPYRCX5" localSheetId="5" hidden="1">#REF!</definedName>
    <definedName name="BExCSMOFTXSUEC1T46LR1UPYRCX5" hidden="1">#REF!</definedName>
    <definedName name="BExCSSDG3TM6TPKS19E9QYJEELZ6" localSheetId="5" hidden="1">#REF!</definedName>
    <definedName name="BExCSSDG3TM6TPKS19E9QYJEELZ6" hidden="1">#REF!</definedName>
    <definedName name="BExCSZV7U67UWXL2HKJNM5W1E4OO" localSheetId="5" hidden="1">#REF!</definedName>
    <definedName name="BExCSZV7U67UWXL2HKJNM5W1E4OO" hidden="1">#REF!</definedName>
    <definedName name="BExCT4NSDT61OCH04Y2QIFIOP75H" localSheetId="5" hidden="1">#REF!</definedName>
    <definedName name="BExCT4NSDT61OCH04Y2QIFIOP75H" hidden="1">#REF!</definedName>
    <definedName name="BExCTHZWIPJVLE56GATEFKPIKLK2" localSheetId="5" hidden="1">#REF!</definedName>
    <definedName name="BExCTHZWIPJVLE56GATEFKPIKLK2" hidden="1">#REF!</definedName>
    <definedName name="BExCTW8G3VCZ55S09HTUGXKB1P2M" localSheetId="5" hidden="1">#REF!</definedName>
    <definedName name="BExCTW8G3VCZ55S09HTUGXKB1P2M" hidden="1">#REF!</definedName>
    <definedName name="BExCTYS2KX0QANOLT8LGZ9WV3S3T" localSheetId="5" hidden="1">#REF!</definedName>
    <definedName name="BExCTYS2KX0QANOLT8LGZ9WV3S3T" hidden="1">#REF!</definedName>
    <definedName name="BExCTZ2V6H9TT6LFGK3SADZ2TIGQ" localSheetId="5" hidden="1">#REF!</definedName>
    <definedName name="BExCTZ2V6H9TT6LFGK3SADZ2TIGQ" hidden="1">#REF!</definedName>
    <definedName name="BExCTZZ9JNES4EDHW97NP0EGQALX" localSheetId="5" hidden="1">#REF!</definedName>
    <definedName name="BExCTZZ9JNES4EDHW97NP0EGQALX" hidden="1">#REF!</definedName>
    <definedName name="BExCU0A1V6NMZQ9ASYJ8QIVQ5UR2" localSheetId="5" hidden="1">#REF!</definedName>
    <definedName name="BExCU0A1V6NMZQ9ASYJ8QIVQ5UR2" hidden="1">#REF!</definedName>
    <definedName name="BExCU2834920JBHSPCRC4UF80OLL" localSheetId="5" hidden="1">#REF!</definedName>
    <definedName name="BExCU2834920JBHSPCRC4UF80OLL" hidden="1">#REF!</definedName>
    <definedName name="BExCU8O54I3P3WRYWY1CRP3S78QY" localSheetId="5" hidden="1">#REF!</definedName>
    <definedName name="BExCU8O54I3P3WRYWY1CRP3S78QY" hidden="1">#REF!</definedName>
    <definedName name="BExCUDRJO23YOKT8GPWOVQ4XEHF5" localSheetId="5" hidden="1">#REF!</definedName>
    <definedName name="BExCUDRJO23YOKT8GPWOVQ4XEHF5" hidden="1">#REF!</definedName>
    <definedName name="BExCULEOALM7SEHVMQC4B4N25MRM" localSheetId="5" hidden="1">#REF!</definedName>
    <definedName name="BExCULEOALM7SEHVMQC4B4N25MRM" hidden="1">#REF!</definedName>
    <definedName name="BExCUPAXFR16YMWL30ME3F3BSRDZ" localSheetId="5" hidden="1">#REF!</definedName>
    <definedName name="BExCUPAXFR16YMWL30ME3F3BSRDZ" hidden="1">#REF!</definedName>
    <definedName name="BExCUR94DHCE47PUUWEMT5QZOYR2" localSheetId="5" hidden="1">#REF!</definedName>
    <definedName name="BExCUR94DHCE47PUUWEMT5QZOYR2" hidden="1">#REF!</definedName>
    <definedName name="BExCV5HJSTBNPQZVGYJY9AZ4IJ26" localSheetId="5" hidden="1">#REF!</definedName>
    <definedName name="BExCV5HJSTBNPQZVGYJY9AZ4IJ26" hidden="1">#REF!</definedName>
    <definedName name="BExCV634L7SVHGB0UDDTRRQ2Q72H" localSheetId="5" hidden="1">#REF!</definedName>
    <definedName name="BExCV634L7SVHGB0UDDTRRQ2Q72H" hidden="1">#REF!</definedName>
    <definedName name="BExCVBXGSXT9FWJRG62PX9S1RK83" localSheetId="5" hidden="1">#REF!</definedName>
    <definedName name="BExCVBXGSXT9FWJRG62PX9S1RK83" hidden="1">#REF!</definedName>
    <definedName name="BExCVHBNLOHNFS0JAV3I1XGPNH9W" localSheetId="5" hidden="1">#REF!</definedName>
    <definedName name="BExCVHBNLOHNFS0JAV3I1XGPNH9W" hidden="1">#REF!</definedName>
    <definedName name="BExCVI86R31A2IOZIEBY1FJLVILD" localSheetId="5" hidden="1">#REF!</definedName>
    <definedName name="BExCVI86R31A2IOZIEBY1FJLVILD" hidden="1">#REF!</definedName>
    <definedName name="BExCVKGZXE0I9EIXKBZVSGSEY2RR" localSheetId="5" hidden="1">#REF!</definedName>
    <definedName name="BExCVKGZXE0I9EIXKBZVSGSEY2RR" hidden="1">#REF!</definedName>
    <definedName name="BExCVNROVORCSNX9HKHKPHY0URS3" localSheetId="5" hidden="1">#REF!</definedName>
    <definedName name="BExCVNROVORCSNX9HKHKPHY0URS3" hidden="1">#REF!</definedName>
    <definedName name="BExCVPEZON7VV6NOWII8VZMONPCJ" localSheetId="5" hidden="1">#REF!</definedName>
    <definedName name="BExCVPEZON7VV6NOWII8VZMONPCJ" hidden="1">#REF!</definedName>
    <definedName name="BExCVV44WY5807WGMTGKPW0GT256" localSheetId="5" hidden="1">#REF!</definedName>
    <definedName name="BExCVV44WY5807WGMTGKPW0GT256" hidden="1">#REF!</definedName>
    <definedName name="BExCVZ5PN4V6MRBZ04PZJW3GEF8S" localSheetId="5" hidden="1">#REF!</definedName>
    <definedName name="BExCVZ5PN4V6MRBZ04PZJW3GEF8S" hidden="1">#REF!</definedName>
    <definedName name="BExCW13R0GWJYGXZBNCPAHQN4NR2" localSheetId="5" hidden="1">#REF!</definedName>
    <definedName name="BExCW13R0GWJYGXZBNCPAHQN4NR2" hidden="1">#REF!</definedName>
    <definedName name="BExCW9Y5HWU4RJTNX74O6L24VGCK" localSheetId="5" hidden="1">#REF!</definedName>
    <definedName name="BExCW9Y5HWU4RJTNX74O6L24VGCK" hidden="1">#REF!</definedName>
    <definedName name="BExCWHADQJRXWFDGV2KMANWIY1YN" localSheetId="5" hidden="1">#REF!</definedName>
    <definedName name="BExCWHADQJRXWFDGV2KMANWIY1YN" hidden="1">#REF!</definedName>
    <definedName name="BExCWPDPESGZS07QGBLSBWDNVJLZ" localSheetId="5" hidden="1">#REF!</definedName>
    <definedName name="BExCWPDPESGZS07QGBLSBWDNVJLZ" hidden="1">#REF!</definedName>
    <definedName name="BExCWTVKHIVCRHF8GC39KI58YM5K" localSheetId="5" hidden="1">#REF!</definedName>
    <definedName name="BExCWTVKHIVCRHF8GC39KI58YM5K" hidden="1">#REF!</definedName>
    <definedName name="BExCX2KGRZBRVLZNM8SUSIE6A0RL" localSheetId="5" hidden="1">#REF!</definedName>
    <definedName name="BExCX2KGRZBRVLZNM8SUSIE6A0RL" hidden="1">#REF!</definedName>
    <definedName name="BExCX3X451T70LZ1VF95L7W4Y4TM" localSheetId="5" hidden="1">#REF!</definedName>
    <definedName name="BExCX3X451T70LZ1VF95L7W4Y4TM" hidden="1">#REF!</definedName>
    <definedName name="BExCX4NZ2N1OUGXM7EV0U7VULJMM" localSheetId="5" hidden="1">#REF!</definedName>
    <definedName name="BExCX4NZ2N1OUGXM7EV0U7VULJMM" hidden="1">#REF!</definedName>
    <definedName name="BExCXILMURGYMAH6N5LF5DV6K3GM" localSheetId="5" hidden="1">#REF!</definedName>
    <definedName name="BExCXILMURGYMAH6N5LF5DV6K3GM" hidden="1">#REF!</definedName>
    <definedName name="BExCXQUFBMXQ1650735H48B1AZT3" localSheetId="5" hidden="1">#REF!</definedName>
    <definedName name="BExCXQUFBMXQ1650735H48B1AZT3" hidden="1">#REF!</definedName>
    <definedName name="BExCXYSBKJ9SZQD7XS2WUS6SVBJO" localSheetId="5" hidden="1">#REF!</definedName>
    <definedName name="BExCXYSBKJ9SZQD7XS2WUS6SVBJO" hidden="1">#REF!</definedName>
    <definedName name="BExCXZ8DGK5ZE8467LFEHX6JNQHJ" localSheetId="5" hidden="1">#REF!</definedName>
    <definedName name="BExCXZ8DGK5ZE8467LFEHX6JNQHJ" hidden="1">#REF!</definedName>
    <definedName name="BExCY2DQO9VLA77Q7EG3T0XNXX4F" localSheetId="5" hidden="1">#REF!</definedName>
    <definedName name="BExCY2DQO9VLA77Q7EG3T0XNXX4F" hidden="1">#REF!</definedName>
    <definedName name="BExCY5Z7X93Z8XUOEASK50W08S36" localSheetId="5" hidden="1">#REF!</definedName>
    <definedName name="BExCY5Z7X93Z8XUOEASK50W08S36" hidden="1">#REF!</definedName>
    <definedName name="BExCY6VMJ68MX3C981R5Q0BX5791" localSheetId="5" hidden="1">#REF!</definedName>
    <definedName name="BExCY6VMJ68MX3C981R5Q0BX5791" hidden="1">#REF!</definedName>
    <definedName name="BExCYAH2SAZCPW6XCB7V7PMMCAWO" localSheetId="5" hidden="1">#REF!</definedName>
    <definedName name="BExCYAH2SAZCPW6XCB7V7PMMCAWO" hidden="1">#REF!</definedName>
    <definedName name="BExCYDGYM1UGUNTB331L2E4L5F34" localSheetId="5" hidden="1">#REF!</definedName>
    <definedName name="BExCYDGYM1UGUNTB331L2E4L5F34" hidden="1">#REF!</definedName>
    <definedName name="BExCYN7KCKU1F6EXMNPQPTKNOT6A" localSheetId="5" hidden="1">#REF!</definedName>
    <definedName name="BExCYN7KCKU1F6EXMNPQPTKNOT6A" hidden="1">#REF!</definedName>
    <definedName name="BExCYPRC5HJE6N2XQTHCT6NXGP8N" localSheetId="5" hidden="1">#REF!</definedName>
    <definedName name="BExCYPRC5HJE6N2XQTHCT6NXGP8N" hidden="1">#REF!</definedName>
    <definedName name="BExCYQCX9ES8ZWW2L35B12WDNT73" localSheetId="5" hidden="1">#REF!</definedName>
    <definedName name="BExCYQCX9ES8ZWW2L35B12WDNT73" hidden="1">#REF!</definedName>
    <definedName name="BExCYSLQY2CYU7DQ3QI07UGGS6OW" localSheetId="5" hidden="1">#REF!</definedName>
    <definedName name="BExCYSLQY2CYU7DQ3QI07UGGS6OW" hidden="1">#REF!</definedName>
    <definedName name="BExCYUK0I3UEXZNFDW71G6Z6D8XR" localSheetId="5" hidden="1">#REF!</definedName>
    <definedName name="BExCYUK0I3UEXZNFDW71G6Z6D8XR" hidden="1">#REF!</definedName>
    <definedName name="BExCZFZCXMLY5DWESYJ9NGTJYQ8M" localSheetId="5" hidden="1">#REF!</definedName>
    <definedName name="BExCZFZCXMLY5DWESYJ9NGTJYQ8M" hidden="1">#REF!</definedName>
    <definedName name="BExCZJ4P8WS0BDT31WDXI0ROE7D6" localSheetId="5" hidden="1">#REF!</definedName>
    <definedName name="BExCZJ4P8WS0BDT31WDXI0ROE7D6" hidden="1">#REF!</definedName>
    <definedName name="BExCZKH6NI0EE02L995IFVBD1J59" localSheetId="5" hidden="1">#REF!</definedName>
    <definedName name="BExCZKH6NI0EE02L995IFVBD1J59" hidden="1">#REF!</definedName>
    <definedName name="BExCZNRWARGGHWLSC1PEDZFLF3JV" localSheetId="5" hidden="1">#REF!</definedName>
    <definedName name="BExCZNRWARGGHWLSC1PEDZFLF3JV" hidden="1">#REF!</definedName>
    <definedName name="BExCZP9TBB61HISZ2U5QMQSO2LBE" localSheetId="5" hidden="1">#REF!</definedName>
    <definedName name="BExCZP9TBB61HISZ2U5QMQSO2LBE" hidden="1">#REF!</definedName>
    <definedName name="BExCZUD9FEOJBKDJ51Z3JON9LKJ8" localSheetId="5" hidden="1">#REF!</definedName>
    <definedName name="BExCZUD9FEOJBKDJ51Z3JON9LKJ8" hidden="1">#REF!</definedName>
    <definedName name="BExD0AUOVQT3UL53T2KUVJNGD0QF" localSheetId="5" hidden="1">#REF!</definedName>
    <definedName name="BExD0AUOVQT3UL53T2KUVJNGD0QF" hidden="1">#REF!</definedName>
    <definedName name="BExD0HALIN0JR4JTPGDEVAEE5EX5" localSheetId="5" hidden="1">#REF!</definedName>
    <definedName name="BExD0HALIN0JR4JTPGDEVAEE5EX5" hidden="1">#REF!</definedName>
    <definedName name="BExD0LCCDPG16YLY5WQSZF1XI5DA" localSheetId="5" hidden="1">#REF!</definedName>
    <definedName name="BExD0LCCDPG16YLY5WQSZF1XI5DA" hidden="1">#REF!</definedName>
    <definedName name="BExD0RMWSB4TRECEHTH6NN4K9DFZ" localSheetId="5" hidden="1">#REF!</definedName>
    <definedName name="BExD0RMWSB4TRECEHTH6NN4K9DFZ" hidden="1">#REF!</definedName>
    <definedName name="BExD0U6KG10QGVDI1XSHK0J10A2V" localSheetId="5" hidden="1">#REF!</definedName>
    <definedName name="BExD0U6KG10QGVDI1XSHK0J10A2V" hidden="1">#REF!</definedName>
    <definedName name="BExD0WQ6EQ2G82IAJI3FDQKGZH18" localSheetId="5" hidden="1">#REF!</definedName>
    <definedName name="BExD0WQ6EQ2G82IAJI3FDQKGZH18" hidden="1">#REF!</definedName>
    <definedName name="BExD13RUIBGRXDL4QDZ305UKUR12" localSheetId="5" hidden="1">#REF!</definedName>
    <definedName name="BExD13RUIBGRXDL4QDZ305UKUR12" hidden="1">#REF!</definedName>
    <definedName name="BExD14DETV5R4OOTMAXD5NAKWRO3" localSheetId="5" hidden="1">#REF!</definedName>
    <definedName name="BExD14DETV5R4OOTMAXD5NAKWRO3" hidden="1">#REF!</definedName>
    <definedName name="BExD1MI40YRCBI7KT4S9YHQJUO06" localSheetId="5" hidden="1">#REF!</definedName>
    <definedName name="BExD1MI40YRCBI7KT4S9YHQJUO06" hidden="1">#REF!</definedName>
    <definedName name="BExD1OAU9OXQAZA4D70HP72CU6GB" localSheetId="5" hidden="1">#REF!</definedName>
    <definedName name="BExD1OAU9OXQAZA4D70HP72CU6GB" hidden="1">#REF!</definedName>
    <definedName name="BExD1T8WPV0G6YOX7WMAIZD8XNBK" localSheetId="5" hidden="1">#REF!</definedName>
    <definedName name="BExD1T8WPV0G6YOX7WMAIZD8XNBK" hidden="1">#REF!</definedName>
    <definedName name="BExD1Y1JV61416YA1XRQHKWPZIE7" localSheetId="5" hidden="1">#REF!</definedName>
    <definedName name="BExD1Y1JV61416YA1XRQHKWPZIE7" hidden="1">#REF!</definedName>
    <definedName name="BExD2CFHIRMBKN5KXE5QP4XXEWFS" localSheetId="5" hidden="1">#REF!</definedName>
    <definedName name="BExD2CFHIRMBKN5KXE5QP4XXEWFS" hidden="1">#REF!</definedName>
    <definedName name="BExD2DMHH1HWXQ9W0YYMDP8AAX8Q" localSheetId="5" hidden="1">#REF!</definedName>
    <definedName name="BExD2DMHH1HWXQ9W0YYMDP8AAX8Q" hidden="1">#REF!</definedName>
    <definedName name="BExD2HTPC7IWBAU6OSQ67MQA8BYZ" localSheetId="5" hidden="1">#REF!</definedName>
    <definedName name="BExD2HTPC7IWBAU6OSQ67MQA8BYZ" hidden="1">#REF!</definedName>
    <definedName name="BExD2PWTVQ2CXNG6B7UDL8FIMXBH" localSheetId="5" hidden="1">#REF!</definedName>
    <definedName name="BExD2PWTVQ2CXNG6B7UDL8FIMXBH" hidden="1">#REF!</definedName>
    <definedName name="BExD2X9AQ03EX1AVVX44CXLXRPTI" localSheetId="5" hidden="1">#REF!</definedName>
    <definedName name="BExD2X9AQ03EX1AVVX44CXLXRPTI" hidden="1">#REF!</definedName>
    <definedName name="BExD2ZNL9MWJOEL2575KJZBDP2A6" localSheetId="5" hidden="1">#REF!</definedName>
    <definedName name="BExD2ZNL9MWJOEL2575KJZBDP2A6" hidden="1">#REF!</definedName>
    <definedName name="BExD34G79JRMB8BZRVN81P1H9MSB" localSheetId="5" hidden="1">#REF!</definedName>
    <definedName name="BExD34G79JRMB8BZRVN81P1H9MSB" hidden="1">#REF!</definedName>
    <definedName name="BExD35CL2NULPPEHAM954ETQIJA2" localSheetId="5" hidden="1">#REF!</definedName>
    <definedName name="BExD35CL2NULPPEHAM954ETQIJA2" hidden="1">#REF!</definedName>
    <definedName name="BExD363H2VGFIQUCE6LS4AC5J0ZT" localSheetId="5" hidden="1">#REF!</definedName>
    <definedName name="BExD363H2VGFIQUCE6LS4AC5J0ZT" hidden="1">#REF!</definedName>
    <definedName name="BExD3A588E939V61P1XEW0FI5Q0S" localSheetId="5" hidden="1">#REF!</definedName>
    <definedName name="BExD3A588E939V61P1XEW0FI5Q0S" hidden="1">#REF!</definedName>
    <definedName name="BExD3CJJDKVR9M18XI3WDZH80WL6" localSheetId="5" hidden="1">#REF!</definedName>
    <definedName name="BExD3CJJDKVR9M18XI3WDZH80WL6" hidden="1">#REF!</definedName>
    <definedName name="BExD3ESD9WYJIB3TRDPJ1CKXRAVL" localSheetId="5" hidden="1">#REF!</definedName>
    <definedName name="BExD3ESD9WYJIB3TRDPJ1CKXRAVL" hidden="1">#REF!</definedName>
    <definedName name="BExD3F368X5S25MWSUNIV57RDB57" localSheetId="5" hidden="1">#REF!</definedName>
    <definedName name="BExD3F368X5S25MWSUNIV57RDB57" hidden="1">#REF!</definedName>
    <definedName name="BExD3I8JTNF4LTMFY6GRVDJ6VLGG" localSheetId="5" hidden="1">#REF!</definedName>
    <definedName name="BExD3I8JTNF4LTMFY6GRVDJ6VLGG" hidden="1">#REF!</definedName>
    <definedName name="BExD3IJ5IT335SOSNV9L85WKAOSI" localSheetId="5" hidden="1">#REF!</definedName>
    <definedName name="BExD3IJ5IT335SOSNV9L85WKAOSI" hidden="1">#REF!</definedName>
    <definedName name="BExD3KBVUY57GMMQTOFEU6S6G1AY" localSheetId="5" hidden="1">#REF!</definedName>
    <definedName name="BExD3KBVUY57GMMQTOFEU6S6G1AY" hidden="1">#REF!</definedName>
    <definedName name="BExD3NMR7AW2Z6V8SC79VQR37NA6" localSheetId="5" hidden="1">#REF!</definedName>
    <definedName name="BExD3NMR7AW2Z6V8SC79VQR37NA6" hidden="1">#REF!</definedName>
    <definedName name="BExD3QXA2UQ2W4N7NYLUEOG40BZB" localSheetId="5" hidden="1">#REF!</definedName>
    <definedName name="BExD3QXA2UQ2W4N7NYLUEOG40BZB" hidden="1">#REF!</definedName>
    <definedName name="BExD3U2N041TEJ7GCN005UTPHNXY" localSheetId="5" hidden="1">#REF!</definedName>
    <definedName name="BExD3U2N041TEJ7GCN005UTPHNXY" hidden="1">#REF!</definedName>
    <definedName name="BExD3VPY5VEI1LLQ4I16T16251DT" localSheetId="5" hidden="1">#REF!</definedName>
    <definedName name="BExD3VPY5VEI1LLQ4I16T16251DT" hidden="1">#REF!</definedName>
    <definedName name="BExD3XIUEZZ1KIHV7CPS7DKUGIN8" localSheetId="5" hidden="1">#REF!</definedName>
    <definedName name="BExD3XIUEZZ1KIHV7CPS7DKUGIN8" hidden="1">#REF!</definedName>
    <definedName name="BExD40O0CFTNJFOFMMM1KH0P7BUI" localSheetId="5" hidden="1">#REF!</definedName>
    <definedName name="BExD40O0CFTNJFOFMMM1KH0P7BUI" hidden="1">#REF!</definedName>
    <definedName name="BExD47UYINTJY1PDIW2S1FZ8ZMIO" localSheetId="5" hidden="1">#REF!</definedName>
    <definedName name="BExD47UYINTJY1PDIW2S1FZ8ZMIO" hidden="1">#REF!</definedName>
    <definedName name="BExD4BR9HJ3MWWZ5KLVZWX9FJAUS" localSheetId="5" hidden="1">#REF!</definedName>
    <definedName name="BExD4BR9HJ3MWWZ5KLVZWX9FJAUS" hidden="1">#REF!</definedName>
    <definedName name="BExD4F1WTKT3H0N9MF4H1LX7MBSY" localSheetId="5" hidden="1">#REF!</definedName>
    <definedName name="BExD4F1WTKT3H0N9MF4H1LX7MBSY" hidden="1">#REF!</definedName>
    <definedName name="BExD4H5GQWXBS6LUL3TSP36DVO38" localSheetId="5" hidden="1">#REF!</definedName>
    <definedName name="BExD4H5GQWXBS6LUL3TSP36DVO38" hidden="1">#REF!</definedName>
    <definedName name="BExD4JJSS3QDBLABCJCHD45SRNPI" localSheetId="5" hidden="1">#REF!</definedName>
    <definedName name="BExD4JJSS3QDBLABCJCHD45SRNPI" hidden="1">#REF!</definedName>
    <definedName name="BExD4QQQ7V9LH5WWBJA3HKJXLVP6" localSheetId="5" hidden="1">#REF!</definedName>
    <definedName name="BExD4QQQ7V9LH5WWBJA3HKJXLVP6" hidden="1">#REF!</definedName>
    <definedName name="BExD4R1I0MKF033I5LPUYIMTZ6E8" localSheetId="5" hidden="1">#REF!</definedName>
    <definedName name="BExD4R1I0MKF033I5LPUYIMTZ6E8" hidden="1">#REF!</definedName>
    <definedName name="BExD50MT3M6XZLNUP9JL93EG6D9R" localSheetId="5" hidden="1">#REF!</definedName>
    <definedName name="BExD50MT3M6XZLNUP9JL93EG6D9R" hidden="1">#REF!</definedName>
    <definedName name="BExD5EV7KDSVF1CJT38M4IBPFLPY" localSheetId="5" hidden="1">#REF!</definedName>
    <definedName name="BExD5EV7KDSVF1CJT38M4IBPFLPY" hidden="1">#REF!</definedName>
    <definedName name="BExD5FRK547OESJRYAW574DZEZ7J" localSheetId="5" hidden="1">#REF!</definedName>
    <definedName name="BExD5FRK547OESJRYAW574DZEZ7J" hidden="1">#REF!</definedName>
    <definedName name="BExD5I5X2YA2YNCTCDSMEL4CWF4N" localSheetId="5" hidden="1">#REF!</definedName>
    <definedName name="BExD5I5X2YA2YNCTCDSMEL4CWF4N" hidden="1">#REF!</definedName>
    <definedName name="BExD5QUSRFJWRQ1ZM50WYLCF74DF" localSheetId="5" hidden="1">#REF!</definedName>
    <definedName name="BExD5QUSRFJWRQ1ZM50WYLCF74DF" hidden="1">#REF!</definedName>
    <definedName name="BExD5SSUIF6AJQHBHK8PNMFBPRYB" localSheetId="5" hidden="1">#REF!</definedName>
    <definedName name="BExD5SSUIF6AJQHBHK8PNMFBPRYB" hidden="1">#REF!</definedName>
    <definedName name="BExD623C9LRX18BE0W2V6SZLQUXX" localSheetId="5" hidden="1">#REF!</definedName>
    <definedName name="BExD623C9LRX18BE0W2V6SZLQUXX" hidden="1">#REF!</definedName>
    <definedName name="BExD6CQA7UMJBXV7AIFAIHUF2ICX" localSheetId="5" hidden="1">#REF!</definedName>
    <definedName name="BExD6CQA7UMJBXV7AIFAIHUF2ICX" hidden="1">#REF!</definedName>
    <definedName name="BExD6D18MCF5R8YJMPG21WE3GPJQ" localSheetId="5" hidden="1">#REF!</definedName>
    <definedName name="BExD6D18MCF5R8YJMPG21WE3GPJQ" hidden="1">#REF!</definedName>
    <definedName name="BExD6FKVK8WJWNYPVENR7Q8Q30PK" localSheetId="5" hidden="1">#REF!</definedName>
    <definedName name="BExD6FKVK8WJWNYPVENR7Q8Q30PK" hidden="1">#REF!</definedName>
    <definedName name="BExD6GMP0LK8WKVWMIT1NNH8CHLF" localSheetId="5" hidden="1">#REF!</definedName>
    <definedName name="BExD6GMP0LK8WKVWMIT1NNH8CHLF" hidden="1">#REF!</definedName>
    <definedName name="BExD6H2TE0WWAUIWVSSCLPZ6B88N" localSheetId="5" hidden="1">#REF!</definedName>
    <definedName name="BExD6H2TE0WWAUIWVSSCLPZ6B88N" hidden="1">#REF!</definedName>
    <definedName name="BExD71LTOE015TV5RSAHM8NT8GVW" localSheetId="5" hidden="1">#REF!</definedName>
    <definedName name="BExD71LTOE015TV5RSAHM8NT8GVW" hidden="1">#REF!</definedName>
    <definedName name="BExD73USXVADC7EHGHVTQNCT06ZA" localSheetId="5" hidden="1">#REF!</definedName>
    <definedName name="BExD73USXVADC7EHGHVTQNCT06ZA" hidden="1">#REF!</definedName>
    <definedName name="BExD7GAIGULTB3YHM1OS9RBQOTEC" localSheetId="5" hidden="1">#REF!</definedName>
    <definedName name="BExD7GAIGULTB3YHM1OS9RBQOTEC" hidden="1">#REF!</definedName>
    <definedName name="BExD7IE1DHIS52UFDCTSKPJQNRD5" localSheetId="5" hidden="1">#REF!</definedName>
    <definedName name="BExD7IE1DHIS52UFDCTSKPJQNRD5" hidden="1">#REF!</definedName>
    <definedName name="BExD7IUBGUWHYC9UNZ1IY5XFYKQN" localSheetId="5" hidden="1">#REF!</definedName>
    <definedName name="BExD7IUBGUWHYC9UNZ1IY5XFYKQN" hidden="1">#REF!</definedName>
    <definedName name="BExD7JQOJ35HGL8U2OCEI2P2JT7I" localSheetId="5" hidden="1">#REF!</definedName>
    <definedName name="BExD7JQOJ35HGL8U2OCEI2P2JT7I" hidden="1">#REF!</definedName>
    <definedName name="BExD7KSDKNDNH95NDT3S7GM3MUU2" localSheetId="5" hidden="1">#REF!</definedName>
    <definedName name="BExD7KSDKNDNH95NDT3S7GM3MUU2" hidden="1">#REF!</definedName>
    <definedName name="BExD8H5O087KQVWIVPUUID5VMGMS" localSheetId="5" hidden="1">#REF!</definedName>
    <definedName name="BExD8H5O087KQVWIVPUUID5VMGMS" hidden="1">#REF!</definedName>
    <definedName name="BExD8HLWJHFK6566YQLGOAPIWD7G" localSheetId="5" hidden="1">#REF!</definedName>
    <definedName name="BExD8HLWJHFK6566YQLGOAPIWD7G" hidden="1">#REF!</definedName>
    <definedName name="BExD8OCLZMFN5K3VZYI4Q4ITVKUA" localSheetId="5" hidden="1">#REF!</definedName>
    <definedName name="BExD8OCLZMFN5K3VZYI4Q4ITVKUA" hidden="1">#REF!</definedName>
    <definedName name="BExD93C1R6LC0631ECHVFYH0R0PD" localSheetId="5" hidden="1">#REF!</definedName>
    <definedName name="BExD93C1R6LC0631ECHVFYH0R0PD" hidden="1">#REF!</definedName>
    <definedName name="BExD97TXIO0COVNN4OH3DEJ33YLM" localSheetId="5" hidden="1">#REF!</definedName>
    <definedName name="BExD97TXIO0COVNN4OH3DEJ33YLM" hidden="1">#REF!</definedName>
    <definedName name="BExD99RZ1RFIMK6O1ZHSPJ68X9Y5" localSheetId="5" hidden="1">#REF!</definedName>
    <definedName name="BExD99RZ1RFIMK6O1ZHSPJ68X9Y5" hidden="1">#REF!</definedName>
    <definedName name="BExD9ATSNNU6SJVYYUCUG2AFS57W" localSheetId="5" hidden="1">#REF!</definedName>
    <definedName name="BExD9ATSNNU6SJVYYUCUG2AFS57W" hidden="1">#REF!</definedName>
    <definedName name="BExD9JO1QOKHUKL6DOEKDLUBPPKZ" localSheetId="5" hidden="1">#REF!</definedName>
    <definedName name="BExD9JO1QOKHUKL6DOEKDLUBPPKZ" hidden="1">#REF!</definedName>
    <definedName name="BExD9L0ID3VSOU609GKWYTA5BFMA" localSheetId="5" hidden="1">#REF!</definedName>
    <definedName name="BExD9L0ID3VSOU609GKWYTA5BFMA" hidden="1">#REF!</definedName>
    <definedName name="BExD9M7SEMG0JK2FUTTZXWIEBTKB" localSheetId="5" hidden="1">#REF!</definedName>
    <definedName name="BExD9M7SEMG0JK2FUTTZXWIEBTKB" hidden="1">#REF!</definedName>
    <definedName name="BExD9MNYBYB1AICQL5165G472IE2" localSheetId="5" hidden="1">#REF!</definedName>
    <definedName name="BExD9MNYBYB1AICQL5165G472IE2" hidden="1">#REF!</definedName>
    <definedName name="BExD9PNSYT7GASEGUVL48MUQ02WO" localSheetId="5" hidden="1">#REF!</definedName>
    <definedName name="BExD9PNSYT7GASEGUVL48MUQ02WO" hidden="1">#REF!</definedName>
    <definedName name="BExD9TK2MIWFH5SKUYU9ZKF4NPHQ" localSheetId="5" hidden="1">#REF!</definedName>
    <definedName name="BExD9TK2MIWFH5SKUYU9ZKF4NPHQ" hidden="1">#REF!</definedName>
    <definedName name="BExDA23J1UL1EN1K0BLX2TKAX4U0" localSheetId="5" hidden="1">#REF!</definedName>
    <definedName name="BExDA23J1UL1EN1K0BLX2TKAX4U0" hidden="1">#REF!</definedName>
    <definedName name="BExDA6594R2INH5X2F55YRZSKRND" localSheetId="5" hidden="1">#REF!</definedName>
    <definedName name="BExDA6594R2INH5X2F55YRZSKRND" hidden="1">#REF!</definedName>
    <definedName name="BExDA6LD9061UULVKUUI4QP8SK13" localSheetId="5" hidden="1">#REF!</definedName>
    <definedName name="BExDA6LD9061UULVKUUI4QP8SK13" hidden="1">#REF!</definedName>
    <definedName name="BExDAGMVMNLQ6QXASB9R6D8DIT12" localSheetId="5" hidden="1">#REF!</definedName>
    <definedName name="BExDAGMVMNLQ6QXASB9R6D8DIT12" hidden="1">#REF!</definedName>
    <definedName name="BExDAYBHU9ADLXI8VRC7F608RVGM" localSheetId="5" hidden="1">#REF!</definedName>
    <definedName name="BExDAYBHU9ADLXI8VRC7F608RVGM" hidden="1">#REF!</definedName>
    <definedName name="BExDBDR1XR0FV0CYUCB2OJ7CJCZU" localSheetId="5" hidden="1">#REF!</definedName>
    <definedName name="BExDBDR1XR0FV0CYUCB2OJ7CJCZU" hidden="1">#REF!</definedName>
    <definedName name="BExDC7F818VN0S18ID7XRCRVYPJ4" localSheetId="5" hidden="1">#REF!</definedName>
    <definedName name="BExDC7F818VN0S18ID7XRCRVYPJ4" hidden="1">#REF!</definedName>
    <definedName name="BExDCL7K96PC9VZYB70ZW3QPVIJE" localSheetId="5" hidden="1">#REF!</definedName>
    <definedName name="BExDCL7K96PC9VZYB70ZW3QPVIJE" hidden="1">#REF!</definedName>
    <definedName name="BExDCP3UZ3C2O4C1F7KMU0Z9U32N" localSheetId="5" hidden="1">#REF!</definedName>
    <definedName name="BExDCP3UZ3C2O4C1F7KMU0Z9U32N" hidden="1">#REF!</definedName>
    <definedName name="BExENU8ISP26W97JG63CN1XT9KB4" localSheetId="5" hidden="1">#REF!</definedName>
    <definedName name="BExENU8ISP26W97JG63CN1XT9KB4" hidden="1">#REF!</definedName>
    <definedName name="BExEO14OTKLVDBTNB2ONGZ4YB20H" localSheetId="5" hidden="1">#REF!</definedName>
    <definedName name="BExEO14OTKLVDBTNB2ONGZ4YB20H" hidden="1">#REF!</definedName>
    <definedName name="BExEO80UUNTK4DX33Z5TYLM8NYZM" localSheetId="5" hidden="1">#REF!</definedName>
    <definedName name="BExEO80UUNTK4DX33Z5TYLM8NYZM" hidden="1">#REF!</definedName>
    <definedName name="BExEOBX3WECDMYCV9RLN49APTXMM" localSheetId="5" hidden="1">#REF!</definedName>
    <definedName name="BExEOBX3WECDMYCV9RLN49APTXMM" hidden="1">#REF!</definedName>
    <definedName name="BExEPN9VIYI0FVL0HLZQXJFO6TT0" localSheetId="5" hidden="1">#REF!</definedName>
    <definedName name="BExEPN9VIYI0FVL0HLZQXJFO6TT0" hidden="1">#REF!</definedName>
    <definedName name="BExEPQPUOD4B6H60DKEB9159F7DR" localSheetId="5" hidden="1">#REF!</definedName>
    <definedName name="BExEPQPUOD4B6H60DKEB9159F7DR" hidden="1">#REF!</definedName>
    <definedName name="BExEPYT6VDSMR8MU2341Q5GM2Y9V" localSheetId="5" hidden="1">#REF!</definedName>
    <definedName name="BExEPYT6VDSMR8MU2341Q5GM2Y9V" hidden="1">#REF!</definedName>
    <definedName name="BExEQ2ENYLMY8K1796XBB31CJHNN" localSheetId="5" hidden="1">#REF!</definedName>
    <definedName name="BExEQ2ENYLMY8K1796XBB31CJHNN" hidden="1">#REF!</definedName>
    <definedName name="BExEQ2PFE4N40LEPGDPS90WDL6BN" localSheetId="5" hidden="1">#REF!</definedName>
    <definedName name="BExEQ2PFE4N40LEPGDPS90WDL6BN" hidden="1">#REF!</definedName>
    <definedName name="BExEQ2PFURT24NQYGYVE8NKX1EGA" localSheetId="5" hidden="1">#REF!</definedName>
    <definedName name="BExEQ2PFURT24NQYGYVE8NKX1EGA" hidden="1">#REF!</definedName>
    <definedName name="BExEQB8ZWXO6IIGOEPWTLOJGE2NR" localSheetId="5" hidden="1">#REF!</definedName>
    <definedName name="BExEQB8ZWXO6IIGOEPWTLOJGE2NR" hidden="1">#REF!</definedName>
    <definedName name="BExEQBZX0EL6LIKPY01197ACK65H" localSheetId="5" hidden="1">#REF!</definedName>
    <definedName name="BExEQBZX0EL6LIKPY01197ACK65H" hidden="1">#REF!</definedName>
    <definedName name="BExEQDXZALJLD4OBF74IKZBR13SR" localSheetId="5" hidden="1">#REF!</definedName>
    <definedName name="BExEQDXZALJLD4OBF74IKZBR13SR" hidden="1">#REF!</definedName>
    <definedName name="BExEQFLE2RPWGMWQAI4JMKUEFRPT" localSheetId="5" hidden="1">#REF!</definedName>
    <definedName name="BExEQFLE2RPWGMWQAI4JMKUEFRPT" hidden="1">#REF!</definedName>
    <definedName name="BExEQJHNJV9U65F5VGIGX0VM02VF" localSheetId="5" hidden="1">#REF!</definedName>
    <definedName name="BExEQJHNJV9U65F5VGIGX0VM02VF" hidden="1">#REF!</definedName>
    <definedName name="BExEQTZAP8R69U31W4LKGTKKGKQE" localSheetId="5" hidden="1">#REF!</definedName>
    <definedName name="BExEQTZAP8R69U31W4LKGTKKGKQE" hidden="1">#REF!</definedName>
    <definedName name="BExER2O72H1F9WV6S1J04C15PXX7" localSheetId="5" hidden="1">#REF!</definedName>
    <definedName name="BExER2O72H1F9WV6S1J04C15PXX7" hidden="1">#REF!</definedName>
    <definedName name="BExERIPCI7N2NW7JRL59DVT0TTSU" localSheetId="5" hidden="1">#REF!</definedName>
    <definedName name="BExERIPCI7N2NW7JRL59DVT0TTSU" hidden="1">#REF!</definedName>
    <definedName name="BExERRUIKIOATPZ9U4HQ0V52RJAU" localSheetId="5" hidden="1">#REF!</definedName>
    <definedName name="BExERRUIKIOATPZ9U4HQ0V52RJAU" hidden="1">#REF!</definedName>
    <definedName name="BExERSANFNM1O7T65PC5MJ301YET" localSheetId="5" hidden="1">#REF!</definedName>
    <definedName name="BExERSANFNM1O7T65PC5MJ301YET" hidden="1">#REF!</definedName>
    <definedName name="BExERU8P606C6QQZZL55U0ZQYQF1" localSheetId="5" hidden="1">#REF!</definedName>
    <definedName name="BExERU8P606C6QQZZL55U0ZQYQF1" hidden="1">#REF!</definedName>
    <definedName name="BExERWCEBKQRYWRQLYJ4UCMMKTHG" localSheetId="5" hidden="1">[19]ZZCOOM_M03_Q005!#REF!</definedName>
    <definedName name="BExERWCEBKQRYWRQLYJ4UCMMKTHG" hidden="1">[19]ZZCOOM_M03_Q005!#REF!</definedName>
    <definedName name="BExERXE1QW042A2T25RI4DVUU59O" localSheetId="5" hidden="1">#REF!</definedName>
    <definedName name="BExERXE1QW042A2T25RI4DVUU59O" hidden="1">#REF!</definedName>
    <definedName name="BExES44RHHDL3V7FLV6M20834WF1" localSheetId="5" hidden="1">#REF!</definedName>
    <definedName name="BExES44RHHDL3V7FLV6M20834WF1" hidden="1">#REF!</definedName>
    <definedName name="BExES4A7VE2X3RYYTVRLKZD4I7WU" localSheetId="5" hidden="1">#REF!</definedName>
    <definedName name="BExES4A7VE2X3RYYTVRLKZD4I7WU" hidden="1">#REF!</definedName>
    <definedName name="BExESLYUFDACMPARVY264HKBCXLX" localSheetId="5" hidden="1">#REF!</definedName>
    <definedName name="BExESLYUFDACMPARVY264HKBCXLX" hidden="1">#REF!</definedName>
    <definedName name="BExESMKD95A649M0WRSG6CXXP326" localSheetId="5" hidden="1">#REF!</definedName>
    <definedName name="BExESMKD95A649M0WRSG6CXXP326" hidden="1">#REF!</definedName>
    <definedName name="BExESR27ZXJG5VMY4PR9D940VS7T" localSheetId="5" hidden="1">#REF!</definedName>
    <definedName name="BExESR27ZXJG5VMY4PR9D940VS7T" hidden="1">#REF!</definedName>
    <definedName name="BExESVK1YRJM6UG6FBYOF9CNX29X" localSheetId="5" hidden="1">#REF!</definedName>
    <definedName name="BExESVK1YRJM6UG6FBYOF9CNX29X" hidden="1">#REF!</definedName>
    <definedName name="BExESZ03KXL8DQ2591HLR56ZML94" localSheetId="5" hidden="1">#REF!</definedName>
    <definedName name="BExESZ03KXL8DQ2591HLR56ZML94" hidden="1">#REF!</definedName>
    <definedName name="BExESZAW5N443NRTKIP59OEI1CR6" localSheetId="5" hidden="1">#REF!</definedName>
    <definedName name="BExESZAW5N443NRTKIP59OEI1CR6" hidden="1">#REF!</definedName>
    <definedName name="BExET3HXQ60A4O2OLKX8QNXRI6LQ" localSheetId="5" hidden="1">#REF!</definedName>
    <definedName name="BExET3HXQ60A4O2OLKX8QNXRI6LQ" hidden="1">#REF!</definedName>
    <definedName name="BExET4EAH366GROMVVMDCSUI1018" localSheetId="5" hidden="1">#REF!</definedName>
    <definedName name="BExET4EAH366GROMVVMDCSUI1018" hidden="1">#REF!</definedName>
    <definedName name="BExETA3B1FCIOA80H94K90FWXQKE" localSheetId="5" hidden="1">#REF!</definedName>
    <definedName name="BExETA3B1FCIOA80H94K90FWXQKE" hidden="1">#REF!</definedName>
    <definedName name="BExETAZOYT4CJIT8RRKC9F2HJG1D" localSheetId="5" hidden="1">#REF!</definedName>
    <definedName name="BExETAZOYT4CJIT8RRKC9F2HJG1D" hidden="1">#REF!</definedName>
    <definedName name="BExETB55BNG40G9YOI2H6UHIR9WU" localSheetId="5" hidden="1">#REF!</definedName>
    <definedName name="BExETB55BNG40G9YOI2H6UHIR9WU" hidden="1">#REF!</definedName>
    <definedName name="BExETF6QD5A9GEINE1KZRRC2LXWM" localSheetId="5" hidden="1">#REF!</definedName>
    <definedName name="BExETF6QD5A9GEINE1KZRRC2LXWM" hidden="1">#REF!</definedName>
    <definedName name="BExETQ9XRXLUACN82805SPSPNKHI" localSheetId="5" hidden="1">#REF!</definedName>
    <definedName name="BExETQ9XRXLUACN82805SPSPNKHI" hidden="1">#REF!</definedName>
    <definedName name="BExETR0YRMOR63E6DHLEHV9QVVON" localSheetId="5" hidden="1">#REF!</definedName>
    <definedName name="BExETR0YRMOR63E6DHLEHV9QVVON" hidden="1">#REF!</definedName>
    <definedName name="BExETVO51BGF7GGNGB21UD7OIF15" localSheetId="5" hidden="1">#REF!</definedName>
    <definedName name="BExETVO51BGF7GGNGB21UD7OIF15" hidden="1">#REF!</definedName>
    <definedName name="BExETVTGY38YXYYF7N73OYN6FYY3" localSheetId="5" hidden="1">#REF!</definedName>
    <definedName name="BExETVTGY38YXYYF7N73OYN6FYY3" hidden="1">#REF!</definedName>
    <definedName name="BExETVTH8RADW05P2XUUV7V44TWW" localSheetId="5" hidden="1">#REF!</definedName>
    <definedName name="BExETVTH8RADW05P2XUUV7V44TWW" hidden="1">#REF!</definedName>
    <definedName name="BExETW9PYUAV5QY6A4VCYZRIOUX4" localSheetId="5" hidden="1">#REF!</definedName>
    <definedName name="BExETW9PYUAV5QY6A4VCYZRIOUX4" hidden="1">#REF!</definedName>
    <definedName name="BExEUGNELLVZ7K2PYWP2TG8T65XQ" localSheetId="5" hidden="1">#REF!</definedName>
    <definedName name="BExEUGNELLVZ7K2PYWP2TG8T65XQ" hidden="1">#REF!</definedName>
    <definedName name="BExEUHUG1NGJGB6F1UH5IKFZ9B9M" localSheetId="5" hidden="1">#REF!</definedName>
    <definedName name="BExEUHUG1NGJGB6F1UH5IKFZ9B9M" hidden="1">#REF!</definedName>
    <definedName name="BExEUNE4T242Y59C6MS28MXEUGCP" localSheetId="5" hidden="1">#REF!</definedName>
    <definedName name="BExEUNE4T242Y59C6MS28MXEUGCP" hidden="1">#REF!</definedName>
    <definedName name="BExEUNU7FYVTR4DD1D31SS7PNXX2" localSheetId="5" hidden="1">#REF!</definedName>
    <definedName name="BExEUNU7FYVTR4DD1D31SS7PNXX2" hidden="1">#REF!</definedName>
    <definedName name="BExEUOAHB0OT3BACAHNZ3B905C0P" localSheetId="5" hidden="1">#REF!</definedName>
    <definedName name="BExEUOAHB0OT3BACAHNZ3B905C0P" hidden="1">#REF!</definedName>
    <definedName name="BExEV2TP7NA3ZR6RJGH5ER370OUM" localSheetId="5" hidden="1">#REF!</definedName>
    <definedName name="BExEV2TP7NA3ZR6RJGH5ER370OUM" hidden="1">#REF!</definedName>
    <definedName name="BExEV3Q7M5YTX3CY3QCP1SUIEP2E" localSheetId="5" hidden="1">#REF!</definedName>
    <definedName name="BExEV3Q7M5YTX3CY3QCP1SUIEP2E" hidden="1">#REF!</definedName>
    <definedName name="BExEV69USLNYO2QRJRC0J92XUF00" localSheetId="5" hidden="1">#REF!</definedName>
    <definedName name="BExEV69USLNYO2QRJRC0J92XUF00" hidden="1">#REF!</definedName>
    <definedName name="BExEV6KNTQOCFD7GV726XQEVQ7R6" localSheetId="5" hidden="1">#REF!</definedName>
    <definedName name="BExEV6KNTQOCFD7GV726XQEVQ7R6" hidden="1">#REF!</definedName>
    <definedName name="BExEV6VGM4POO9QT9KH3QA3VYCWM" localSheetId="5" hidden="1">#REF!</definedName>
    <definedName name="BExEV6VGM4POO9QT9KH3QA3VYCWM" hidden="1">#REF!</definedName>
    <definedName name="BExEVCEYMOI0PGO7HAEOS9CVMU2O" localSheetId="5" hidden="1">#REF!</definedName>
    <definedName name="BExEVCEYMOI0PGO7HAEOS9CVMU2O" hidden="1">#REF!</definedName>
    <definedName name="BExEVET98G3FU6QBF9LHYWSAMV0O" localSheetId="5" hidden="1">#REF!</definedName>
    <definedName name="BExEVET98G3FU6QBF9LHYWSAMV0O" hidden="1">#REF!</definedName>
    <definedName name="BExEVNCUT0PDUYNJH7G6BSEWZOT2" localSheetId="5" hidden="1">#REF!</definedName>
    <definedName name="BExEVNCUT0PDUYNJH7G6BSEWZOT2" hidden="1">#REF!</definedName>
    <definedName name="BExEVPGF4V5J0WQRZKUM8F9TTKZJ" localSheetId="5" hidden="1">#REF!</definedName>
    <definedName name="BExEVPGF4V5J0WQRZKUM8F9TTKZJ" hidden="1">#REF!</definedName>
    <definedName name="BExEVVLIEVWYRF2UUC1H0H5QU1CP" localSheetId="5" hidden="1">#REF!</definedName>
    <definedName name="BExEVVLIEVWYRF2UUC1H0H5QU1CP" hidden="1">#REF!</definedName>
    <definedName name="BExEVWCKO8T84GW9Z3X47915XKSH" localSheetId="5" hidden="1">#REF!</definedName>
    <definedName name="BExEVWCKO8T84GW9Z3X47915XKSH" hidden="1">#REF!</definedName>
    <definedName name="BExEVZSJWMZ5L2ZE7AZC57CXKW6T" localSheetId="5" hidden="1">#REF!</definedName>
    <definedName name="BExEVZSJWMZ5L2ZE7AZC57CXKW6T" hidden="1">#REF!</definedName>
    <definedName name="BExEW0JL1GFFCXMDGW54CI7Y8FZN" localSheetId="5" hidden="1">#REF!</definedName>
    <definedName name="BExEW0JL1GFFCXMDGW54CI7Y8FZN" hidden="1">#REF!</definedName>
    <definedName name="BExEW68M9WL8214QH9C7VCK7BN08" localSheetId="5" hidden="1">#REF!</definedName>
    <definedName name="BExEW68M9WL8214QH9C7VCK7BN08" hidden="1">#REF!</definedName>
    <definedName name="BExEW8HFKH6F47KIHYBDRUEFZ2ZZ" localSheetId="5" hidden="1">#REF!</definedName>
    <definedName name="BExEW8HFKH6F47KIHYBDRUEFZ2ZZ" hidden="1">#REF!</definedName>
    <definedName name="BExEWB6JHMITZPXHB6JATOCLLKLJ" localSheetId="5" hidden="1">#REF!</definedName>
    <definedName name="BExEWB6JHMITZPXHB6JATOCLLKLJ" hidden="1">#REF!</definedName>
    <definedName name="BExEWNBGQS1U2LW3W84T4LSJ9K00" localSheetId="5" hidden="1">#REF!</definedName>
    <definedName name="BExEWNBGQS1U2LW3W84T4LSJ9K00" hidden="1">#REF!</definedName>
    <definedName name="BExEWO7STL7HNZSTY8VQBPTX1WK6" localSheetId="5" hidden="1">#REF!</definedName>
    <definedName name="BExEWO7STL7HNZSTY8VQBPTX1WK6" hidden="1">#REF!</definedName>
    <definedName name="BExEWQ0M1N3KMKTDJ73H10QSG4W1" localSheetId="5" hidden="1">#REF!</definedName>
    <definedName name="BExEWQ0M1N3KMKTDJ73H10QSG4W1" hidden="1">#REF!</definedName>
    <definedName name="BExEX43OR6NH8GF32YY2ZB6Y8WGP" localSheetId="5" hidden="1">#REF!</definedName>
    <definedName name="BExEX43OR6NH8GF32YY2ZB6Y8WGP" hidden="1">#REF!</definedName>
    <definedName name="BExEX85F3OSW8NSCYGYPS9372Z1Q" localSheetId="5" hidden="1">#REF!</definedName>
    <definedName name="BExEX85F3OSW8NSCYGYPS9372Z1Q" hidden="1">#REF!</definedName>
    <definedName name="BExEX9HWY2G6928ZVVVQF77QCM2C" localSheetId="5" hidden="1">#REF!</definedName>
    <definedName name="BExEX9HWY2G6928ZVVVQF77QCM2C" hidden="1">#REF!</definedName>
    <definedName name="BExEXBQWAYKMVBRJRHB8PFCSYFVN" localSheetId="5" hidden="1">#REF!</definedName>
    <definedName name="BExEXBQWAYKMVBRJRHB8PFCSYFVN" hidden="1">#REF!</definedName>
    <definedName name="BExEXGE2TE9MQWLQVHL7XGQWL102" localSheetId="5" hidden="1">#REF!</definedName>
    <definedName name="BExEXGE2TE9MQWLQVHL7XGQWL102" hidden="1">#REF!</definedName>
    <definedName name="BExEXRBZ0DI9E2UFLLKYWGN66B61" localSheetId="5" hidden="1">#REF!</definedName>
    <definedName name="BExEXRBZ0DI9E2UFLLKYWGN66B61" hidden="1">#REF!</definedName>
    <definedName name="BExEXW4FSOZ9C2SZSQIAA3W82I5K" localSheetId="5" hidden="1">#REF!</definedName>
    <definedName name="BExEXW4FSOZ9C2SZSQIAA3W82I5K" hidden="1">#REF!</definedName>
    <definedName name="BExEXZ4H2ZUNEW5I6I74GK08QAQC" localSheetId="5" hidden="1">#REF!</definedName>
    <definedName name="BExEXZ4H2ZUNEW5I6I74GK08QAQC" hidden="1">#REF!</definedName>
    <definedName name="BExEY42GK80HA9M84NTZ3NV9K2VI" localSheetId="5" hidden="1">#REF!</definedName>
    <definedName name="BExEY42GK80HA9M84NTZ3NV9K2VI" hidden="1">#REF!</definedName>
    <definedName name="BExEYLG9FL9V1JPPNZ3FUDNSEJ4V" localSheetId="5" hidden="1">#REF!</definedName>
    <definedName name="BExEYLG9FL9V1JPPNZ3FUDNSEJ4V" hidden="1">#REF!</definedName>
    <definedName name="BExEYOW8C1B3OUUCIGEC7L8OOW1Z" localSheetId="5" hidden="1">#REF!</definedName>
    <definedName name="BExEYOW8C1B3OUUCIGEC7L8OOW1Z" hidden="1">#REF!</definedName>
    <definedName name="BExEYPCI2LT224YS4M3T50V85FAG" localSheetId="5" hidden="1">#REF!</definedName>
    <definedName name="BExEYPCI2LT224YS4M3T50V85FAG" hidden="1">#REF!</definedName>
    <definedName name="BExEYUQJXZT6N5HJH8ACJF6SRWEE" localSheetId="5" hidden="1">#REF!</definedName>
    <definedName name="BExEYUQJXZT6N5HJH8ACJF6SRWEE" hidden="1">#REF!</definedName>
    <definedName name="BExEYYC7KLO4XJQW9GMGVVJQXF4C" localSheetId="5" hidden="1">#REF!</definedName>
    <definedName name="BExEYYC7KLO4XJQW9GMGVVJQXF4C" hidden="1">#REF!</definedName>
    <definedName name="BExEZ1S6VZCG01ZPLBSS9Z1SBOJ2" localSheetId="5" hidden="1">#REF!</definedName>
    <definedName name="BExEZ1S6VZCG01ZPLBSS9Z1SBOJ2" hidden="1">#REF!</definedName>
    <definedName name="BExEZ6KV8TDKOO0Y66LSH9DCFW5M" localSheetId="5" hidden="1">#REF!</definedName>
    <definedName name="BExEZ6KV8TDKOO0Y66LSH9DCFW5M" hidden="1">#REF!</definedName>
    <definedName name="BExEZGBFNJR8DLPN0V11AU22L6WY" localSheetId="5" hidden="1">#REF!</definedName>
    <definedName name="BExEZGBFNJR8DLPN0V11AU22L6WY" hidden="1">#REF!</definedName>
    <definedName name="BExEZVR61GWO1ZM3XHWUKRJJMQXV" localSheetId="5" hidden="1">#REF!</definedName>
    <definedName name="BExEZVR61GWO1ZM3XHWUKRJJMQXV" hidden="1">#REF!</definedName>
    <definedName name="BExF02Y3V3QEPO2XLDSK47APK9XJ" localSheetId="5" hidden="1">#REF!</definedName>
    <definedName name="BExF02Y3V3QEPO2XLDSK47APK9XJ" hidden="1">#REF!</definedName>
    <definedName name="BExF03E824NHBODFUZ3PZ5HLF85X" localSheetId="5" hidden="1">#REF!</definedName>
    <definedName name="BExF03E824NHBODFUZ3PZ5HLF85X" hidden="1">#REF!</definedName>
    <definedName name="BExF09OS91RT7N7IW8JLMZ121ZP3" localSheetId="5" hidden="1">#REF!</definedName>
    <definedName name="BExF09OS91RT7N7IW8JLMZ121ZP3" hidden="1">#REF!</definedName>
    <definedName name="BExF0D4SEQ7RRCAER8UQKUJ4HH0Q" localSheetId="5" hidden="1">#REF!</definedName>
    <definedName name="BExF0D4SEQ7RRCAER8UQKUJ4HH0Q" hidden="1">#REF!</definedName>
    <definedName name="BExF0D4Z97PCG5JI9CC2TFB553AX" localSheetId="5" hidden="1">#REF!</definedName>
    <definedName name="BExF0D4Z97PCG5JI9CC2TFB553AX" hidden="1">#REF!</definedName>
    <definedName name="BExF0DAB1PUE0V936NFEK68CCKTJ" localSheetId="5" hidden="1">#REF!</definedName>
    <definedName name="BExF0DAB1PUE0V936NFEK68CCKTJ" hidden="1">#REF!</definedName>
    <definedName name="BExF0LOEHV42P2DV7QL8O7HOQ3N9" localSheetId="5" hidden="1">#REF!</definedName>
    <definedName name="BExF0LOEHV42P2DV7QL8O7HOQ3N9" hidden="1">#REF!</definedName>
    <definedName name="BExF0QRT0ZP2578DKKC9SRW40F5L" localSheetId="5" hidden="1">#REF!</definedName>
    <definedName name="BExF0QRT0ZP2578DKKC9SRW40F5L" hidden="1">#REF!</definedName>
    <definedName name="BExF0WRM9VO25RLSO03ZOCE8H7K5" localSheetId="5" hidden="1">#REF!</definedName>
    <definedName name="BExF0WRM9VO25RLSO03ZOCE8H7K5" hidden="1">#REF!</definedName>
    <definedName name="BExF0ZRI7W4RSLIDLHTSM0AWXO3S" localSheetId="5" hidden="1">#REF!</definedName>
    <definedName name="BExF0ZRI7W4RSLIDLHTSM0AWXO3S" hidden="1">#REF!</definedName>
    <definedName name="BExF19CT3MMZZ2T5EWMDNG3UOJ01" localSheetId="5" hidden="1">#REF!</definedName>
    <definedName name="BExF19CT3MMZZ2T5EWMDNG3UOJ01" hidden="1">#REF!</definedName>
    <definedName name="BExF1C1VNHJBRW2XQKVSL1KSLFZ8" localSheetId="5" hidden="1">#REF!</definedName>
    <definedName name="BExF1C1VNHJBRW2XQKVSL1KSLFZ8" hidden="1">#REF!</definedName>
    <definedName name="BExF1M38U6NX17YJA8YU359B5Z4M" localSheetId="5" hidden="1">#REF!</definedName>
    <definedName name="BExF1M38U6NX17YJA8YU359B5Z4M" hidden="1">#REF!</definedName>
    <definedName name="BExF1MU4W3NPEY0OHRDWP5IANCBB" localSheetId="5" hidden="1">#REF!</definedName>
    <definedName name="BExF1MU4W3NPEY0OHRDWP5IANCBB" hidden="1">#REF!</definedName>
    <definedName name="BExF1MZN8MWMOKOARHJ1QAF9HPGT" localSheetId="5" hidden="1">#REF!</definedName>
    <definedName name="BExF1MZN8MWMOKOARHJ1QAF9HPGT" hidden="1">#REF!</definedName>
    <definedName name="BExF1US4ZIQYSU5LBFYNRA9N0K2O" localSheetId="5" hidden="1">#REF!</definedName>
    <definedName name="BExF1US4ZIQYSU5LBFYNRA9N0K2O" hidden="1">#REF!</definedName>
    <definedName name="BExF272JNPJCK1XLBG016XXBVFO8" localSheetId="5" hidden="1">#REF!</definedName>
    <definedName name="BExF272JNPJCK1XLBG016XXBVFO8" hidden="1">#REF!</definedName>
    <definedName name="BExF2CWZN6E87RGTBMD4YQI2QT7R" localSheetId="5" hidden="1">#REF!</definedName>
    <definedName name="BExF2CWZN6E87RGTBMD4YQI2QT7R" hidden="1">#REF!</definedName>
    <definedName name="BExF2DYO1WQ7GMXSTAQRDBW1NSFG" localSheetId="5" hidden="1">#REF!</definedName>
    <definedName name="BExF2DYO1WQ7GMXSTAQRDBW1NSFG" hidden="1">#REF!</definedName>
    <definedName name="BExF2H9D3MC9XKLPZ6VIP4F7G4YN" localSheetId="5" hidden="1">#REF!</definedName>
    <definedName name="BExF2H9D3MC9XKLPZ6VIP4F7G4YN" hidden="1">#REF!</definedName>
    <definedName name="BExF2MSWNUY9Z6BZJQZ538PPTION" localSheetId="5" hidden="1">#REF!</definedName>
    <definedName name="BExF2MSWNUY9Z6BZJQZ538PPTION" hidden="1">#REF!</definedName>
    <definedName name="BExF2QZYWHTYGUTTXR15CKCV3LS7" localSheetId="5" hidden="1">#REF!</definedName>
    <definedName name="BExF2QZYWHTYGUTTXR15CKCV3LS7" hidden="1">#REF!</definedName>
    <definedName name="BExF2T8Y6TSJ74RMSZOA9CEH4OZ6" localSheetId="5" hidden="1">#REF!</definedName>
    <definedName name="BExF2T8Y6TSJ74RMSZOA9CEH4OZ6" hidden="1">#REF!</definedName>
    <definedName name="BExF31N3YM4F37EOOY8M8VI1KXN8" localSheetId="5" hidden="1">#REF!</definedName>
    <definedName name="BExF31N3YM4F37EOOY8M8VI1KXN8" hidden="1">#REF!</definedName>
    <definedName name="BExF37C1YKBT79Z9SOJAG5MXQGTU" localSheetId="5" hidden="1">#REF!</definedName>
    <definedName name="BExF37C1YKBT79Z9SOJAG5MXQGTU" hidden="1">#REF!</definedName>
    <definedName name="BExF3A6HPA6DGYALZNHHJPMCUYZR" localSheetId="5" hidden="1">#REF!</definedName>
    <definedName name="BExF3A6HPA6DGYALZNHHJPMCUYZR" hidden="1">#REF!</definedName>
    <definedName name="BExF3GMJW5D7066GYKTMM3CVH1HE" localSheetId="5" hidden="1">#REF!</definedName>
    <definedName name="BExF3GMJW5D7066GYKTMM3CVH1HE" hidden="1">#REF!</definedName>
    <definedName name="BExF3I9T44X7DV9HHV51DVDDPPZG" localSheetId="5" hidden="1">#REF!</definedName>
    <definedName name="BExF3I9T44X7DV9HHV51DVDDPPZG" hidden="1">#REF!</definedName>
    <definedName name="BExF3IKLZ35F2D4DI7R7P7NZLVC3" localSheetId="5" hidden="1">#REF!</definedName>
    <definedName name="BExF3IKLZ35F2D4DI7R7P7NZLVC3" hidden="1">#REF!</definedName>
    <definedName name="BExF3JMFX5DILOIFUDIO1HZUK875" localSheetId="5" hidden="1">#REF!</definedName>
    <definedName name="BExF3JMFX5DILOIFUDIO1HZUK875" hidden="1">#REF!</definedName>
    <definedName name="BExF3KIO2G9LJYXZ61H8PJJ6OQXV" localSheetId="5" hidden="1">#REF!</definedName>
    <definedName name="BExF3KIO2G9LJYXZ61H8PJJ6OQXV" hidden="1">#REF!</definedName>
    <definedName name="BExF3MGVCZHXDAUDZAGUYESZ3RC8" localSheetId="5" hidden="1">#REF!</definedName>
    <definedName name="BExF3MGVCZHXDAUDZAGUYESZ3RC8" hidden="1">#REF!</definedName>
    <definedName name="BExF3NTC4BGZEM6B87TCFX277QCS" localSheetId="5" hidden="1">#REF!</definedName>
    <definedName name="BExF3NTC4BGZEM6B87TCFX277QCS" hidden="1">#REF!</definedName>
    <definedName name="BExF3Q2DOSQI9SIAXB522CN0WBZ7" localSheetId="5" hidden="1">#REF!</definedName>
    <definedName name="BExF3Q2DOSQI9SIAXB522CN0WBZ7" hidden="1">#REF!</definedName>
    <definedName name="BExF3Q7NI90WT31QHYSJDIG0LLLJ" localSheetId="5" hidden="1">#REF!</definedName>
    <definedName name="BExF3Q7NI90WT31QHYSJDIG0LLLJ" hidden="1">#REF!</definedName>
    <definedName name="BExF3QD55TIY1MSBSRK9TUJKBEWO" localSheetId="5" hidden="1">#REF!</definedName>
    <definedName name="BExF3QD55TIY1MSBSRK9TUJKBEWO" hidden="1">#REF!</definedName>
    <definedName name="BExF3QT8J6RIF1L3R700MBSKIOKW" localSheetId="5" hidden="1">#REF!</definedName>
    <definedName name="BExF3QT8J6RIF1L3R700MBSKIOKW" hidden="1">#REF!</definedName>
    <definedName name="BExF42SSBVPMLK2UB3B7FPEIY9TU" localSheetId="5" hidden="1">#REF!</definedName>
    <definedName name="BExF42SSBVPMLK2UB3B7FPEIY9TU" hidden="1">#REF!</definedName>
    <definedName name="BExF4HXSWB50BKYPWA0HTT8W56H6" localSheetId="5" hidden="1">#REF!</definedName>
    <definedName name="BExF4HXSWB50BKYPWA0HTT8W56H6" hidden="1">#REF!</definedName>
    <definedName name="BExF4J4Y60OUA8GY6YN8XVRUX80A" localSheetId="5" hidden="1">#REF!</definedName>
    <definedName name="BExF4J4Y60OUA8GY6YN8XVRUX80A" hidden="1">#REF!</definedName>
    <definedName name="BExF4KHF04IWW4LQ95FHQPFE4Y9K" localSheetId="5" hidden="1">#REF!</definedName>
    <definedName name="BExF4KHF04IWW4LQ95FHQPFE4Y9K" hidden="1">#REF!</definedName>
    <definedName name="BExF4MVQM5Y0QRDLDFSKWWTF709C" localSheetId="5" hidden="1">#REF!</definedName>
    <definedName name="BExF4MVQM5Y0QRDLDFSKWWTF709C" hidden="1">#REF!</definedName>
    <definedName name="BExF4PVMZYV36E8HOYY06J81AMBI" localSheetId="5" hidden="1">#REF!</definedName>
    <definedName name="BExF4PVMZYV36E8HOYY06J81AMBI" hidden="1">#REF!</definedName>
    <definedName name="BExF4SF9NEX1FZE9N8EXT89PM54D" localSheetId="5" hidden="1">#REF!</definedName>
    <definedName name="BExF4SF9NEX1FZE9N8EXT89PM54D" hidden="1">#REF!</definedName>
    <definedName name="BExF52GTGP8MHGII4KJ8TJGR8W8U" localSheetId="5" hidden="1">#REF!</definedName>
    <definedName name="BExF52GTGP8MHGII4KJ8TJGR8W8U" hidden="1">#REF!</definedName>
    <definedName name="BExF57K7L3UC1I2FSAWURR4SN0UN" localSheetId="5" hidden="1">#REF!</definedName>
    <definedName name="BExF57K7L3UC1I2FSAWURR4SN0UN" hidden="1">#REF!</definedName>
    <definedName name="BExF5HR2GFV7O8LKG9SJ4BY78LYA" localSheetId="5" hidden="1">#REF!</definedName>
    <definedName name="BExF5HR2GFV7O8LKG9SJ4BY78LYA" hidden="1">#REF!</definedName>
    <definedName name="BExF5ZFO2A29GHWR5ES64Z9OS16J" localSheetId="5" hidden="1">#REF!</definedName>
    <definedName name="BExF5ZFO2A29GHWR5ES64Z9OS16J" hidden="1">#REF!</definedName>
    <definedName name="BExF63S045JO7H2ZJCBTBVH3SUIF" localSheetId="5" hidden="1">#REF!</definedName>
    <definedName name="BExF63S045JO7H2ZJCBTBVH3SUIF" hidden="1">#REF!</definedName>
    <definedName name="BExF642TEGTXCI9A61ZOONJCB0U1" localSheetId="5" hidden="1">#REF!</definedName>
    <definedName name="BExF642TEGTXCI9A61ZOONJCB0U1" hidden="1">#REF!</definedName>
    <definedName name="BExF67O951CF8UJF3KBDNR0E83C1" localSheetId="5" hidden="1">#REF!</definedName>
    <definedName name="BExF67O951CF8UJF3KBDNR0E83C1" hidden="1">#REF!</definedName>
    <definedName name="BExF6EV7I35NVMIJGYTB6E24YVPA" localSheetId="5" hidden="1">#REF!</definedName>
    <definedName name="BExF6EV7I35NVMIJGYTB6E24YVPA" hidden="1">#REF!</definedName>
    <definedName name="BExF6FGUF393KTMBT40S5BYAFG00" localSheetId="5" hidden="1">#REF!</definedName>
    <definedName name="BExF6FGUF393KTMBT40S5BYAFG00" hidden="1">#REF!</definedName>
    <definedName name="BExF6GNYXWY8A0SY4PW1B6KJMMTM" localSheetId="5" hidden="1">#REF!</definedName>
    <definedName name="BExF6GNYXWY8A0SY4PW1B6KJMMTM" hidden="1">#REF!</definedName>
    <definedName name="BExF6IB8K74Z0AFT05GPOKKZW7C9" localSheetId="5" hidden="1">#REF!</definedName>
    <definedName name="BExF6IB8K74Z0AFT05GPOKKZW7C9" hidden="1">#REF!</definedName>
    <definedName name="BExF6NUXJI11W2IAZNAM1QWC0459" localSheetId="5" hidden="1">#REF!</definedName>
    <definedName name="BExF6NUXJI11W2IAZNAM1QWC0459" hidden="1">#REF!</definedName>
    <definedName name="BExF6RR76KNVIXGJOVFO8GDILKGZ" localSheetId="5" hidden="1">#REF!</definedName>
    <definedName name="BExF6RR76KNVIXGJOVFO8GDILKGZ" hidden="1">#REF!</definedName>
    <definedName name="BExF6ZE8D5CMPJPRWT6S4HM56LPF" localSheetId="5" hidden="1">#REF!</definedName>
    <definedName name="BExF6ZE8D5CMPJPRWT6S4HM56LPF" hidden="1">#REF!</definedName>
    <definedName name="BExF76FV8SF7AJK7B35AL7VTZF6D" localSheetId="5" hidden="1">#REF!</definedName>
    <definedName name="BExF76FV8SF7AJK7B35AL7VTZF6D" hidden="1">#REF!</definedName>
    <definedName name="BExF7EOIMC1OYL1N7835KGOI0FIZ" localSheetId="5" hidden="1">#REF!</definedName>
    <definedName name="BExF7EOIMC1OYL1N7835KGOI0FIZ" hidden="1">#REF!</definedName>
    <definedName name="BExF7K88K7ASGV6RAOAGH52G04VR" localSheetId="5" hidden="1">#REF!</definedName>
    <definedName name="BExF7K88K7ASGV6RAOAGH52G04VR" hidden="1">#REF!</definedName>
    <definedName name="BExF7OVDRP3LHNAF2CX4V84CKKIR" localSheetId="5" hidden="1">#REF!</definedName>
    <definedName name="BExF7OVDRP3LHNAF2CX4V84CKKIR" hidden="1">#REF!</definedName>
    <definedName name="BExF7QO41X2A2SL8UXDNP99GY7U9" localSheetId="5" hidden="1">#REF!</definedName>
    <definedName name="BExF7QO41X2A2SL8UXDNP99GY7U9" hidden="1">#REF!</definedName>
    <definedName name="BExF7QYWRJ8S4SID84VVXH3TN7X8" localSheetId="5" hidden="1">#REF!</definedName>
    <definedName name="BExF7QYWRJ8S4SID84VVXH3TN7X8" hidden="1">#REF!</definedName>
    <definedName name="BExF81GI8B8WBHXFTET68A9358BR" localSheetId="5" hidden="1">#REF!</definedName>
    <definedName name="BExF81GI8B8WBHXFTET68A9358BR" hidden="1">#REF!</definedName>
    <definedName name="BExGKN1EUJWHOYSSFY4XX6T9QVV5" localSheetId="5" hidden="1">#REF!</definedName>
    <definedName name="BExGKN1EUJWHOYSSFY4XX6T9QVV5" hidden="1">#REF!</definedName>
    <definedName name="BExGL97US0Y3KXXASUTVR26XLT70" localSheetId="5" hidden="1">#REF!</definedName>
    <definedName name="BExGL97US0Y3KXXASUTVR26XLT70" hidden="1">#REF!</definedName>
    <definedName name="BExGL9TEJAX73AMCXKXTMRO9T6QA" localSheetId="5" hidden="1">#REF!</definedName>
    <definedName name="BExGL9TEJAX73AMCXKXTMRO9T6QA" hidden="1">#REF!</definedName>
    <definedName name="BExGLBM5GKGBJDTZSMMBZBAVQ7N1" localSheetId="5" hidden="1">#REF!</definedName>
    <definedName name="BExGLBM5GKGBJDTZSMMBZBAVQ7N1" hidden="1">#REF!</definedName>
    <definedName name="BExGLC7R4C33RO0PID97ZPPVCW4M" localSheetId="5" hidden="1">#REF!</definedName>
    <definedName name="BExGLC7R4C33RO0PID97ZPPVCW4M" hidden="1">#REF!</definedName>
    <definedName name="BExGLFIF7HCFSHNQHKEV6RY0WCO3" localSheetId="5" hidden="1">#REF!</definedName>
    <definedName name="BExGLFIF7HCFSHNQHKEV6RY0WCO3" hidden="1">#REF!</definedName>
    <definedName name="BExGLPP9Z6SH15N8AV0F7H58S14K" localSheetId="5" hidden="1">#REF!</definedName>
    <definedName name="BExGLPP9Z6SH15N8AV0F7H58S14K" hidden="1">#REF!</definedName>
    <definedName name="BExGLQATG820J44V2O4JEICPUUTR" localSheetId="5" hidden="1">#REF!</definedName>
    <definedName name="BExGLQATG820J44V2O4JEICPUUTR" hidden="1">#REF!</definedName>
    <definedName name="BExGLTARRL0J772UD2TXEYAVPY6E" localSheetId="5" hidden="1">#REF!</definedName>
    <definedName name="BExGLTARRL0J772UD2TXEYAVPY6E" hidden="1">#REF!</definedName>
    <definedName name="BExGLYE6RZTAAWHJBG2QFJPTDS2Q" localSheetId="5" hidden="1">#REF!</definedName>
    <definedName name="BExGLYE6RZTAAWHJBG2QFJPTDS2Q" hidden="1">#REF!</definedName>
    <definedName name="BExGM4DZ65OAQP7MA4LN6QMYZOFF" localSheetId="5" hidden="1">#REF!</definedName>
    <definedName name="BExGM4DZ65OAQP7MA4LN6QMYZOFF" hidden="1">#REF!</definedName>
    <definedName name="BExGMCXCWEC9XNUOEMZ61TMI6CUO" localSheetId="5" hidden="1">#REF!</definedName>
    <definedName name="BExGMCXCWEC9XNUOEMZ61TMI6CUO" hidden="1">#REF!</definedName>
    <definedName name="BExGMJDGIH0MEPC2TUSFUCY2ROTB" localSheetId="5" hidden="1">#REF!</definedName>
    <definedName name="BExGMJDGIH0MEPC2TUSFUCY2ROTB" hidden="1">#REF!</definedName>
    <definedName name="BExGMKPW2HPKN0M0XKF3AZ8YP0D6" localSheetId="5" hidden="1">#REF!</definedName>
    <definedName name="BExGMKPW2HPKN0M0XKF3AZ8YP0D6" hidden="1">#REF!</definedName>
    <definedName name="BExGMOGUOL3NATNV0TIZH2J6DLLD" localSheetId="5" hidden="1">#REF!</definedName>
    <definedName name="BExGMOGUOL3NATNV0TIZH2J6DLLD" hidden="1">#REF!</definedName>
    <definedName name="BExGMP2F175LGL6QVSJGP6GKYHHA" localSheetId="5" hidden="1">#REF!</definedName>
    <definedName name="BExGMP2F175LGL6QVSJGP6GKYHHA" hidden="1">#REF!</definedName>
    <definedName name="BExGMPIIP8GKML2VVA8OEFL43NCS" localSheetId="5" hidden="1">#REF!</definedName>
    <definedName name="BExGMPIIP8GKML2VVA8OEFL43NCS" hidden="1">#REF!</definedName>
    <definedName name="BExGMZ3SRIXLXMWBVOXXV3M4U4YL" localSheetId="5" hidden="1">#REF!</definedName>
    <definedName name="BExGMZ3SRIXLXMWBVOXXV3M4U4YL" hidden="1">#REF!</definedName>
    <definedName name="BExGMZ3UBN48IXU1ZEFYECEMZ1IM" localSheetId="5" hidden="1">#REF!</definedName>
    <definedName name="BExGMZ3UBN48IXU1ZEFYECEMZ1IM" hidden="1">#REF!</definedName>
    <definedName name="BExGN4I0QATXNZCLZJM1KH1OIJQH" localSheetId="5" hidden="1">#REF!</definedName>
    <definedName name="BExGN4I0QATXNZCLZJM1KH1OIJQH" hidden="1">#REF!</definedName>
    <definedName name="BExGN9FZ2RWCMSY1YOBJKZMNIM9R" localSheetId="5" hidden="1">#REF!</definedName>
    <definedName name="BExGN9FZ2RWCMSY1YOBJKZMNIM9R" hidden="1">#REF!</definedName>
    <definedName name="BExGNDSIMTHOCXXG6QOGR6DA8SGG" localSheetId="5" hidden="1">#REF!</definedName>
    <definedName name="BExGNDSIMTHOCXXG6QOGR6DA8SGG" hidden="1">#REF!</definedName>
    <definedName name="BExGNHOS7RBERG1J2M2HVGSRZL5G" localSheetId="5" hidden="1">#REF!</definedName>
    <definedName name="BExGNHOS7RBERG1J2M2HVGSRZL5G" hidden="1">#REF!</definedName>
    <definedName name="BExGNJ18W3Q55XAXY8XTFB80IVMV" localSheetId="5" hidden="1">#REF!</definedName>
    <definedName name="BExGNJ18W3Q55XAXY8XTFB80IVMV" hidden="1">#REF!</definedName>
    <definedName name="BExGNN2YQ9BDAZXT2GLCSAPXKIM7" localSheetId="5" hidden="1">#REF!</definedName>
    <definedName name="BExGNN2YQ9BDAZXT2GLCSAPXKIM7" hidden="1">#REF!</definedName>
    <definedName name="BExGNP6INLF5NZFP5ME6K7C9Y0NH" localSheetId="5" hidden="1">#REF!</definedName>
    <definedName name="BExGNP6INLF5NZFP5ME6K7C9Y0NH" hidden="1">#REF!</definedName>
    <definedName name="BExGNSS0CKRPKHO25R3TDBEL2NHX" localSheetId="5" hidden="1">#REF!</definedName>
    <definedName name="BExGNSS0CKRPKHO25R3TDBEL2NHX" hidden="1">#REF!</definedName>
    <definedName name="BExGNYH0MO8NOVS85L15G0RWX4GW" localSheetId="5" hidden="1">#REF!</definedName>
    <definedName name="BExGNYH0MO8NOVS85L15G0RWX4GW" hidden="1">#REF!</definedName>
    <definedName name="BExGNZO44DEG8CGIDYSEGDUQ531R" localSheetId="5" hidden="1">#REF!</definedName>
    <definedName name="BExGNZO44DEG8CGIDYSEGDUQ531R" hidden="1">#REF!</definedName>
    <definedName name="BExGO22GMMPZVQY9RQ8MDKZDP5G3" localSheetId="5" hidden="1">#REF!</definedName>
    <definedName name="BExGO22GMMPZVQY9RQ8MDKZDP5G3" hidden="1">#REF!</definedName>
    <definedName name="BExGO2O0V6UYDY26AX8OSN72F77N" localSheetId="5" hidden="1">#REF!</definedName>
    <definedName name="BExGO2O0V6UYDY26AX8OSN72F77N" hidden="1">#REF!</definedName>
    <definedName name="BExGO2YUBOVLYHY1QSIHRE1KLAFV" localSheetId="5" hidden="1">#REF!</definedName>
    <definedName name="BExGO2YUBOVLYHY1QSIHRE1KLAFV" hidden="1">#REF!</definedName>
    <definedName name="BExGO70E2O70LF46V8T26YFPL4V8" localSheetId="5" hidden="1">#REF!</definedName>
    <definedName name="BExGO70E2O70LF46V8T26YFPL4V8" hidden="1">#REF!</definedName>
    <definedName name="BExGOB25QJMQCQE76MRW9X58OIOO" localSheetId="5" hidden="1">#REF!</definedName>
    <definedName name="BExGOB25QJMQCQE76MRW9X58OIOO" hidden="1">#REF!</definedName>
    <definedName name="BExGODAZKJ9EXMQZNQR5YDBSS525" localSheetId="5" hidden="1">#REF!</definedName>
    <definedName name="BExGODAZKJ9EXMQZNQR5YDBSS525" hidden="1">#REF!</definedName>
    <definedName name="BExGODR8ZSMUC11I56QHSZ686XV5" localSheetId="5" hidden="1">#REF!</definedName>
    <definedName name="BExGODR8ZSMUC11I56QHSZ686XV5" hidden="1">#REF!</definedName>
    <definedName name="BExGOXJDHUDPDT8I8IVGVW9J0R5Q" localSheetId="5" hidden="1">#REF!</definedName>
    <definedName name="BExGOXJDHUDPDT8I8IVGVW9J0R5Q" hidden="1">#REF!</definedName>
    <definedName name="BExGPAPYI1N5W3IH8H485BHSVOY3" localSheetId="5" hidden="1">#REF!</definedName>
    <definedName name="BExGPAPYI1N5W3IH8H485BHSVOY3" hidden="1">#REF!</definedName>
    <definedName name="BExGPFO3GOKYO2922Y91GMQRCMOA" localSheetId="5" hidden="1">#REF!</definedName>
    <definedName name="BExGPFO3GOKYO2922Y91GMQRCMOA" hidden="1">#REF!</definedName>
    <definedName name="BExGPHGT5KDOCMV2EFS4OVKTWBRD" localSheetId="5" hidden="1">#REF!</definedName>
    <definedName name="BExGPHGT5KDOCMV2EFS4OVKTWBRD" hidden="1">#REF!</definedName>
    <definedName name="BExGPID72Y4Y619LWASUQZKZHJNC" localSheetId="5" hidden="1">#REF!</definedName>
    <definedName name="BExGPID72Y4Y619LWASUQZKZHJNC" hidden="1">#REF!</definedName>
    <definedName name="BExGPPENQIANVGLVQJ77DK5JPRTB" localSheetId="5" hidden="1">#REF!</definedName>
    <definedName name="BExGPPENQIANVGLVQJ77DK5JPRTB" hidden="1">#REF!</definedName>
    <definedName name="BExGPSUUG7TL5F5PTYU6G4HPJV1B" localSheetId="5" hidden="1">#REF!</definedName>
    <definedName name="BExGPSUUG7TL5F5PTYU6G4HPJV1B" hidden="1">#REF!</definedName>
    <definedName name="BExGQ1E950UYXYWQ84EZEQPWHVYY" localSheetId="5" hidden="1">#REF!</definedName>
    <definedName name="BExGQ1E950UYXYWQ84EZEQPWHVYY" hidden="1">#REF!</definedName>
    <definedName name="BExGQ1ZU4967P72AHF4V1D0FOL5C" localSheetId="5" hidden="1">#REF!</definedName>
    <definedName name="BExGQ1ZU4967P72AHF4V1D0FOL5C" hidden="1">#REF!</definedName>
    <definedName name="BExGQ36ZOMR9GV8T05M605MMOY3Y" localSheetId="5" hidden="1">#REF!</definedName>
    <definedName name="BExGQ36ZOMR9GV8T05M605MMOY3Y" hidden="1">#REF!</definedName>
    <definedName name="BExGQ4ZP0PPMLDNVBUG12W9FFVI9" localSheetId="5" hidden="1">#REF!</definedName>
    <definedName name="BExGQ4ZP0PPMLDNVBUG12W9FFVI9" hidden="1">#REF!</definedName>
    <definedName name="BExGQ61DTJ0SBFMDFBAK3XZ9O0ZO" localSheetId="5" hidden="1">#REF!</definedName>
    <definedName name="BExGQ61DTJ0SBFMDFBAK3XZ9O0ZO" hidden="1">#REF!</definedName>
    <definedName name="BExGQ6SG9XEOD0VMBAR22YPZWSTA" localSheetId="5" hidden="1">#REF!</definedName>
    <definedName name="BExGQ6SG9XEOD0VMBAR22YPZWSTA" hidden="1">#REF!</definedName>
    <definedName name="BExGQ8FQN3FRAGH5H2V74848P5JX" localSheetId="5" hidden="1">#REF!</definedName>
    <definedName name="BExGQ8FQN3FRAGH5H2V74848P5JX" hidden="1">#REF!</definedName>
    <definedName name="BExGQGJ1A7LNZUS8QSMOG8UNGLMK" localSheetId="5" hidden="1">#REF!</definedName>
    <definedName name="BExGQGJ1A7LNZUS8QSMOG8UNGLMK" hidden="1">#REF!</definedName>
    <definedName name="BExGQLBNZ35IK2VK33HJUAE4ADX2" localSheetId="5" hidden="1">#REF!</definedName>
    <definedName name="BExGQLBNZ35IK2VK33HJUAE4ADX2" hidden="1">#REF!</definedName>
    <definedName name="BExGQPO7ENFEQC0NC6MC9OZR2LHY" localSheetId="5" hidden="1">#REF!</definedName>
    <definedName name="BExGQPO7ENFEQC0NC6MC9OZR2LHY" hidden="1">#REF!</definedName>
    <definedName name="BExGQX0H4EZMXBJTKJJE4ICJWN5O" localSheetId="5" hidden="1">#REF!</definedName>
    <definedName name="BExGQX0H4EZMXBJTKJJE4ICJWN5O" hidden="1">#REF!</definedName>
    <definedName name="BExGR4CW3WRIID17GGX4MI9ZDHFE" localSheetId="5" hidden="1">#REF!</definedName>
    <definedName name="BExGR4CW3WRIID17GGX4MI9ZDHFE" hidden="1">#REF!</definedName>
    <definedName name="BExGR65GJX27MU2OL6NI5PB8XVB4" localSheetId="5" hidden="1">#REF!</definedName>
    <definedName name="BExGR65GJX27MU2OL6NI5PB8XVB4" hidden="1">#REF!</definedName>
    <definedName name="BExGR6LQ97HETGS3CT96L4IK0JSH" localSheetId="5" hidden="1">#REF!</definedName>
    <definedName name="BExGR6LQ97HETGS3CT96L4IK0JSH" hidden="1">#REF!</definedName>
    <definedName name="BExGR9ATP2LVT7B9OCPSLJ11H9SX" localSheetId="5" hidden="1">#REF!</definedName>
    <definedName name="BExGR9ATP2LVT7B9OCPSLJ11H9SX" hidden="1">#REF!</definedName>
    <definedName name="BExGRILCZ3BMTGDY72B1Q9BUGW0J" localSheetId="5" hidden="1">#REF!</definedName>
    <definedName name="BExGRILCZ3BMTGDY72B1Q9BUGW0J" hidden="1">#REF!</definedName>
    <definedName name="BExGRNZJ74Y6OYJB9F9Y9T3CAHOS" localSheetId="5" hidden="1">#REF!</definedName>
    <definedName name="BExGRNZJ74Y6OYJB9F9Y9T3CAHOS" hidden="1">#REF!</definedName>
    <definedName name="BExGRPC5QJQ7UGQ4P7CFWVGRQGFW" localSheetId="5" hidden="1">#REF!</definedName>
    <definedName name="BExGRPC5QJQ7UGQ4P7CFWVGRQGFW" hidden="1">#REF!</definedName>
    <definedName name="BExGRSMULUXOBEN8G0TK90PRKQ9O" localSheetId="5" hidden="1">#REF!</definedName>
    <definedName name="BExGRSMULUXOBEN8G0TK90PRKQ9O" hidden="1">#REF!</definedName>
    <definedName name="BExGRUKVVKDL8483WI70VN2QZDGD" localSheetId="5" hidden="1">#REF!</definedName>
    <definedName name="BExGRUKVVKDL8483WI70VN2QZDGD" hidden="1">#REF!</definedName>
    <definedName name="BExGS2IWR5DUNJ1U9PAKIV8CMBNI" localSheetId="5" hidden="1">#REF!</definedName>
    <definedName name="BExGS2IWR5DUNJ1U9PAKIV8CMBNI" hidden="1">#REF!</definedName>
    <definedName name="BExGS69P9FFTEOPDS0MWFKF45G47" localSheetId="5" hidden="1">#REF!</definedName>
    <definedName name="BExGS69P9FFTEOPDS0MWFKF45G47" hidden="1">#REF!</definedName>
    <definedName name="BExGS6F1JFHM5MUJ1RFO50WP6D05" localSheetId="5" hidden="1">#REF!</definedName>
    <definedName name="BExGS6F1JFHM5MUJ1RFO50WP6D05" hidden="1">#REF!</definedName>
    <definedName name="BExGSA5YB5ZGE4NHDVCZ55TQAJTL" localSheetId="5" hidden="1">#REF!</definedName>
    <definedName name="BExGSA5YB5ZGE4NHDVCZ55TQAJTL" hidden="1">#REF!</definedName>
    <definedName name="BExGSBYPYOBOB218ABCIM2X63GJ8" localSheetId="5" hidden="1">#REF!</definedName>
    <definedName name="BExGSBYPYOBOB218ABCIM2X63GJ8" hidden="1">#REF!</definedName>
    <definedName name="BExGSCEUCQQVDEEKWJ677QTGUVTE" localSheetId="5" hidden="1">#REF!</definedName>
    <definedName name="BExGSCEUCQQVDEEKWJ677QTGUVTE" hidden="1">#REF!</definedName>
    <definedName name="BExGSQY65LH1PCKKM5WHDW83F35O" localSheetId="5" hidden="1">#REF!</definedName>
    <definedName name="BExGSQY65LH1PCKKM5WHDW83F35O" hidden="1">#REF!</definedName>
    <definedName name="BExGSYW1GKISF0PMUAK3XJK9PEW9" localSheetId="5" hidden="1">#REF!</definedName>
    <definedName name="BExGSYW1GKISF0PMUAK3XJK9PEW9" hidden="1">#REF!</definedName>
    <definedName name="BExGT0DZJB6LSF6L693UUB9EY1VQ" localSheetId="5" hidden="1">#REF!</definedName>
    <definedName name="BExGT0DZJB6LSF6L693UUB9EY1VQ" hidden="1">#REF!</definedName>
    <definedName name="BExGTEMKIEF46KBIDWCAOAN5U718" localSheetId="5" hidden="1">#REF!</definedName>
    <definedName name="BExGTEMKIEF46KBIDWCAOAN5U718" hidden="1">#REF!</definedName>
    <definedName name="BExGTGVFIF8HOQXR54SK065A8M4K" localSheetId="5" hidden="1">#REF!</definedName>
    <definedName name="BExGTGVFIF8HOQXR54SK065A8M4K" hidden="1">#REF!</definedName>
    <definedName name="BExGTIYX3OWPIINOGY1E4QQYSKHP" localSheetId="5" hidden="1">#REF!</definedName>
    <definedName name="BExGTIYX3OWPIINOGY1E4QQYSKHP" hidden="1">#REF!</definedName>
    <definedName name="BExGTKGUN0KUU3C0RL2LK98D8MEK" localSheetId="5" hidden="1">#REF!</definedName>
    <definedName name="BExGTKGUN0KUU3C0RL2LK98D8MEK" hidden="1">#REF!</definedName>
    <definedName name="BExGTV3U5SZUPLTWEMEY3IIN1L4L" localSheetId="5" hidden="1">#REF!</definedName>
    <definedName name="BExGTV3U5SZUPLTWEMEY3IIN1L4L" hidden="1">#REF!</definedName>
    <definedName name="BExGTZ046J7VMUG4YPKFN2K8TWB7" localSheetId="5" hidden="1">#REF!</definedName>
    <definedName name="BExGTZ046J7VMUG4YPKFN2K8TWB7" hidden="1">#REF!</definedName>
    <definedName name="BExGTZ04EFFQ3Z3JMM0G35JYWUK3" localSheetId="5" hidden="1">#REF!</definedName>
    <definedName name="BExGTZ04EFFQ3Z3JMM0G35JYWUK3" hidden="1">#REF!</definedName>
    <definedName name="BExGU2G9OPRZRIU9YGF6NX9FUW0J" localSheetId="5" hidden="1">#REF!</definedName>
    <definedName name="BExGU2G9OPRZRIU9YGF6NX9FUW0J" hidden="1">#REF!</definedName>
    <definedName name="BExGU6HTKLRZO8UOI3DTAM5RFDBA" localSheetId="5" hidden="1">#REF!</definedName>
    <definedName name="BExGU6HTKLRZO8UOI3DTAM5RFDBA" hidden="1">#REF!</definedName>
    <definedName name="BExGUDDZXFFQHAF4UZF8ZB1HO7H6" localSheetId="5" hidden="1">#REF!</definedName>
    <definedName name="BExGUDDZXFFQHAF4UZF8ZB1HO7H6" hidden="1">#REF!</definedName>
    <definedName name="BExGUI6NCRHY7EAB6SK6EPPMWFG1" localSheetId="5" hidden="1">#REF!</definedName>
    <definedName name="BExGUI6NCRHY7EAB6SK6EPPMWFG1" hidden="1">#REF!</definedName>
    <definedName name="BExGUIBXBRHGM97ZX6GBA4ZDQ79C" localSheetId="5" hidden="1">#REF!</definedName>
    <definedName name="BExGUIBXBRHGM97ZX6GBA4ZDQ79C" hidden="1">#REF!</definedName>
    <definedName name="BExGUM8D91UNPCOO4TKP9FGX85TF" localSheetId="5" hidden="1">#REF!</definedName>
    <definedName name="BExGUM8D91UNPCOO4TKP9FGX85TF" hidden="1">#REF!</definedName>
    <definedName name="BExGUMDP0WYFBZL2MCB36WWJIC04" localSheetId="5" hidden="1">#REF!</definedName>
    <definedName name="BExGUMDP0WYFBZL2MCB36WWJIC04" hidden="1">#REF!</definedName>
    <definedName name="BExGUQF9N9FKI7S0H30WUAEB5LPD" localSheetId="5" hidden="1">#REF!</definedName>
    <definedName name="BExGUQF9N9FKI7S0H30WUAEB5LPD" hidden="1">#REF!</definedName>
    <definedName name="BExGUR6BA03XPBK60SQUW197GJ5X" localSheetId="5" hidden="1">#REF!</definedName>
    <definedName name="BExGUR6BA03XPBK60SQUW197GJ5X" hidden="1">#REF!</definedName>
    <definedName name="BExGUVIP60TA4B7X2PFGMBFUSKGX" localSheetId="5" hidden="1">#REF!</definedName>
    <definedName name="BExGUVIP60TA4B7X2PFGMBFUSKGX" hidden="1">#REF!</definedName>
    <definedName name="BExGUVTIIWAK5T0F5FD428QDO46W" localSheetId="5" hidden="1">#REF!</definedName>
    <definedName name="BExGUVTIIWAK5T0F5FD428QDO46W" hidden="1">#REF!</definedName>
    <definedName name="BExGUZKF06F209XL1IZWVJEQ82EE" localSheetId="5" hidden="1">#REF!</definedName>
    <definedName name="BExGUZKF06F209XL1IZWVJEQ82EE" hidden="1">#REF!</definedName>
    <definedName name="BExGUZPWM950OZ8P1A3N86LXK97U" localSheetId="5" hidden="1">#REF!</definedName>
    <definedName name="BExGUZPWM950OZ8P1A3N86LXK97U" hidden="1">#REF!</definedName>
    <definedName name="BExGV2EVT380QHD4AP2RL9MR8L5L" localSheetId="5" hidden="1">#REF!</definedName>
    <definedName name="BExGV2EVT380QHD4AP2RL9MR8L5L" hidden="1">#REF!</definedName>
    <definedName name="BExGVBUSKOI7KB24K40PTXJE6MER" localSheetId="5" hidden="1">#REF!</definedName>
    <definedName name="BExGVBUSKOI7KB24K40PTXJE6MER" hidden="1">#REF!</definedName>
    <definedName name="BExGVGSQSVWTL2MNI6TT8Y92W3KA" localSheetId="5" hidden="1">#REF!</definedName>
    <definedName name="BExGVGSQSVWTL2MNI6TT8Y92W3KA" hidden="1">#REF!</definedName>
    <definedName name="BExGVHP63K0GSYU17R73XGX6W2U6" localSheetId="5" hidden="1">#REF!</definedName>
    <definedName name="BExGVHP63K0GSYU17R73XGX6W2U6" hidden="1">#REF!</definedName>
    <definedName name="BExGVN3DDSLKWSP9MVJS9QMNEUIK" localSheetId="5" hidden="1">#REF!</definedName>
    <definedName name="BExGVN3DDSLKWSP9MVJS9QMNEUIK" hidden="1">#REF!</definedName>
    <definedName name="BExGVUVVMLOCR9DPVUZSQ141EE4J" localSheetId="5" hidden="1">#REF!</definedName>
    <definedName name="BExGVUVVMLOCR9DPVUZSQ141EE4J" hidden="1">#REF!</definedName>
    <definedName name="BExGVV6OOLDQ3TXZK51TTF3YX0WN" localSheetId="5" hidden="1">#REF!</definedName>
    <definedName name="BExGVV6OOLDQ3TXZK51TTF3YX0WN" hidden="1">#REF!</definedName>
    <definedName name="BExGW0KVS7U0C87XFZ78QW991IEV" localSheetId="5" hidden="1">#REF!</definedName>
    <definedName name="BExGW0KVS7U0C87XFZ78QW991IEV" hidden="1">#REF!</definedName>
    <definedName name="BExGW0Q7QHE29TGNWAWQ6GR0V6TQ" localSheetId="5" hidden="1">#REF!</definedName>
    <definedName name="BExGW0Q7QHE29TGNWAWQ6GR0V6TQ" hidden="1">#REF!</definedName>
    <definedName name="BExGW2Z7AMPG6H9EXA9ML6EZVGGA" localSheetId="5" hidden="1">#REF!</definedName>
    <definedName name="BExGW2Z7AMPG6H9EXA9ML6EZVGGA" hidden="1">#REF!</definedName>
    <definedName name="BExGWABG5VT5XO1A196RK61AXA8C" localSheetId="5" hidden="1">#REF!</definedName>
    <definedName name="BExGWABG5VT5XO1A196RK61AXA8C" hidden="1">#REF!</definedName>
    <definedName name="BExGWEO0JDG84NYLEAV5NSOAGMJZ" localSheetId="5" hidden="1">#REF!</definedName>
    <definedName name="BExGWEO0JDG84NYLEAV5NSOAGMJZ" hidden="1">#REF!</definedName>
    <definedName name="BExGWLEOC70Z8QAJTPT2PDHTNM4L" localSheetId="5" hidden="1">#REF!</definedName>
    <definedName name="BExGWLEOC70Z8QAJTPT2PDHTNM4L" hidden="1">#REF!</definedName>
    <definedName name="BExGWNCXLCRTLBVMTXYJ5PHQI6SS" localSheetId="5" hidden="1">#REF!</definedName>
    <definedName name="BExGWNCXLCRTLBVMTXYJ5PHQI6SS" hidden="1">#REF!</definedName>
    <definedName name="BExGX4L8N6ERT0Q4EVVNA97EGD80" localSheetId="5" hidden="1">#REF!</definedName>
    <definedName name="BExGX4L8N6ERT0Q4EVVNA97EGD80" hidden="1">#REF!</definedName>
    <definedName name="BExGX5MWTL78XM0QCP4NT564ML39" localSheetId="5" hidden="1">#REF!</definedName>
    <definedName name="BExGX5MWTL78XM0QCP4NT564ML39" hidden="1">#REF!</definedName>
    <definedName name="BExGX6U988MCFIGDA1282F92U9AA" localSheetId="5" hidden="1">#REF!</definedName>
    <definedName name="BExGX6U988MCFIGDA1282F92U9AA" hidden="1">#REF!</definedName>
    <definedName name="BExGX7FTB1CKAT5HUW6H531FIY6I" localSheetId="5" hidden="1">#REF!</definedName>
    <definedName name="BExGX7FTB1CKAT5HUW6H531FIY6I" hidden="1">#REF!</definedName>
    <definedName name="BExGX9DVACJQIZ4GH6YAD2A7F70O" localSheetId="5" hidden="1">#REF!</definedName>
    <definedName name="BExGX9DVACJQIZ4GH6YAD2A7F70O" hidden="1">#REF!</definedName>
    <definedName name="BExGXCZBQISQ3IMF6DJH1OXNAQP8" localSheetId="5" hidden="1">#REF!</definedName>
    <definedName name="BExGXCZBQISQ3IMF6DJH1OXNAQP8" hidden="1">#REF!</definedName>
    <definedName name="BExGXDVP2S2Y8Z8Q43I78RCIK3DD" localSheetId="5" hidden="1">#REF!</definedName>
    <definedName name="BExGXDVP2S2Y8Z8Q43I78RCIK3DD" hidden="1">#REF!</definedName>
    <definedName name="BExGXJ9W5JU7TT9S0BKL5Y6VVB39" localSheetId="5" hidden="1">#REF!</definedName>
    <definedName name="BExGXJ9W5JU7TT9S0BKL5Y6VVB39" hidden="1">#REF!</definedName>
    <definedName name="BExGXWB73RJ4BASBQTQ8EY0EC1EB" localSheetId="5" hidden="1">#REF!</definedName>
    <definedName name="BExGXWB73RJ4BASBQTQ8EY0EC1EB" hidden="1">#REF!</definedName>
    <definedName name="BExGXZ0ABB43C7SMRKZHWOSU9EQX" localSheetId="5" hidden="1">#REF!</definedName>
    <definedName name="BExGXZ0ABB43C7SMRKZHWOSU9EQX" hidden="1">#REF!</definedName>
    <definedName name="BExGY6SU3SYVCJ3AG2ITY59SAZ5A" localSheetId="5" hidden="1">#REF!</definedName>
    <definedName name="BExGY6SU3SYVCJ3AG2ITY59SAZ5A" hidden="1">#REF!</definedName>
    <definedName name="BExGY6YA4P5KMY2VHT0DYK3YTFAX" localSheetId="5" hidden="1">#REF!</definedName>
    <definedName name="BExGY6YA4P5KMY2VHT0DYK3YTFAX" hidden="1">#REF!</definedName>
    <definedName name="BExGY8G88PVVRYHPHRPJZFSX6HSC" localSheetId="5" hidden="1">#REF!</definedName>
    <definedName name="BExGY8G88PVVRYHPHRPJZFSX6HSC" hidden="1">#REF!</definedName>
    <definedName name="BExGYC718HTZ80PNKYPVIYGRJVF6" localSheetId="5" hidden="1">#REF!</definedName>
    <definedName name="BExGYC718HTZ80PNKYPVIYGRJVF6" hidden="1">#REF!</definedName>
    <definedName name="BExGYCNATXZY2FID93B17YWIPPRD" localSheetId="5" hidden="1">#REF!</definedName>
    <definedName name="BExGYCNATXZY2FID93B17YWIPPRD" hidden="1">#REF!</definedName>
    <definedName name="BExGYGJJJ3BBCQAOA51WHP01HN73" localSheetId="5" hidden="1">#REF!</definedName>
    <definedName name="BExGYGJJJ3BBCQAOA51WHP01HN73" hidden="1">#REF!</definedName>
    <definedName name="BExGYOS6TV2C72PLRFU8RP1I58GY" localSheetId="5" hidden="1">#REF!</definedName>
    <definedName name="BExGYOS6TV2C72PLRFU8RP1I58GY" hidden="1">#REF!</definedName>
    <definedName name="BExGYXBM828PX0KPDVAZBWDL6MJZ" localSheetId="5" hidden="1">#REF!</definedName>
    <definedName name="BExGYXBM828PX0KPDVAZBWDL6MJZ" hidden="1">#REF!</definedName>
    <definedName name="BExGZJ78ZWZCVHZ3BKEKFJZ6MAEO" localSheetId="5" hidden="1">#REF!</definedName>
    <definedName name="BExGZJ78ZWZCVHZ3BKEKFJZ6MAEO" hidden="1">#REF!</definedName>
    <definedName name="BExGZOLH2QV73J3M9IWDDPA62TP4" localSheetId="5" hidden="1">#REF!</definedName>
    <definedName name="BExGZOLH2QV73J3M9IWDDPA62TP4" hidden="1">#REF!</definedName>
    <definedName name="BExGZP1PWGFKVVVN4YDIS22DZPCR" localSheetId="5" hidden="1">#REF!</definedName>
    <definedName name="BExGZP1PWGFKVVVN4YDIS22DZPCR" hidden="1">#REF!</definedName>
    <definedName name="BExGZQUHCPM6G5U9OM8JU339JAG6" localSheetId="5" hidden="1">#REF!</definedName>
    <definedName name="BExGZQUHCPM6G5U9OM8JU339JAG6" hidden="1">#REF!</definedName>
    <definedName name="BExH00FQKX09BD5WU4DB5KPXAUYA" localSheetId="5" hidden="1">#REF!</definedName>
    <definedName name="BExH00FQKX09BD5WU4DB5KPXAUYA" hidden="1">#REF!</definedName>
    <definedName name="BExH00L21GZX5YJJGVMOAWBERLP5" localSheetId="5" hidden="1">#REF!</definedName>
    <definedName name="BExH00L21GZX5YJJGVMOAWBERLP5" hidden="1">#REF!</definedName>
    <definedName name="BExH02ZD6VAY1KQLAQYBBI6WWIZB" localSheetId="5" hidden="1">#REF!</definedName>
    <definedName name="BExH02ZD6VAY1KQLAQYBBI6WWIZB" hidden="1">#REF!</definedName>
    <definedName name="BExH08Z6LQCGGSGSAILMHX4X7JMD" localSheetId="5" hidden="1">#REF!</definedName>
    <definedName name="BExH08Z6LQCGGSGSAILMHX4X7JMD" hidden="1">#REF!</definedName>
    <definedName name="BExH0KT9Z8HEVRRQRGQ8YHXRLIJA" localSheetId="5" hidden="1">#REF!</definedName>
    <definedName name="BExH0KT9Z8HEVRRQRGQ8YHXRLIJA" hidden="1">#REF!</definedName>
    <definedName name="BExH0M0FDN12YBOCKL3XL2Z7T7Y8" localSheetId="5" hidden="1">#REF!</definedName>
    <definedName name="BExH0M0FDN12YBOCKL3XL2Z7T7Y8" hidden="1">#REF!</definedName>
    <definedName name="BExH0O9G06YPZ5TN9RYT326I1CP2" localSheetId="5" hidden="1">#REF!</definedName>
    <definedName name="BExH0O9G06YPZ5TN9RYT326I1CP2" hidden="1">#REF!</definedName>
    <definedName name="BExH0PGM6RG0F3AAGULBIGOH91C2" localSheetId="5" hidden="1">#REF!</definedName>
    <definedName name="BExH0PGM6RG0F3AAGULBIGOH91C2" hidden="1">#REF!</definedName>
    <definedName name="BExH0QIB3F0YZLM5XYHBCU5F0OVR" localSheetId="5" hidden="1">#REF!</definedName>
    <definedName name="BExH0QIB3F0YZLM5XYHBCU5F0OVR" hidden="1">#REF!</definedName>
    <definedName name="BExH0RK5LJAAP7O67ZFB4RG6WPPL" localSheetId="5" hidden="1">#REF!</definedName>
    <definedName name="BExH0RK5LJAAP7O67ZFB4RG6WPPL" hidden="1">#REF!</definedName>
    <definedName name="BExH0WNJAKTJRCKMTX8O4KNMIIJM" localSheetId="5" hidden="1">#REF!</definedName>
    <definedName name="BExH0WNJAKTJRCKMTX8O4KNMIIJM" hidden="1">#REF!</definedName>
    <definedName name="BExH12Y4WX542WI3ZEM15AK4UM9J" localSheetId="5" hidden="1">#REF!</definedName>
    <definedName name="BExH12Y4WX542WI3ZEM15AK4UM9J" hidden="1">#REF!</definedName>
    <definedName name="BExH18CCU7B8JWO8AWGEQRLWZG6J" localSheetId="5" hidden="1">#REF!</definedName>
    <definedName name="BExH18CCU7B8JWO8AWGEQRLWZG6J" hidden="1">#REF!</definedName>
    <definedName name="BExH1BN2H92IQKKP5IREFSS9FBF2" localSheetId="5" hidden="1">#REF!</definedName>
    <definedName name="BExH1BN2H92IQKKP5IREFSS9FBF2" hidden="1">#REF!</definedName>
    <definedName name="BExH1FDTQXR9QQ31WDB7OPXU7MPT" localSheetId="5" hidden="1">#REF!</definedName>
    <definedName name="BExH1FDTQXR9QQ31WDB7OPXU7MPT" hidden="1">#REF!</definedName>
    <definedName name="BExH1FOMEUIJNIDJAUY0ZQFBJSY9" localSheetId="5" hidden="1">#REF!</definedName>
    <definedName name="BExH1FOMEUIJNIDJAUY0ZQFBJSY9" hidden="1">#REF!</definedName>
    <definedName name="BExH1GA6TT290OTIZ8C3N610CYZ1" localSheetId="5" hidden="1">#REF!</definedName>
    <definedName name="BExH1GA6TT290OTIZ8C3N610CYZ1" hidden="1">#REF!</definedName>
    <definedName name="BExH1I8E3HJSZLFRZZ1ZKX7TBJEP" localSheetId="5" hidden="1">#REF!</definedName>
    <definedName name="BExH1I8E3HJSZLFRZZ1ZKX7TBJEP" hidden="1">#REF!</definedName>
    <definedName name="BExH1JFFHEBFX9BWJMNIA3N66R3Z" localSheetId="5" hidden="1">#REF!</definedName>
    <definedName name="BExH1JFFHEBFX9BWJMNIA3N66R3Z" hidden="1">#REF!</definedName>
    <definedName name="BExH1XYRKX51T571O1SRBP9J1D98" localSheetId="5" hidden="1">#REF!</definedName>
    <definedName name="BExH1XYRKX51T571O1SRBP9J1D98" hidden="1">#REF!</definedName>
    <definedName name="BExH1Z0GIUSVTF2H1G1I3PDGBNK2" localSheetId="5" hidden="1">#REF!</definedName>
    <definedName name="BExH1Z0GIUSVTF2H1G1I3PDGBNK2" hidden="1">#REF!</definedName>
    <definedName name="BExH225UTM6S9FW4MUDZS7F1PQSH" localSheetId="5" hidden="1">#REF!</definedName>
    <definedName name="BExH225UTM6S9FW4MUDZS7F1PQSH" hidden="1">#REF!</definedName>
    <definedName name="BExH23271RF7AYZ542KHQTH68GQ7" localSheetId="5" hidden="1">#REF!</definedName>
    <definedName name="BExH23271RF7AYZ542KHQTH68GQ7" hidden="1">#REF!</definedName>
    <definedName name="BExH2DP58R7D1BGUFBM2FHESVRF0" localSheetId="5" hidden="1">#REF!</definedName>
    <definedName name="BExH2DP58R7D1BGUFBM2FHESVRF0" hidden="1">#REF!</definedName>
    <definedName name="BExH2GJQR4JALNB314RY0LDI49VH" localSheetId="5" hidden="1">#REF!</definedName>
    <definedName name="BExH2GJQR4JALNB314RY0LDI49VH" hidden="1">#REF!</definedName>
    <definedName name="BExH2JZR49T7644JFVE7B3N7RZM9" localSheetId="5" hidden="1">#REF!</definedName>
    <definedName name="BExH2JZR49T7644JFVE7B3N7RZM9" hidden="1">#REF!</definedName>
    <definedName name="BExH2QVWL3AXHSB9EK2GQRD0DBRH" localSheetId="5" hidden="1">#REF!</definedName>
    <definedName name="BExH2QVWL3AXHSB9EK2GQRD0DBRH" hidden="1">#REF!</definedName>
    <definedName name="BExH2WKXV8X5S2GSBBTWGI0NLNAH" localSheetId="5" hidden="1">#REF!</definedName>
    <definedName name="BExH2WKXV8X5S2GSBBTWGI0NLNAH" hidden="1">#REF!</definedName>
    <definedName name="BExH2XS1UFYFGU0S0EBXX90W2WE8" localSheetId="5" hidden="1">#REF!</definedName>
    <definedName name="BExH2XS1UFYFGU0S0EBXX90W2WE8" hidden="1">#REF!</definedName>
    <definedName name="BExH2XS1X04DMUN544K5RU4XPDCI" localSheetId="5" hidden="1">#REF!</definedName>
    <definedName name="BExH2XS1X04DMUN544K5RU4XPDCI" hidden="1">#REF!</definedName>
    <definedName name="BExH2XS2TND9SB0GC295R4FP6K5Y" localSheetId="5" hidden="1">#REF!</definedName>
    <definedName name="BExH2XS2TND9SB0GC295R4FP6K5Y" hidden="1">#REF!</definedName>
    <definedName name="BExH2ZA0SZ4SSITL50NA8LZ3OEX6" localSheetId="5" hidden="1">#REF!</definedName>
    <definedName name="BExH2ZA0SZ4SSITL50NA8LZ3OEX6" hidden="1">#REF!</definedName>
    <definedName name="BExH31Z3JNVJPESWKXHILGXZHP2M" localSheetId="5" hidden="1">#REF!</definedName>
    <definedName name="BExH31Z3JNVJPESWKXHILGXZHP2M" hidden="1">#REF!</definedName>
    <definedName name="BExH3E9HZ3QJCDZW7WI7YACFQCHE" localSheetId="5" hidden="1">#REF!</definedName>
    <definedName name="BExH3E9HZ3QJCDZW7WI7YACFQCHE" hidden="1">#REF!</definedName>
    <definedName name="BExH3IRB6764RQ5HBYRLH6XCT29X" localSheetId="5" hidden="1">#REF!</definedName>
    <definedName name="BExH3IRB6764RQ5HBYRLH6XCT29X" hidden="1">#REF!</definedName>
    <definedName name="BExIG2U8V6RSB47SXLCQG3Q68YRO" localSheetId="5" hidden="1">#REF!</definedName>
    <definedName name="BExIG2U8V6RSB47SXLCQG3Q68YRO" hidden="1">#REF!</definedName>
    <definedName name="BExIGJBO8R13LV7CZ7C1YCP974NN" localSheetId="5" hidden="1">#REF!</definedName>
    <definedName name="BExIGJBO8R13LV7CZ7C1YCP974NN" hidden="1">#REF!</definedName>
    <definedName name="BExIGWT86FPOEYTI8GXCGU5Y3KGK" localSheetId="5" hidden="1">#REF!</definedName>
    <definedName name="BExIGWT86FPOEYTI8GXCGU5Y3KGK" hidden="1">#REF!</definedName>
    <definedName name="BExIHBHXA7E7VUTBVHXXXCH3A5CL" localSheetId="5" hidden="1">#REF!</definedName>
    <definedName name="BExIHBHXA7E7VUTBVHXXXCH3A5CL" hidden="1">#REF!</definedName>
    <definedName name="BExIHBSOGRSH1GKS6GKBRAJ7GXFQ" localSheetId="5" hidden="1">#REF!</definedName>
    <definedName name="BExIHBSOGRSH1GKS6GKBRAJ7GXFQ" hidden="1">#REF!</definedName>
    <definedName name="BExIHDFY73YM0AHAR2Z5OJTFKSL2" localSheetId="5" hidden="1">#REF!</definedName>
    <definedName name="BExIHDFY73YM0AHAR2Z5OJTFKSL2" hidden="1">#REF!</definedName>
    <definedName name="BExIHPQCQTGEW8QOJVIQ4VX0P6DX" localSheetId="5" hidden="1">#REF!</definedName>
    <definedName name="BExIHPQCQTGEW8QOJVIQ4VX0P6DX" hidden="1">#REF!</definedName>
    <definedName name="BExII1KN91Q7DLW0UB7W2TJ5ACT9" localSheetId="5" hidden="1">#REF!</definedName>
    <definedName name="BExII1KN91Q7DLW0UB7W2TJ5ACT9" hidden="1">#REF!</definedName>
    <definedName name="BExII50LI8I0CDOOZEMIVHVA2V95" localSheetId="5" hidden="1">#REF!</definedName>
    <definedName name="BExII50LI8I0CDOOZEMIVHVA2V95" hidden="1">#REF!</definedName>
    <definedName name="BExIINQWABWRGYDT02DOJQ5L7BQF" localSheetId="5" hidden="1">#REF!</definedName>
    <definedName name="BExIINQWABWRGYDT02DOJQ5L7BQF" hidden="1">#REF!</definedName>
    <definedName name="BExIIXMY38TQD12CVV4S57L3I809" localSheetId="5" hidden="1">#REF!</definedName>
    <definedName name="BExIIXMY38TQD12CVV4S57L3I809" hidden="1">#REF!</definedName>
    <definedName name="BExIIY37NEVU2LGS1JE4VR9AN6W4" localSheetId="5" hidden="1">#REF!</definedName>
    <definedName name="BExIIY37NEVU2LGS1JE4VR9AN6W4" hidden="1">#REF!</definedName>
    <definedName name="BExIIYJAGXR8TPZ1KCYM7EGJ79UW" localSheetId="5" hidden="1">#REF!</definedName>
    <definedName name="BExIIYJAGXR8TPZ1KCYM7EGJ79UW" hidden="1">#REF!</definedName>
    <definedName name="BExIJ3160YCWGAVEU0208ZGXXG3P" localSheetId="5" hidden="1">#REF!</definedName>
    <definedName name="BExIJ3160YCWGAVEU0208ZGXXG3P" hidden="1">#REF!</definedName>
    <definedName name="BExIJFGZJ5ED9D6KAY4PGQYLELAX" localSheetId="5" hidden="1">#REF!</definedName>
    <definedName name="BExIJFGZJ5ED9D6KAY4PGQYLELAX" hidden="1">#REF!</definedName>
    <definedName name="BExIJQK80ZEKSTV62E59AYJYUNLI" localSheetId="5" hidden="1">#REF!</definedName>
    <definedName name="BExIJQK80ZEKSTV62E59AYJYUNLI" hidden="1">#REF!</definedName>
    <definedName name="BExIJRLX3M0YQLU1D5Y9V7HM5QNM" localSheetId="5" hidden="1">#REF!</definedName>
    <definedName name="BExIJRLX3M0YQLU1D5Y9V7HM5QNM" hidden="1">#REF!</definedName>
    <definedName name="BExIJV22J0QA7286KNPMHO1ZUCB3" localSheetId="5" hidden="1">#REF!</definedName>
    <definedName name="BExIJV22J0QA7286KNPMHO1ZUCB3" hidden="1">#REF!</definedName>
    <definedName name="BExIJVI6OC7B6ZE9V4PAOYZXKNER" localSheetId="5" hidden="1">#REF!</definedName>
    <definedName name="BExIJVI6OC7B6ZE9V4PAOYZXKNER" hidden="1">#REF!</definedName>
    <definedName name="BExIJWK0NGTGQ4X7D5VIVXD14JHI" localSheetId="5" hidden="1">#REF!</definedName>
    <definedName name="BExIJWK0NGTGQ4X7D5VIVXD14JHI" hidden="1">#REF!</definedName>
    <definedName name="BExIJWPCIYINEJUTXU74VK7WG031" localSheetId="5" hidden="1">#REF!</definedName>
    <definedName name="BExIJWPCIYINEJUTXU74VK7WG031" hidden="1">#REF!</definedName>
    <definedName name="BExIKHTXPZR5A8OHB6HDP6QWDHAD" localSheetId="5" hidden="1">#REF!</definedName>
    <definedName name="BExIKHTXPZR5A8OHB6HDP6QWDHAD" hidden="1">#REF!</definedName>
    <definedName name="BExIKMMJOETSAXJYY1SIKM58LMA2" localSheetId="5" hidden="1">#REF!</definedName>
    <definedName name="BExIKMMJOETSAXJYY1SIKM58LMA2" hidden="1">#REF!</definedName>
    <definedName name="BExIKRF6AQ6VOO9KCIWSM6FY8M7D" localSheetId="5" hidden="1">#REF!</definedName>
    <definedName name="BExIKRF6AQ6VOO9KCIWSM6FY8M7D" hidden="1">#REF!</definedName>
    <definedName name="BExIKTYZESFT3LC0ASFMFKSE0D1X" localSheetId="5" hidden="1">#REF!</definedName>
    <definedName name="BExIKTYZESFT3LC0ASFMFKSE0D1X" hidden="1">#REF!</definedName>
    <definedName name="BExIKXVA6M8K0PTRYAGXS666L335" localSheetId="5" hidden="1">#REF!</definedName>
    <definedName name="BExIKXVA6M8K0PTRYAGXS666L335" hidden="1">#REF!</definedName>
    <definedName name="BExIL0PMZ2SXK9R6MLP43KBU1J2P" localSheetId="5" hidden="1">#REF!</definedName>
    <definedName name="BExIL0PMZ2SXK9R6MLP43KBU1J2P" hidden="1">#REF!</definedName>
    <definedName name="BExIL1WSMNNQQK98YHWHV5HVONIZ" localSheetId="5" hidden="1">#REF!</definedName>
    <definedName name="BExIL1WSMNNQQK98YHWHV5HVONIZ" hidden="1">#REF!</definedName>
    <definedName name="BExILAAXRTRAD18K74M6MGUEEPUM" localSheetId="5" hidden="1">#REF!</definedName>
    <definedName name="BExILAAXRTRAD18K74M6MGUEEPUM" hidden="1">#REF!</definedName>
    <definedName name="BExILG5F338C0FFLMVOKMKF8X5ZP" localSheetId="5" hidden="1">#REF!</definedName>
    <definedName name="BExILG5F338C0FFLMVOKMKF8X5ZP" hidden="1">#REF!</definedName>
    <definedName name="BExILGQTQM0HOD0BJI90YO7GOIN3" localSheetId="5" hidden="1">#REF!</definedName>
    <definedName name="BExILGQTQM0HOD0BJI90YO7GOIN3" hidden="1">#REF!</definedName>
    <definedName name="BExILPL7P2BNCD7MYCGTQ9F0R5JX" localSheetId="5" hidden="1">#REF!</definedName>
    <definedName name="BExILPL7P2BNCD7MYCGTQ9F0R5JX" hidden="1">#REF!</definedName>
    <definedName name="BExILVVS4B1B4G7IO0LPUDWY9K8W" localSheetId="5" hidden="1">#REF!</definedName>
    <definedName name="BExILVVS4B1B4G7IO0LPUDWY9K8W" hidden="1">#REF!</definedName>
    <definedName name="BExIM9DBUB7ZGF4B20FVUO9QGOX2" localSheetId="5" hidden="1">#REF!</definedName>
    <definedName name="BExIM9DBUB7ZGF4B20FVUO9QGOX2" hidden="1">#REF!</definedName>
    <definedName name="BExIMCTBZ4WAESGCDWJ64SB4F0L1" localSheetId="5" hidden="1">#REF!</definedName>
    <definedName name="BExIMCTBZ4WAESGCDWJ64SB4F0L1" hidden="1">#REF!</definedName>
    <definedName name="BExIMGK9Z94TFPWWZFMD10HV0IF6" localSheetId="5" hidden="1">#REF!</definedName>
    <definedName name="BExIMGK9Z94TFPWWZFMD10HV0IF6" hidden="1">#REF!</definedName>
    <definedName name="BExIMPEGKG18TELVC33T4OQTNBWC" localSheetId="5" hidden="1">#REF!</definedName>
    <definedName name="BExIMPEGKG18TELVC33T4OQTNBWC" hidden="1">#REF!</definedName>
    <definedName name="BExIN4OR435DL1US13JQPOQK8GD5" localSheetId="5" hidden="1">#REF!</definedName>
    <definedName name="BExIN4OR435DL1US13JQPOQK8GD5" hidden="1">#REF!</definedName>
    <definedName name="BExINI6A7H3KSFRFA6UBBDPKW37F" localSheetId="5" hidden="1">#REF!</definedName>
    <definedName name="BExINI6A7H3KSFRFA6UBBDPKW37F" hidden="1">#REF!</definedName>
    <definedName name="BExINIMK8XC3JOBT2EXYFHHH52H0" localSheetId="5" hidden="1">#REF!</definedName>
    <definedName name="BExINIMK8XC3JOBT2EXYFHHH52H0" hidden="1">#REF!</definedName>
    <definedName name="BExINLX401ZKEGWU168DS4JUM2J6" localSheetId="5" hidden="1">#REF!</definedName>
    <definedName name="BExINLX401ZKEGWU168DS4JUM2J6" hidden="1">#REF!</definedName>
    <definedName name="BExINMYYJO1FTV1CZF6O5XCFAMQX" localSheetId="5" hidden="1">#REF!</definedName>
    <definedName name="BExINMYYJO1FTV1CZF6O5XCFAMQX" hidden="1">#REF!</definedName>
    <definedName name="BExINP2H4KI05FRFV5PKZFE00HKO" localSheetId="5" hidden="1">#REF!</definedName>
    <definedName name="BExINP2H4KI05FRFV5PKZFE00HKO" hidden="1">#REF!</definedName>
    <definedName name="BExINPTCEJ9RPDEBJEJH80NATGUQ" localSheetId="5" hidden="1">#REF!</definedName>
    <definedName name="BExINPTCEJ9RPDEBJEJH80NATGUQ" hidden="1">#REF!</definedName>
    <definedName name="BExINWEQMNJ70A6JRXC2LACBX1GX" localSheetId="5" hidden="1">#REF!</definedName>
    <definedName name="BExINWEQMNJ70A6JRXC2LACBX1GX" hidden="1">#REF!</definedName>
    <definedName name="BExINZELVWYGU876QUUZCIMXPBQC" localSheetId="5" hidden="1">#REF!</definedName>
    <definedName name="BExINZELVWYGU876QUUZCIMXPBQC" hidden="1">#REF!</definedName>
    <definedName name="BExIO9QZ59ZHRA8SX6QICH2AY8A2" localSheetId="5" hidden="1">#REF!</definedName>
    <definedName name="BExIO9QZ59ZHRA8SX6QICH2AY8A2" hidden="1">#REF!</definedName>
    <definedName name="BExIOAHV525SMMGFDJFE7456JPBD" localSheetId="5" hidden="1">#REF!</definedName>
    <definedName name="BExIOAHV525SMMGFDJFE7456JPBD" hidden="1">#REF!</definedName>
    <definedName name="BExIOCQUQHKUU1KONGSDOLQTQEIC" localSheetId="5" hidden="1">#REF!</definedName>
    <definedName name="BExIOCQUQHKUU1KONGSDOLQTQEIC" hidden="1">#REF!</definedName>
    <definedName name="BExIOFAGCDQQKALMX3V0KU94KUQO" localSheetId="5" hidden="1">#REF!</definedName>
    <definedName name="BExIOFAGCDQQKALMX3V0KU94KUQO" hidden="1">#REF!</definedName>
    <definedName name="BExIOFL8Y5O61VLKTB4H20IJNWS1" localSheetId="5" hidden="1">#REF!</definedName>
    <definedName name="BExIOFL8Y5O61VLKTB4H20IJNWS1" hidden="1">#REF!</definedName>
    <definedName name="BExIOMBXRW5NS4ZPYX9G5QREZ5J6" localSheetId="5" hidden="1">#REF!</definedName>
    <definedName name="BExIOMBXRW5NS4ZPYX9G5QREZ5J6" hidden="1">#REF!</definedName>
    <definedName name="BExIORA3GK78T7C7SNBJJUONJ0LS" localSheetId="5" hidden="1">#REF!</definedName>
    <definedName name="BExIORA3GK78T7C7SNBJJUONJ0LS" hidden="1">#REF!</definedName>
    <definedName name="BExIORFDXP4AVIEBLSTZ8ETSXMNM" localSheetId="5" hidden="1">#REF!</definedName>
    <definedName name="BExIORFDXP4AVIEBLSTZ8ETSXMNM" hidden="1">#REF!</definedName>
    <definedName name="BExIOTZ5EFZ2NASVQ05RH15HRSW6" localSheetId="5" hidden="1">#REF!</definedName>
    <definedName name="BExIOTZ5EFZ2NASVQ05RH15HRSW6" hidden="1">#REF!</definedName>
    <definedName name="BExIP8YNN6UUE1GZ223SWH7DLGKO" localSheetId="5" hidden="1">#REF!</definedName>
    <definedName name="BExIP8YNN6UUE1GZ223SWH7DLGKO" hidden="1">#REF!</definedName>
    <definedName name="BExIPAB4AOL592OJCC1CFAXTLF1A" localSheetId="5" hidden="1">#REF!</definedName>
    <definedName name="BExIPAB4AOL592OJCC1CFAXTLF1A" hidden="1">#REF!</definedName>
    <definedName name="BExIPB25DKX4S2ZCKQN7KWSC3JBF" localSheetId="5" hidden="1">#REF!</definedName>
    <definedName name="BExIPB25DKX4S2ZCKQN7KWSC3JBF" hidden="1">#REF!</definedName>
    <definedName name="BExIPCUX4I4S2N50TLMMLALYLH9S" localSheetId="5" hidden="1">#REF!</definedName>
    <definedName name="BExIPCUX4I4S2N50TLMMLALYLH9S" hidden="1">#REF!</definedName>
    <definedName name="BExIPDLT8JYAMGE5HTN4D1YHZF3V" localSheetId="5" hidden="1">#REF!</definedName>
    <definedName name="BExIPDLT8JYAMGE5HTN4D1YHZF3V" hidden="1">#REF!</definedName>
    <definedName name="BExIPG040Q08EWIWL6CAVR3GRI43" localSheetId="5" hidden="1">#REF!</definedName>
    <definedName name="BExIPG040Q08EWIWL6CAVR3GRI43" hidden="1">#REF!</definedName>
    <definedName name="BExIPKNFUDPDKOSH5GHDVNA8D66S" localSheetId="5" hidden="1">#REF!</definedName>
    <definedName name="BExIPKNFUDPDKOSH5GHDVNA8D66S" hidden="1">#REF!</definedName>
    <definedName name="BExIPVL5VEVK9Q7AYB7EC2VZWBEZ" localSheetId="5" hidden="1">#REF!</definedName>
    <definedName name="BExIPVL5VEVK9Q7AYB7EC2VZWBEZ" hidden="1">#REF!</definedName>
    <definedName name="BExIQ1VS9A2FHVD9TUHKG9K8EVVP" localSheetId="5" hidden="1">#REF!</definedName>
    <definedName name="BExIQ1VS9A2FHVD9TUHKG9K8EVVP" hidden="1">#REF!</definedName>
    <definedName name="BExIQ3J19L30PSQ2CXNT6IHW0I7V" localSheetId="5" hidden="1">#REF!</definedName>
    <definedName name="BExIQ3J19L30PSQ2CXNT6IHW0I7V" hidden="1">#REF!</definedName>
    <definedName name="BExIQ3OJ7M04XCY276IO0LJA5XUK" localSheetId="5" hidden="1">#REF!</definedName>
    <definedName name="BExIQ3OJ7M04XCY276IO0LJA5XUK" hidden="1">#REF!</definedName>
    <definedName name="BExIQ5S19ITB0NDRUN4XV7B905ED" localSheetId="5" hidden="1">#REF!</definedName>
    <definedName name="BExIQ5S19ITB0NDRUN4XV7B905ED" hidden="1">#REF!</definedName>
    <definedName name="BExIQ810MMN2UN0EQ9CRQAFWA19X" localSheetId="5" hidden="1">#REF!</definedName>
    <definedName name="BExIQ810MMN2UN0EQ9CRQAFWA19X" hidden="1">#REF!</definedName>
    <definedName name="BExIQ9TMQT2EIXSVQW7GVSOAW2VJ" localSheetId="5" hidden="1">#REF!</definedName>
    <definedName name="BExIQ9TMQT2EIXSVQW7GVSOAW2VJ" hidden="1">#REF!</definedName>
    <definedName name="BExIQBMDE1L6J4H27K1FMSHQKDSE" localSheetId="5" hidden="1">#REF!</definedName>
    <definedName name="BExIQBMDE1L6J4H27K1FMSHQKDSE" hidden="1">#REF!</definedName>
    <definedName name="BExIQE65LVXUOF3UZFO7SDHFJH22" localSheetId="5" hidden="1">#REF!</definedName>
    <definedName name="BExIQE65LVXUOF3UZFO7SDHFJH22" hidden="1">#REF!</definedName>
    <definedName name="BExIQG9OO2KKBOWTMD1OXY36TEGA" localSheetId="5" hidden="1">#REF!</definedName>
    <definedName name="BExIQG9OO2KKBOWTMD1OXY36TEGA" hidden="1">#REF!</definedName>
    <definedName name="BExIQHWZ65ALA9VAFCJEGIL1145G" localSheetId="5" hidden="1">#REF!</definedName>
    <definedName name="BExIQHWZ65ALA9VAFCJEGIL1145G" hidden="1">#REF!</definedName>
    <definedName name="BExIQX1XBB31HZTYEEVOBSE3C5A6" localSheetId="5" hidden="1">#REF!</definedName>
    <definedName name="BExIQX1XBB31HZTYEEVOBSE3C5A6" hidden="1">#REF!</definedName>
    <definedName name="BExIR2ALYRP9FW99DK2084J7IIDC" localSheetId="5" hidden="1">#REF!</definedName>
    <definedName name="BExIR2ALYRP9FW99DK2084J7IIDC" hidden="1">#REF!</definedName>
    <definedName name="BExIR8FQETPTQYW37DBVDWG3J4JW" localSheetId="5" hidden="1">#REF!</definedName>
    <definedName name="BExIR8FQETPTQYW37DBVDWG3J4JW" hidden="1">#REF!</definedName>
    <definedName name="BExIRHKWQB1PP4ZLB0C3AVUBAFMD" localSheetId="5" hidden="1">#REF!</definedName>
    <definedName name="BExIRHKWQB1PP4ZLB0C3AVUBAFMD" hidden="1">#REF!</definedName>
    <definedName name="BExIRJTRJPQR3OTAGAV7JTA4VMPS" localSheetId="5" hidden="1">#REF!</definedName>
    <definedName name="BExIRJTRJPQR3OTAGAV7JTA4VMPS" hidden="1">#REF!</definedName>
    <definedName name="BExIROH27RJOG6VI7ZHR0RZGAZZ4" localSheetId="5" hidden="1">#REF!</definedName>
    <definedName name="BExIROH27RJOG6VI7ZHR0RZGAZZ4" hidden="1">#REF!</definedName>
    <definedName name="BExIRRBGTY01OQOI3U5SW59RFDFI" localSheetId="5" hidden="1">#REF!</definedName>
    <definedName name="BExIRRBGTY01OQOI3U5SW59RFDFI" hidden="1">#REF!</definedName>
    <definedName name="BExIS4T0DRF57HYO7OGG72KBOFOI" localSheetId="5" hidden="1">#REF!</definedName>
    <definedName name="BExIS4T0DRF57HYO7OGG72KBOFOI" hidden="1">#REF!</definedName>
    <definedName name="BExIS77BJDDK18PGI9DSEYZPIL7P" localSheetId="5" hidden="1">#REF!</definedName>
    <definedName name="BExIS77BJDDK18PGI9DSEYZPIL7P" hidden="1">#REF!</definedName>
    <definedName name="BExIS8USL1T3Z97CZ30HJ98E2GXQ" localSheetId="5" hidden="1">#REF!</definedName>
    <definedName name="BExIS8USL1T3Z97CZ30HJ98E2GXQ" hidden="1">#REF!</definedName>
    <definedName name="BExISC5B700MZUBFTQ9K4IKTF7HR" localSheetId="5" hidden="1">#REF!</definedName>
    <definedName name="BExISC5B700MZUBFTQ9K4IKTF7HR" hidden="1">#REF!</definedName>
    <definedName name="BExISDHXS49S1H56ENBPRF1NLD5C" localSheetId="5" hidden="1">#REF!</definedName>
    <definedName name="BExISDHXS49S1H56ENBPRF1NLD5C" hidden="1">#REF!</definedName>
    <definedName name="BExISM1JLV54A21A164IURMPGUMU" localSheetId="5" hidden="1">#REF!</definedName>
    <definedName name="BExISM1JLV54A21A164IURMPGUMU" hidden="1">#REF!</definedName>
    <definedName name="BExISRFKJYUZ4AKW44IJF7RF9Y90" localSheetId="5" hidden="1">#REF!</definedName>
    <definedName name="BExISRFKJYUZ4AKW44IJF7RF9Y90" hidden="1">#REF!</definedName>
    <definedName name="BExISSMVV57JAUB6CSGBMBFVNGWK" localSheetId="5" hidden="1">#REF!</definedName>
    <definedName name="BExISSMVV57JAUB6CSGBMBFVNGWK" hidden="1">#REF!</definedName>
    <definedName name="BExIT16AD4HCD0WQCCA72AKLQHK1" localSheetId="5" hidden="1">#REF!</definedName>
    <definedName name="BExIT16AD4HCD0WQCCA72AKLQHK1" hidden="1">#REF!</definedName>
    <definedName name="BExIT1MK8TBAK3SNP36A8FKDQSOK" localSheetId="5" hidden="1">#REF!</definedName>
    <definedName name="BExIT1MK8TBAK3SNP36A8FKDQSOK" hidden="1">#REF!</definedName>
    <definedName name="BExIT9PPVL7XGGIZS7G6QI6L7H9U" localSheetId="5" hidden="1">#REF!</definedName>
    <definedName name="BExIT9PPVL7XGGIZS7G6QI6L7H9U" hidden="1">#REF!</definedName>
    <definedName name="BExITBNYANV2S8KD56GOGCKW393R" localSheetId="5" hidden="1">#REF!</definedName>
    <definedName name="BExITBNYANV2S8KD56GOGCKW393R" hidden="1">#REF!</definedName>
    <definedName name="BExITGB4FVAV0LE88D7JMX7FBYXI" localSheetId="5" hidden="1">#REF!</definedName>
    <definedName name="BExITGB4FVAV0LE88D7JMX7FBYXI" hidden="1">#REF!</definedName>
    <definedName name="BExITI3TQ14K842P38QF0PNWSWNO" localSheetId="5" hidden="1">#REF!</definedName>
    <definedName name="BExITI3TQ14K842P38QF0PNWSWNO" hidden="1">#REF!</definedName>
    <definedName name="BExIU9OGER4TPMETACWUEP1UENK0" localSheetId="5" hidden="1">#REF!</definedName>
    <definedName name="BExIU9OGER4TPMETACWUEP1UENK0" hidden="1">#REF!</definedName>
    <definedName name="BExIUD4OJGH65NFNQ4VMCE3R4J1X" localSheetId="5" hidden="1">#REF!</definedName>
    <definedName name="BExIUD4OJGH65NFNQ4VMCE3R4J1X" hidden="1">#REF!</definedName>
    <definedName name="BExIUQM0XWNNW3MJD26EOVIT7FSU" localSheetId="5" hidden="1">#REF!</definedName>
    <definedName name="BExIUQM0XWNNW3MJD26EOVIT7FSU" hidden="1">#REF!</definedName>
    <definedName name="BExIUTB5OAAXYW0OFMP0PS40SPOB" localSheetId="5" hidden="1">#REF!</definedName>
    <definedName name="BExIUTB5OAAXYW0OFMP0PS40SPOB" hidden="1">#REF!</definedName>
    <definedName name="BExIUUT2MHIOV6R3WHA0DPM1KBKY" localSheetId="5" hidden="1">#REF!</definedName>
    <definedName name="BExIUUT2MHIOV6R3WHA0DPM1KBKY" hidden="1">#REF!</definedName>
    <definedName name="BExIUYPDT1AM6MWGWQS646PIZIWC" localSheetId="5" hidden="1">#REF!</definedName>
    <definedName name="BExIUYPDT1AM6MWGWQS646PIZIWC" hidden="1">#REF!</definedName>
    <definedName name="BExIV0I2O9F8D1UK1SI8AEYR6U0A" localSheetId="5" hidden="1">#REF!</definedName>
    <definedName name="BExIV0I2O9F8D1UK1SI8AEYR6U0A" hidden="1">#REF!</definedName>
    <definedName name="BExIV2LM38XPLRTWT0R44TMQ59E5" localSheetId="5" hidden="1">#REF!</definedName>
    <definedName name="BExIV2LM38XPLRTWT0R44TMQ59E5" hidden="1">#REF!</definedName>
    <definedName name="BExIV3HY4S0YRV1F7XEMF2YHAR2I" localSheetId="5" hidden="1">#REF!</definedName>
    <definedName name="BExIV3HY4S0YRV1F7XEMF2YHAR2I" hidden="1">#REF!</definedName>
    <definedName name="BExIV6HUZFRIFLXW2SICKGTAH1PV" localSheetId="5" hidden="1">#REF!</definedName>
    <definedName name="BExIV6HUZFRIFLXW2SICKGTAH1PV" hidden="1">#REF!</definedName>
    <definedName name="BExIVCXWL6H5LD9DHDIA4F5U9TQL" localSheetId="5" hidden="1">#REF!</definedName>
    <definedName name="BExIVCXWL6H5LD9DHDIA4F5U9TQL" hidden="1">#REF!</definedName>
    <definedName name="BExIVEVYJ7KL8QNR5ZTOSD11I5A6" localSheetId="5" hidden="1">#REF!</definedName>
    <definedName name="BExIVEVYJ7KL8QNR5ZTOSD11I5A6" hidden="1">#REF!</definedName>
    <definedName name="BExIVJ30S9U8MA1TUBRND8DGF96D" localSheetId="5" hidden="1">#REF!</definedName>
    <definedName name="BExIVJ30S9U8MA1TUBRND8DGF96D" hidden="1">#REF!</definedName>
    <definedName name="BExIVMOIPSEWSIHIDDLOXESQ28A0" localSheetId="5" hidden="1">#REF!</definedName>
    <definedName name="BExIVMOIPSEWSIHIDDLOXESQ28A0" hidden="1">#REF!</definedName>
    <definedName name="BExIVNVNJX9BYDLC88NG09YF5XQ6" localSheetId="5" hidden="1">#REF!</definedName>
    <definedName name="BExIVNVNJX9BYDLC88NG09YF5XQ6" hidden="1">#REF!</definedName>
    <definedName name="BExIVQVKLMGSRYT1LFZH0KUIA4OR" localSheetId="5" hidden="1">#REF!</definedName>
    <definedName name="BExIVQVKLMGSRYT1LFZH0KUIA4OR" hidden="1">#REF!</definedName>
    <definedName name="BExIVYTFI35KNR2XSA6N8OJYUTUR" localSheetId="5" hidden="1">#REF!</definedName>
    <definedName name="BExIVYTFI35KNR2XSA6N8OJYUTUR" hidden="1">#REF!</definedName>
    <definedName name="BExIVZF05SNB8DE7VLQOFG9S41HS" localSheetId="5" hidden="1">#REF!</definedName>
    <definedName name="BExIVZF05SNB8DE7VLQOFG9S41HS" hidden="1">#REF!</definedName>
    <definedName name="BExIWB3SY3WRIVIOF988DNNODBOA" localSheetId="5" hidden="1">#REF!</definedName>
    <definedName name="BExIWB3SY3WRIVIOF988DNNODBOA" hidden="1">#REF!</definedName>
    <definedName name="BExIWB99CG0H52LRD6QWPN4L6DV2" localSheetId="5" hidden="1">#REF!</definedName>
    <definedName name="BExIWB99CG0H52LRD6QWPN4L6DV2" hidden="1">#REF!</definedName>
    <definedName name="BExIWG1W7XP9DFYYSZAIOSHM0QLQ" localSheetId="5" hidden="1">#REF!</definedName>
    <definedName name="BExIWG1W7XP9DFYYSZAIOSHM0QLQ" hidden="1">#REF!</definedName>
    <definedName name="BExIWH3KUK94B7833DD4TB0Y6KP9" localSheetId="5" hidden="1">#REF!</definedName>
    <definedName name="BExIWH3KUK94B7833DD4TB0Y6KP9" hidden="1">#REF!</definedName>
    <definedName name="BExIWHZXYAALPLS8CSHZHJ82LBOH" localSheetId="5" hidden="1">#REF!</definedName>
    <definedName name="BExIWHZXYAALPLS8CSHZHJ82LBOH" hidden="1">#REF!</definedName>
    <definedName name="BExIWJY6FHR6KOO0P8U4IZ7VD42D" localSheetId="5" hidden="1">#REF!</definedName>
    <definedName name="BExIWJY6FHR6KOO0P8U4IZ7VD42D" hidden="1">#REF!</definedName>
    <definedName name="BExIWKE9MGIDWORBI43AWTUNYFAN" localSheetId="5" hidden="1">#REF!</definedName>
    <definedName name="BExIWKE9MGIDWORBI43AWTUNYFAN" hidden="1">#REF!</definedName>
    <definedName name="BExIWPHOYLSNGZKVD3RRKOEALEUG" localSheetId="5" hidden="1">#REF!</definedName>
    <definedName name="BExIWPHOYLSNGZKVD3RRKOEALEUG" hidden="1">#REF!</definedName>
    <definedName name="BExIWSHLD1QIZPL5ARLXOJ9Y2CAA" localSheetId="5" hidden="1">#REF!</definedName>
    <definedName name="BExIWSHLD1QIZPL5ARLXOJ9Y2CAA" hidden="1">#REF!</definedName>
    <definedName name="BExIX34PM5DBTRHRQWP6PL6WIX88" localSheetId="5" hidden="1">#REF!</definedName>
    <definedName name="BExIX34PM5DBTRHRQWP6PL6WIX88" hidden="1">#REF!</definedName>
    <definedName name="BExIX5OAP9KSUE5SIZCW9P39Q4WE" localSheetId="5" hidden="1">#REF!</definedName>
    <definedName name="BExIX5OAP9KSUE5SIZCW9P39Q4WE" hidden="1">#REF!</definedName>
    <definedName name="BExIXGRJPVJMUDGSG7IHPXPNO69B" localSheetId="5" hidden="1">#REF!</definedName>
    <definedName name="BExIXGRJPVJMUDGSG7IHPXPNO69B" hidden="1">#REF!</definedName>
    <definedName name="BExIXGWVQ9WOO0NCJLXAU4PJPOPM" localSheetId="5" hidden="1">#REF!</definedName>
    <definedName name="BExIXGWVQ9WOO0NCJLXAU4PJPOPM" hidden="1">#REF!</definedName>
    <definedName name="BExIXLK6SEOTUWQVNLCH4SAKTVGQ" localSheetId="5" hidden="1">#REF!</definedName>
    <definedName name="BExIXLK6SEOTUWQVNLCH4SAKTVGQ" hidden="1">#REF!</definedName>
    <definedName name="BExIXM5R87ZL3FHALWZXYCPHGX3E" localSheetId="5" hidden="1">#REF!</definedName>
    <definedName name="BExIXM5R87ZL3FHALWZXYCPHGX3E" hidden="1">#REF!</definedName>
    <definedName name="BExIXN24YK8MIB3OZ905DHU9CDH1" localSheetId="5" hidden="1">#REF!</definedName>
    <definedName name="BExIXN24YK8MIB3OZ905DHU9CDH1" hidden="1">#REF!</definedName>
    <definedName name="BExIXS036ZCKT2Z8XZKLZ8PFWQGL" localSheetId="5" hidden="1">#REF!</definedName>
    <definedName name="BExIXS036ZCKT2Z8XZKLZ8PFWQGL" hidden="1">#REF!</definedName>
    <definedName name="BExIXY5CF9PFM0P40AZ4U51TMWV0" localSheetId="5" hidden="1">#REF!</definedName>
    <definedName name="BExIXY5CF9PFM0P40AZ4U51TMWV0" hidden="1">#REF!</definedName>
    <definedName name="BExIYEXJBK8JDWIRSVV4RJSKZVV1" localSheetId="5" hidden="1">#REF!</definedName>
    <definedName name="BExIYEXJBK8JDWIRSVV4RJSKZVV1" hidden="1">#REF!</definedName>
    <definedName name="BExIYFJ59KLIPRTGIHX9X07UVGT3" localSheetId="5" hidden="1">#REF!</definedName>
    <definedName name="BExIYFJ59KLIPRTGIHX9X07UVGT3" hidden="1">#REF!</definedName>
    <definedName name="BExIYHH7GZO6BU3DC4GRLH3FD3ZS" localSheetId="5" hidden="1">#REF!</definedName>
    <definedName name="BExIYHH7GZO6BU3DC4GRLH3FD3ZS" hidden="1">#REF!</definedName>
    <definedName name="BExIYHMPBTD67ZNUL9O76FZQHYPT" localSheetId="5" hidden="1">#REF!</definedName>
    <definedName name="BExIYHMPBTD67ZNUL9O76FZQHYPT" hidden="1">#REF!</definedName>
    <definedName name="BExIYI2RH0K4225XO970K2IQ1E79" localSheetId="5" hidden="1">#REF!</definedName>
    <definedName name="BExIYI2RH0K4225XO970K2IQ1E79" hidden="1">#REF!</definedName>
    <definedName name="BExIYMPZ0KS2KOJFQAUQJ77L7701" localSheetId="5" hidden="1">#REF!</definedName>
    <definedName name="BExIYMPZ0KS2KOJFQAUQJ77L7701" hidden="1">#REF!</definedName>
    <definedName name="BExIYP9Q6FV9T0R9G3UDKLS4TTYX" localSheetId="5" hidden="1">#REF!</definedName>
    <definedName name="BExIYP9Q6FV9T0R9G3UDKLS4TTYX" hidden="1">#REF!</definedName>
    <definedName name="BExIYZGLDQ1TN7BIIN4RLDP31GIM" localSheetId="5" hidden="1">#REF!</definedName>
    <definedName name="BExIYZGLDQ1TN7BIIN4RLDP31GIM" hidden="1">#REF!</definedName>
    <definedName name="BExIZ4K0EZJK6PW3L8SVKTJFSWW9" localSheetId="5" hidden="1">#REF!</definedName>
    <definedName name="BExIZ4K0EZJK6PW3L8SVKTJFSWW9" hidden="1">#REF!</definedName>
    <definedName name="BExIZAECOEZGBAO29QMV14E6XDIV" localSheetId="5" hidden="1">#REF!</definedName>
    <definedName name="BExIZAECOEZGBAO29QMV14E6XDIV" hidden="1">#REF!</definedName>
    <definedName name="BExIZHQR3N1546MQS83ZJ8I6SPZ3" localSheetId="5" hidden="1">#REF!</definedName>
    <definedName name="BExIZHQR3N1546MQS83ZJ8I6SPZ3" hidden="1">#REF!</definedName>
    <definedName name="BExIZKVXYD5O2JBU81F2UFJZLLSI" localSheetId="5" hidden="1">#REF!</definedName>
    <definedName name="BExIZKVXYD5O2JBU81F2UFJZLLSI" hidden="1">#REF!</definedName>
    <definedName name="BExIZPZDHC8HGER83WHCZAHOX7LK" localSheetId="5" hidden="1">#REF!</definedName>
    <definedName name="BExIZPZDHC8HGER83WHCZAHOX7LK" hidden="1">#REF!</definedName>
    <definedName name="BExIZQA5XCS39QKXMYR1MH2ZIGPS" localSheetId="5" hidden="1">#REF!</definedName>
    <definedName name="BExIZQA5XCS39QKXMYR1MH2ZIGPS" hidden="1">#REF!</definedName>
    <definedName name="BExIZVDLRUNAL32D9KO9X7Y4PB3O" localSheetId="5" hidden="1">#REF!</definedName>
    <definedName name="BExIZVDLRUNAL32D9KO9X7Y4PB3O" hidden="1">#REF!</definedName>
    <definedName name="BExIZY2PUZ0OF9YKK1B13IW0VS6G" localSheetId="5" hidden="1">#REF!</definedName>
    <definedName name="BExIZY2PUZ0OF9YKK1B13IW0VS6G" hidden="1">#REF!</definedName>
    <definedName name="BExJ08KBRR2XMWW3VZMPSQKXHZUH" localSheetId="5" hidden="1">#REF!</definedName>
    <definedName name="BExJ08KBRR2XMWW3VZMPSQKXHZUH" hidden="1">#REF!</definedName>
    <definedName name="BExJ0DYJWXGE7DA39PYL3WM05U9O" localSheetId="5" hidden="1">#REF!</definedName>
    <definedName name="BExJ0DYJWXGE7DA39PYL3WM05U9O" hidden="1">#REF!</definedName>
    <definedName name="BExJ0JYDEZPM2303TRBXOZ74M7N6" localSheetId="5" hidden="1">#REF!</definedName>
    <definedName name="BExJ0JYDEZPM2303TRBXOZ74M7N6" hidden="1">#REF!</definedName>
    <definedName name="BExJ0MY8SY5J5V50H3UKE78ODTVB" localSheetId="5" hidden="1">#REF!</definedName>
    <definedName name="BExJ0MY8SY5J5V50H3UKE78ODTVB" hidden="1">#REF!</definedName>
    <definedName name="BExJ0YC98G37ML4N8FLP8D95EFRF" localSheetId="5" hidden="1">#REF!</definedName>
    <definedName name="BExJ0YC98G37ML4N8FLP8D95EFRF" hidden="1">#REF!</definedName>
    <definedName name="BExKCDYKAEV45AFXHVHZZ62E5BM3" localSheetId="5" hidden="1">#REF!</definedName>
    <definedName name="BExKCDYKAEV45AFXHVHZZ62E5BM3" hidden="1">#REF!</definedName>
    <definedName name="BExKCYXU0W2VQVDI3N3N37K2598P" localSheetId="5" hidden="1">#REF!</definedName>
    <definedName name="BExKCYXU0W2VQVDI3N3N37K2598P" hidden="1">#REF!</definedName>
    <definedName name="BExKDJX3Z1TS0WFDD9EAO42JHL9G" localSheetId="5" hidden="1">#REF!</definedName>
    <definedName name="BExKDJX3Z1TS0WFDD9EAO42JHL9G" hidden="1">#REF!</definedName>
    <definedName name="BExKDK7WVA5I2WBACAZHAHN35D0I" localSheetId="5" hidden="1">#REF!</definedName>
    <definedName name="BExKDK7WVA5I2WBACAZHAHN35D0I" hidden="1">#REF!</definedName>
    <definedName name="BExKDKO0W4AGQO1V7K6Q4VM750FT" localSheetId="5" hidden="1">#REF!</definedName>
    <definedName name="BExKDKO0W4AGQO1V7K6Q4VM750FT" hidden="1">#REF!</definedName>
    <definedName name="BExKDLF10G7W77J87QWH3ZGLUCLW" localSheetId="5" hidden="1">#REF!</definedName>
    <definedName name="BExKDLF10G7W77J87QWH3ZGLUCLW" hidden="1">#REF!</definedName>
    <definedName name="BExKE2NDBQ14HOJH945N4W9ZZFJO" localSheetId="5" hidden="1">#REF!</definedName>
    <definedName name="BExKE2NDBQ14HOJH945N4W9ZZFJO" hidden="1">#REF!</definedName>
    <definedName name="BExKEFE0I3MT6ZLC4T1L9465HKTN" localSheetId="5" hidden="1">#REF!</definedName>
    <definedName name="BExKEFE0I3MT6ZLC4T1L9465HKTN" hidden="1">#REF!</definedName>
    <definedName name="BExKEK6O5BVJP4VY02FY7JNAZ6BT" localSheetId="5" hidden="1">#REF!</definedName>
    <definedName name="BExKEK6O5BVJP4VY02FY7JNAZ6BT" hidden="1">#REF!</definedName>
    <definedName name="BExKEKXK6E6QX339ELPXDIRZSJE0" localSheetId="5" hidden="1">#REF!</definedName>
    <definedName name="BExKEKXK6E6QX339ELPXDIRZSJE0" hidden="1">#REF!</definedName>
    <definedName name="BExKEMFI35R0D4WN4A59V9QH7I5S" localSheetId="5" hidden="1">#REF!</definedName>
    <definedName name="BExKEMFI35R0D4WN4A59V9QH7I5S" hidden="1">#REF!</definedName>
    <definedName name="BExKEOOIBMP7N8033EY2CJYCBX6H" localSheetId="5" hidden="1">#REF!</definedName>
    <definedName name="BExKEOOIBMP7N8033EY2CJYCBX6H" hidden="1">#REF!</definedName>
    <definedName name="BExKEW0RR5LA3VC46A2BEOOMQE56" localSheetId="5" hidden="1">#REF!</definedName>
    <definedName name="BExKEW0RR5LA3VC46A2BEOOMQE56" hidden="1">#REF!</definedName>
    <definedName name="BExKF37PTJB4PE1PUQWG20ASBX4E" localSheetId="5" hidden="1">#REF!</definedName>
    <definedName name="BExKF37PTJB4PE1PUQWG20ASBX4E" hidden="1">#REF!</definedName>
    <definedName name="BExKFA3VI1CZK21SM0N3LZWT9LA1" localSheetId="5" hidden="1">#REF!</definedName>
    <definedName name="BExKFA3VI1CZK21SM0N3LZWT9LA1" hidden="1">#REF!</definedName>
    <definedName name="BExKFBB29XXT9A2LVUXYSIVKPWGB" localSheetId="5" hidden="1">#REF!</definedName>
    <definedName name="BExKFBB29XXT9A2LVUXYSIVKPWGB" hidden="1">#REF!</definedName>
    <definedName name="BExKFINBFV5J2NFRCL4YUO3YF0ZE" localSheetId="5" hidden="1">#REF!</definedName>
    <definedName name="BExKFINBFV5J2NFRCL4YUO3YF0ZE" hidden="1">#REF!</definedName>
    <definedName name="BExKFISRBFACTAMJSALEYMY66F6X" localSheetId="5" hidden="1">#REF!</definedName>
    <definedName name="BExKFISRBFACTAMJSALEYMY66F6X" hidden="1">#REF!</definedName>
    <definedName name="BExKFOSK5DJ151C4E8544UWMYTOC" localSheetId="5" hidden="1">#REF!</definedName>
    <definedName name="BExKFOSK5DJ151C4E8544UWMYTOC" hidden="1">#REF!</definedName>
    <definedName name="BExKFWL3DE1V1VOVHAFYBE85QUB7" localSheetId="5" hidden="1">#REF!</definedName>
    <definedName name="BExKFWL3DE1V1VOVHAFYBE85QUB7" hidden="1">#REF!</definedName>
    <definedName name="BExKFXS9NDEWPZDVGLTMOM3CFO7N" localSheetId="5" hidden="1">#REF!</definedName>
    <definedName name="BExKFXS9NDEWPZDVGLTMOM3CFO7N" hidden="1">#REF!</definedName>
    <definedName name="BExKFYJC4EVEV54F82K6VKP7Q3OU" localSheetId="5" hidden="1">#REF!</definedName>
    <definedName name="BExKFYJC4EVEV54F82K6VKP7Q3OU" hidden="1">#REF!</definedName>
    <definedName name="BExKG4IYHBKQQ8J8FN10GB2IKO33" localSheetId="5" hidden="1">#REF!</definedName>
    <definedName name="BExKG4IYHBKQQ8J8FN10GB2IKO33" hidden="1">#REF!</definedName>
    <definedName name="BExKGBVDO2JNJUFOFQMF0RJG03ZK" localSheetId="5" hidden="1">#REF!</definedName>
    <definedName name="BExKGBVDO2JNJUFOFQMF0RJG03ZK" hidden="1">#REF!</definedName>
    <definedName name="BExKGF0L44S78D33WMQ1A75TRKB9" localSheetId="5" hidden="1">#REF!</definedName>
    <definedName name="BExKGF0L44S78D33WMQ1A75TRKB9" hidden="1">#REF!</definedName>
    <definedName name="BExKGFRN31B3G20LMQ4LRF879J68" localSheetId="5" hidden="1">#REF!</definedName>
    <definedName name="BExKGFRN31B3G20LMQ4LRF879J68" hidden="1">#REF!</definedName>
    <definedName name="BExKGJD3U3ADZILP20U3EURP0UQP" localSheetId="5" hidden="1">#REF!</definedName>
    <definedName name="BExKGJD3U3ADZILP20U3EURP0UQP" hidden="1">#REF!</definedName>
    <definedName name="BExKGNK5YGKP0YHHTAAOV17Z9EIM" localSheetId="5" hidden="1">#REF!</definedName>
    <definedName name="BExKGNK5YGKP0YHHTAAOV17Z9EIM" hidden="1">#REF!</definedName>
    <definedName name="BExKGQ3T3TWGZUSNVWJE1XWXHGRQ" localSheetId="5" hidden="1">#REF!</definedName>
    <definedName name="BExKGQ3T3TWGZUSNVWJE1XWXHGRQ" hidden="1">#REF!</definedName>
    <definedName name="BExKGV77YH9YXIQTRKK2331QGYKF" localSheetId="5" hidden="1">#REF!</definedName>
    <definedName name="BExKGV77YH9YXIQTRKK2331QGYKF" hidden="1">#REF!</definedName>
    <definedName name="BExKH3FTZ5VGTB86W9M4AB39R0G8" localSheetId="5" hidden="1">#REF!</definedName>
    <definedName name="BExKH3FTZ5VGTB86W9M4AB39R0G8" hidden="1">#REF!</definedName>
    <definedName name="BExKH3FV5U5O6XZM7STS3NZKQFGJ" localSheetId="5" hidden="1">#REF!</definedName>
    <definedName name="BExKH3FV5U5O6XZM7STS3NZKQFGJ" hidden="1">#REF!</definedName>
    <definedName name="BExKH3W5435VN8DZ68OCKI93SEO4" localSheetId="5" hidden="1">#REF!</definedName>
    <definedName name="BExKH3W5435VN8DZ68OCKI93SEO4" hidden="1">#REF!</definedName>
    <definedName name="BExKH9L4L5ZUAA98QAZ7DB7YH4QE" localSheetId="5" hidden="1">#REF!</definedName>
    <definedName name="BExKH9L4L5ZUAA98QAZ7DB7YH4QE" hidden="1">#REF!</definedName>
    <definedName name="BExKHAMUH8NR3HRV0V6FHJE3ROLN" localSheetId="5" hidden="1">#REF!</definedName>
    <definedName name="BExKHAMUH8NR3HRV0V6FHJE3ROLN" hidden="1">#REF!</definedName>
    <definedName name="BExKHCFKOWFHO2WW0N7Y5XDXEWAO" localSheetId="5" hidden="1">#REF!</definedName>
    <definedName name="BExKHCFKOWFHO2WW0N7Y5XDXEWAO" hidden="1">#REF!</definedName>
    <definedName name="BExKHIVLONZ46HLMR50DEXKEUNEP" localSheetId="5" hidden="1">#REF!</definedName>
    <definedName name="BExKHIVLONZ46HLMR50DEXKEUNEP" hidden="1">#REF!</definedName>
    <definedName name="BExKHPM9XA0ADDK7TUR0N38EXWEP" localSheetId="5" hidden="1">#REF!</definedName>
    <definedName name="BExKHPM9XA0ADDK7TUR0N38EXWEP" hidden="1">#REF!</definedName>
    <definedName name="BExKHQYXEM47TMIQRQVHE4T5LT8K" localSheetId="5" hidden="1">#REF!</definedName>
    <definedName name="BExKHQYXEM47TMIQRQVHE4T5LT8K" hidden="1">#REF!</definedName>
    <definedName name="BExKI4076KXCDE5KXL79KT36OKLO" localSheetId="5" hidden="1">#REF!</definedName>
    <definedName name="BExKI4076KXCDE5KXL79KT36OKLO" hidden="1">#REF!</definedName>
    <definedName name="BExKI7AUWXBP1WBLFRIYSNQZDWCY" localSheetId="5" hidden="1">#REF!</definedName>
    <definedName name="BExKI7AUWXBP1WBLFRIYSNQZDWCY" hidden="1">#REF!</definedName>
    <definedName name="BExKI7LO70WYISR7Q0Y1ZDWO9M3B" localSheetId="5" hidden="1">#REF!</definedName>
    <definedName name="BExKI7LO70WYISR7Q0Y1ZDWO9M3B" hidden="1">#REF!</definedName>
    <definedName name="BExKIF3EIT434ZQKMDXUBJCRLMK8" localSheetId="5" hidden="1">#REF!</definedName>
    <definedName name="BExKIF3EIT434ZQKMDXUBJCRLMK8" hidden="1">#REF!</definedName>
    <definedName name="BExKIGQV6TXIZG039HBOJU62WP2U" localSheetId="5" hidden="1">#REF!</definedName>
    <definedName name="BExKIGQV6TXIZG039HBOJU62WP2U" hidden="1">#REF!</definedName>
    <definedName name="BExKILE008SF3KTAN8WML3XKI1NZ" localSheetId="5" hidden="1">#REF!</definedName>
    <definedName name="BExKILE008SF3KTAN8WML3XKI1NZ" hidden="1">#REF!</definedName>
    <definedName name="BExKINSBB6RS7I489QHMCOMU4Z2X" localSheetId="5" hidden="1">#REF!</definedName>
    <definedName name="BExKINSBB6RS7I489QHMCOMU4Z2X" hidden="1">#REF!</definedName>
    <definedName name="BExKINXMPEA03CETGL1VOW1XRJIR" localSheetId="5" hidden="1">#REF!</definedName>
    <definedName name="BExKINXMPEA03CETGL1VOW1XRJIR" hidden="1">#REF!</definedName>
    <definedName name="BExKITBU5LXLZYDJS3D3BAVWEY3U" localSheetId="5" hidden="1">#REF!</definedName>
    <definedName name="BExKITBU5LXLZYDJS3D3BAVWEY3U" hidden="1">#REF!</definedName>
    <definedName name="BExKIU87ZKSOC2DYZWFK6SAK9I8E" localSheetId="5" hidden="1">#REF!</definedName>
    <definedName name="BExKIU87ZKSOC2DYZWFK6SAK9I8E" hidden="1">#REF!</definedName>
    <definedName name="BExKJ449HLYX2DJ9UF0H9GTPSQ73" localSheetId="5" hidden="1">#REF!</definedName>
    <definedName name="BExKJ449HLYX2DJ9UF0H9GTPSQ73" hidden="1">#REF!</definedName>
    <definedName name="BExKJ5649R9IC0GKQD6QI2G7C99Q" localSheetId="5" hidden="1">#REF!</definedName>
    <definedName name="BExKJ5649R9IC0GKQD6QI2G7C99Q" hidden="1">#REF!</definedName>
    <definedName name="BExKJEB4FXIMV2AAE9S3FCGRK1R0" localSheetId="5" hidden="1">#REF!</definedName>
    <definedName name="BExKJEB4FXIMV2AAE9S3FCGRK1R0" hidden="1">#REF!</definedName>
    <definedName name="BExKJELX2RUC8UEC56IZPYYZXHA7" localSheetId="5" hidden="1">#REF!</definedName>
    <definedName name="BExKJELX2RUC8UEC56IZPYYZXHA7" hidden="1">#REF!</definedName>
    <definedName name="BExKJI7CV9I6ILFIZ3SVO4DGK64J" localSheetId="5" hidden="1">#REF!</definedName>
    <definedName name="BExKJI7CV9I6ILFIZ3SVO4DGK64J" hidden="1">#REF!</definedName>
    <definedName name="BExKJINMXS61G2TZEXCJAWVV4F57" localSheetId="5" hidden="1">#REF!</definedName>
    <definedName name="BExKJINMXS61G2TZEXCJAWVV4F57" hidden="1">#REF!</definedName>
    <definedName name="BExKJK5ME8KB7HA0180L7OUZDDGV" localSheetId="5" hidden="1">#REF!</definedName>
    <definedName name="BExKJK5ME8KB7HA0180L7OUZDDGV" hidden="1">#REF!</definedName>
    <definedName name="BExKJLY652HI5GNEEWQXOB08K2C1" localSheetId="5" hidden="1">#REF!</definedName>
    <definedName name="BExKJLY652HI5GNEEWQXOB08K2C1" hidden="1">#REF!</definedName>
    <definedName name="BExKJN5IF0VMDILJ5K8ZENF2QYV1" localSheetId="5" hidden="1">#REF!</definedName>
    <definedName name="BExKJN5IF0VMDILJ5K8ZENF2QYV1" hidden="1">#REF!</definedName>
    <definedName name="BExKJUSJPFUIK20FTVAFJWR2OUYX" localSheetId="5" hidden="1">#REF!</definedName>
    <definedName name="BExKJUSJPFUIK20FTVAFJWR2OUYX" hidden="1">#REF!</definedName>
    <definedName name="BExKJXHNZTE5OMRQ1KTVM1DIQE9I" localSheetId="5" hidden="1">#REF!</definedName>
    <definedName name="BExKJXHNZTE5OMRQ1KTVM1DIQE9I" hidden="1">#REF!</definedName>
    <definedName name="BExKK8VP5RS3D0UXZVKA37C4SYBP" localSheetId="5" hidden="1">#REF!</definedName>
    <definedName name="BExKK8VP5RS3D0UXZVKA37C4SYBP" hidden="1">#REF!</definedName>
    <definedName name="BExKKIM9NPF6B3SPMPIQB27HQME4" localSheetId="5" hidden="1">#REF!</definedName>
    <definedName name="BExKKIM9NPF6B3SPMPIQB27HQME4" hidden="1">#REF!</definedName>
    <definedName name="BExKKIX1BCBQ4R3K41QD8NTV0OV0" localSheetId="5" hidden="1">#REF!</definedName>
    <definedName name="BExKKIX1BCBQ4R3K41QD8NTV0OV0" hidden="1">#REF!</definedName>
    <definedName name="BExKKJ2IHMOO66DQ0V2YABR4GV05" localSheetId="5" hidden="1">#REF!</definedName>
    <definedName name="BExKKJ2IHMOO66DQ0V2YABR4GV05" hidden="1">#REF!</definedName>
    <definedName name="BExKKQ3ZWADYV03YHMXDOAMU90EB" localSheetId="5" hidden="1">#REF!</definedName>
    <definedName name="BExKKQ3ZWADYV03YHMXDOAMU90EB" hidden="1">#REF!</definedName>
    <definedName name="BExKKUGD2HMJWQEYZ8H3X1BMXFS9" localSheetId="5" hidden="1">#REF!</definedName>
    <definedName name="BExKKUGD2HMJWQEYZ8H3X1BMXFS9" hidden="1">#REF!</definedName>
    <definedName name="BExKKX05KCZZZPKOR1NE5A8RGVT4" localSheetId="5" hidden="1">#REF!</definedName>
    <definedName name="BExKKX05KCZZZPKOR1NE5A8RGVT4" hidden="1">#REF!</definedName>
    <definedName name="BExKL3QUCLQLECGZM555PRF8EN56" localSheetId="5" hidden="1">#REF!</definedName>
    <definedName name="BExKL3QUCLQLECGZM555PRF8EN56" hidden="1">#REF!</definedName>
    <definedName name="BExKL7CGLA62V9UQH9ZDEHIK8W4O" localSheetId="5" hidden="1">#REF!</definedName>
    <definedName name="BExKL7CGLA62V9UQH9ZDEHIK8W4O" hidden="1">#REF!</definedName>
    <definedName name="BExKLD6S9L66QYREYHBE5J44OK7X" localSheetId="5" hidden="1">#REF!</definedName>
    <definedName name="BExKLD6S9L66QYREYHBE5J44OK7X" hidden="1">#REF!</definedName>
    <definedName name="BExKLEZK32L28GYJWVO63BZ5E1JD" localSheetId="5" hidden="1">#REF!</definedName>
    <definedName name="BExKLEZK32L28GYJWVO63BZ5E1JD" hidden="1">#REF!</definedName>
    <definedName name="BExKLLKVVHT06LA55JB2FC871DC5" localSheetId="5" hidden="1">#REF!</definedName>
    <definedName name="BExKLLKVVHT06LA55JB2FC871DC5" hidden="1">#REF!</definedName>
    <definedName name="BExKMKNALVJRCZS69GFJA4M1J08O" localSheetId="5" hidden="1">#REF!</definedName>
    <definedName name="BExKMKNALVJRCZS69GFJA4M1J08O" hidden="1">#REF!</definedName>
    <definedName name="BExKMMFZIDRFNSBCWVADJ4S2JE52" localSheetId="5" hidden="1">#REF!</definedName>
    <definedName name="BExKMMFZIDRFNSBCWVADJ4S2JE52" hidden="1">#REF!</definedName>
    <definedName name="BExKMRZJS845FERFW6HUXLFAOMYD" localSheetId="5" hidden="1">#REF!</definedName>
    <definedName name="BExKMRZJS845FERFW6HUXLFAOMYD" hidden="1">#REF!</definedName>
    <definedName name="BExKMS514WWPGUGRYGTH6XU97T8B" localSheetId="5" hidden="1">#REF!</definedName>
    <definedName name="BExKMS514WWPGUGRYGTH6XU97T8B" hidden="1">#REF!</definedName>
    <definedName name="BExKMUDV8AH8HQAD5HJVUW7GFDWU" localSheetId="5" hidden="1">#REF!</definedName>
    <definedName name="BExKMUDV8AH8HQAD5HJVUW7GFDWU" hidden="1">#REF!</definedName>
    <definedName name="BExKMWBX4EH3EYJ07UFEM08NB40Z" localSheetId="5" hidden="1">#REF!</definedName>
    <definedName name="BExKMWBX4EH3EYJ07UFEM08NB40Z" hidden="1">#REF!</definedName>
    <definedName name="BExKN4Q70IU9OY91QRUSK3044MQD" localSheetId="5" hidden="1">#REF!</definedName>
    <definedName name="BExKN4Q70IU9OY91QRUSK3044MQD" hidden="1">#REF!</definedName>
    <definedName name="BExKNBGV2IR3S7M0BX4810KZB4V3" localSheetId="5" hidden="1">#REF!</definedName>
    <definedName name="BExKNBGV2IR3S7M0BX4810KZB4V3" hidden="1">#REF!</definedName>
    <definedName name="BExKNCTBZTSY3MO42VU5PLV6YUHZ" localSheetId="5" hidden="1">#REF!</definedName>
    <definedName name="BExKNCTBZTSY3MO42VU5PLV6YUHZ" hidden="1">#REF!</definedName>
    <definedName name="BExKNGV2YY749C42AQ2T9QNIE5C3" localSheetId="5" hidden="1">#REF!</definedName>
    <definedName name="BExKNGV2YY749C42AQ2T9QNIE5C3" hidden="1">#REF!</definedName>
    <definedName name="BExKNH0F1WPNUEQITIUN5T4NDX9H" localSheetId="5" hidden="1">#REF!</definedName>
    <definedName name="BExKNH0F1WPNUEQITIUN5T4NDX9H" hidden="1">#REF!</definedName>
    <definedName name="BExKNV8UOHVWEHDJWI2WMJ9X6QHZ" localSheetId="5" hidden="1">#REF!</definedName>
    <definedName name="BExKNV8UOHVWEHDJWI2WMJ9X6QHZ" hidden="1">#REF!</definedName>
    <definedName name="BExKNZLD7UATC1MYRNJD8H2NH4KU" localSheetId="5" hidden="1">#REF!</definedName>
    <definedName name="BExKNZLD7UATC1MYRNJD8H2NH4KU" hidden="1">#REF!</definedName>
    <definedName name="BExKNZQUKQQG2Y97R74G4O4BJP1L" localSheetId="5" hidden="1">#REF!</definedName>
    <definedName name="BExKNZQUKQQG2Y97R74G4O4BJP1L" hidden="1">#REF!</definedName>
    <definedName name="BExKO06X0EAD3ABEG1E8PWLDWHBA" localSheetId="5" hidden="1">#REF!</definedName>
    <definedName name="BExKO06X0EAD3ABEG1E8PWLDWHBA" hidden="1">#REF!</definedName>
    <definedName name="BExKO2AHHSGNI1AZOIOW21KPXKPE" localSheetId="5" hidden="1">#REF!</definedName>
    <definedName name="BExKO2AHHSGNI1AZOIOW21KPXKPE" hidden="1">#REF!</definedName>
    <definedName name="BExKO2FXWJWC5IZLDN8JHYILQJ2N" localSheetId="5" hidden="1">#REF!</definedName>
    <definedName name="BExKO2FXWJWC5IZLDN8JHYILQJ2N" hidden="1">#REF!</definedName>
    <definedName name="BExKO438WZ8FKOU00NURGFMOYXWN" localSheetId="5" hidden="1">#REF!</definedName>
    <definedName name="BExKO438WZ8FKOU00NURGFMOYXWN" hidden="1">#REF!</definedName>
    <definedName name="BExKO551EZ73M80UFHBQE7BQVU4L" localSheetId="5" hidden="1">#REF!</definedName>
    <definedName name="BExKO551EZ73M80UFHBQE7BQVU4L" hidden="1">#REF!</definedName>
    <definedName name="BExKOBA4VTRV9YG31IM1PDDO3J9M" localSheetId="5" hidden="1">#REF!</definedName>
    <definedName name="BExKOBA4VTRV9YG31IM1PDDO3J9M" hidden="1">#REF!</definedName>
    <definedName name="BExKODIZGWW2EQD0FEYW6WK6XLCM" localSheetId="5" hidden="1">#REF!</definedName>
    <definedName name="BExKODIZGWW2EQD0FEYW6WK6XLCM" hidden="1">#REF!</definedName>
    <definedName name="BExKOPO2HPWVQGAKW8LOZMPIDEFG" localSheetId="5" hidden="1">#REF!</definedName>
    <definedName name="BExKOPO2HPWVQGAKW8LOZMPIDEFG" hidden="1">#REF!</definedName>
    <definedName name="BExKP7SRQ3MN5BDYXV2XMBQNUH23" localSheetId="5" hidden="1">#REF!</definedName>
    <definedName name="BExKP7SRQ3MN5BDYXV2XMBQNUH23" hidden="1">#REF!</definedName>
    <definedName name="BExKPEZP0QTKOTLIMMIFSVTHQEEK" localSheetId="5" hidden="1">#REF!</definedName>
    <definedName name="BExKPEZP0QTKOTLIMMIFSVTHQEEK" hidden="1">#REF!</definedName>
    <definedName name="BExKPFFSVTL757PNITV8R9RN4452" localSheetId="5" hidden="1">#REF!</definedName>
    <definedName name="BExKPFFSVTL757PNITV8R9RN4452" hidden="1">#REF!</definedName>
    <definedName name="BExKPIL5ZWOXQAENH3VP3ZHA2N7N" localSheetId="5" hidden="1">#REF!</definedName>
    <definedName name="BExKPIL5ZWOXQAENH3VP3ZHA2N7N" hidden="1">#REF!</definedName>
    <definedName name="BExKPJHKPVROP9QX9BMBZMU2HEZ1" localSheetId="5" hidden="1">#REF!</definedName>
    <definedName name="BExKPJHKPVROP9QX9BMBZMU2HEZ1" hidden="1">#REF!</definedName>
    <definedName name="BExKPLQJX0HJ8OTXBXH9IC9J2V0W" localSheetId="5" hidden="1">#REF!</definedName>
    <definedName name="BExKPLQJX0HJ8OTXBXH9IC9J2V0W" hidden="1">#REF!</definedName>
    <definedName name="BExKPN8C7GN36ZJZHLOB74LU6KT0" localSheetId="5" hidden="1">#REF!</definedName>
    <definedName name="BExKPN8C7GN36ZJZHLOB74LU6KT0" hidden="1">#REF!</definedName>
    <definedName name="BExKPX9VZ1J5021Q98K60HMPJU58" localSheetId="5" hidden="1">#REF!</definedName>
    <definedName name="BExKPX9VZ1J5021Q98K60HMPJU58" hidden="1">#REF!</definedName>
    <definedName name="BExKQGGEP203MUWSJVORTY7RFOFT" localSheetId="5" hidden="1">#REF!</definedName>
    <definedName name="BExKQGGEP203MUWSJVORTY7RFOFT" hidden="1">#REF!</definedName>
    <definedName name="BExKQJGAAWNM3NT19E9I0CQDBTU0" localSheetId="5" hidden="1">#REF!</definedName>
    <definedName name="BExKQJGAAWNM3NT19E9I0CQDBTU0" hidden="1">#REF!</definedName>
    <definedName name="BExKQM5GJ1ZN5REKFE7YVBQ0KXWF" localSheetId="5" hidden="1">#REF!</definedName>
    <definedName name="BExKQM5GJ1ZN5REKFE7YVBQ0KXWF" hidden="1">#REF!</definedName>
    <definedName name="BExKQQ71278061G7ZFYGPWOMOMY2" localSheetId="5" hidden="1">#REF!</definedName>
    <definedName name="BExKQQ71278061G7ZFYGPWOMOMY2" hidden="1">#REF!</definedName>
    <definedName name="BExKQTXRG3ECU8NT47UR7643LO5G" localSheetId="5" hidden="1">#REF!</definedName>
    <definedName name="BExKQTXRG3ECU8NT47UR7643LO5G" hidden="1">#REF!</definedName>
    <definedName name="BExKQVL7HPOIZ4FHANDFMVOJLEPR" localSheetId="5" hidden="1">#REF!</definedName>
    <definedName name="BExKQVL7HPOIZ4FHANDFMVOJLEPR" hidden="1">#REF!</definedName>
    <definedName name="BExKR3ZAJRYXZB4M7XZPK0I7E55W" localSheetId="5" hidden="1">#REF!</definedName>
    <definedName name="BExKR3ZAJRYXZB4M7XZPK0I7E55W" hidden="1">#REF!</definedName>
    <definedName name="BExKR8RZSEHW184G0Z56B4EGNU72" localSheetId="5" hidden="1">#REF!</definedName>
    <definedName name="BExKR8RZSEHW184G0Z56B4EGNU72" hidden="1">#REF!</definedName>
    <definedName name="BExKRHM60KUPM7RGAAFRSKX4TMS5" localSheetId="5" hidden="1">#REF!</definedName>
    <definedName name="BExKRHM60KUPM7RGAAFRSKX4TMS5" hidden="1">#REF!</definedName>
    <definedName name="BExKRQB2LX164R610N3VXJPD3C1W" localSheetId="5" hidden="1">#REF!</definedName>
    <definedName name="BExKRQB2LX164R610N3VXJPD3C1W" hidden="1">#REF!</definedName>
    <definedName name="BExKRVUSQ6PA7ZYQSTEQL3X7PB9P" localSheetId="5" hidden="1">#REF!</definedName>
    <definedName name="BExKRVUSQ6PA7ZYQSTEQL3X7PB9P" hidden="1">#REF!</definedName>
    <definedName name="BExKRY3KZ7F7RB2KH8HXSQ85IEQO" localSheetId="5" hidden="1">#REF!</definedName>
    <definedName name="BExKRY3KZ7F7RB2KH8HXSQ85IEQO" hidden="1">#REF!</definedName>
    <definedName name="BExKS91CCVW1YKNE1EQ4MCE1E9JX" localSheetId="5" hidden="1">#REF!</definedName>
    <definedName name="BExKS91CCVW1YKNE1EQ4MCE1E9JX" hidden="1">#REF!</definedName>
    <definedName name="BExKSA37DZTCK6H13HPIKR0ZFVL8" localSheetId="5" hidden="1">#REF!</definedName>
    <definedName name="BExKSA37DZTCK6H13HPIKR0ZFVL8" hidden="1">#REF!</definedName>
    <definedName name="BExKSB51O073JLM4PEU353GBBSMI" localSheetId="5" hidden="1">#REF!</definedName>
    <definedName name="BExKSB51O073JLM4PEU353GBBSMI" hidden="1">#REF!</definedName>
    <definedName name="BExKSC1EDUXA6RM44LZV6HMMHKLX" localSheetId="5" hidden="1">#REF!</definedName>
    <definedName name="BExKSC1EDUXA6RM44LZV6HMMHKLX" hidden="1">#REF!</definedName>
    <definedName name="BExKSFMOMSZYDE0WNC94F40S6636" localSheetId="5" hidden="1">#REF!</definedName>
    <definedName name="BExKSFMOMSZYDE0WNC94F40S6636" hidden="1">#REF!</definedName>
    <definedName name="BExKSHQ9K79S8KYUWIV5M5LAHHF1" localSheetId="5" hidden="1">#REF!</definedName>
    <definedName name="BExKSHQ9K79S8KYUWIV5M5LAHHF1" hidden="1">#REF!</definedName>
    <definedName name="BExKSJTWG9L3FCX8FLK4EMUJMF27" localSheetId="5" hidden="1">#REF!</definedName>
    <definedName name="BExKSJTWG9L3FCX8FLK4EMUJMF27" hidden="1">#REF!</definedName>
    <definedName name="BExKSU0MKNAVZYYPKCYTZDWQX4R8" localSheetId="5" hidden="1">#REF!</definedName>
    <definedName name="BExKSU0MKNAVZYYPKCYTZDWQX4R8" hidden="1">#REF!</definedName>
    <definedName name="BExKSX60G1MUS689FXIGYP2F7C62" localSheetId="5" hidden="1">#REF!</definedName>
    <definedName name="BExKSX60G1MUS689FXIGYP2F7C62" hidden="1">#REF!</definedName>
    <definedName name="BExKT2UZ7Y2VWF5NQE18SJRLD2RN" localSheetId="5" hidden="1">#REF!</definedName>
    <definedName name="BExKT2UZ7Y2VWF5NQE18SJRLD2RN" hidden="1">#REF!</definedName>
    <definedName name="BExKT3GJFNGAM09H5F615E36A38C" localSheetId="5" hidden="1">#REF!</definedName>
    <definedName name="BExKT3GJFNGAM09H5F615E36A38C" hidden="1">#REF!</definedName>
    <definedName name="BExKTD1UM9PTLYETG1RM502XDNC0" localSheetId="5" hidden="1">#REF!</definedName>
    <definedName name="BExKTD1UM9PTLYETG1RM502XDNC0" hidden="1">#REF!</definedName>
    <definedName name="BExKTJN26AY45CE6JUAX3OIL48F7" localSheetId="5" hidden="1">#REF!</definedName>
    <definedName name="BExKTJN26AY45CE6JUAX3OIL48F7" hidden="1">#REF!</definedName>
    <definedName name="BExKTQZGN8GI3XGSEXMPCCA3S19H" localSheetId="5" hidden="1">#REF!</definedName>
    <definedName name="BExKTQZGN8GI3XGSEXMPCCA3S19H" hidden="1">#REF!</definedName>
    <definedName name="BExKTUKYYU0F6TUW1RXV24LRAZFE" localSheetId="5" hidden="1">#REF!</definedName>
    <definedName name="BExKTUKYYU0F6TUW1RXV24LRAZFE" hidden="1">#REF!</definedName>
    <definedName name="BExKU3FBLHQBIUTN6XEZW5GC9OG1" localSheetId="5" hidden="1">#REF!</definedName>
    <definedName name="BExKU3FBLHQBIUTN6XEZW5GC9OG1" hidden="1">#REF!</definedName>
    <definedName name="BExKU82I99FEUIZLODXJDOJC96CQ" localSheetId="5" hidden="1">#REF!</definedName>
    <definedName name="BExKU82I99FEUIZLODXJDOJC96CQ" hidden="1">#REF!</definedName>
    <definedName name="BExKUDM0DFSCM3D91SH0XLXJSL18" localSheetId="5" hidden="1">#REF!</definedName>
    <definedName name="BExKUDM0DFSCM3D91SH0XLXJSL18" hidden="1">#REF!</definedName>
    <definedName name="BExKUHYKD9TJTMQOOBS4EX04FCEZ" localSheetId="5" hidden="1">#REF!</definedName>
    <definedName name="BExKUHYKD9TJTMQOOBS4EX04FCEZ" hidden="1">#REF!</definedName>
    <definedName name="BExKULEKJLA77AUQPDUHSM94Y76Z" localSheetId="5" hidden="1">#REF!</definedName>
    <definedName name="BExKULEKJLA77AUQPDUHSM94Y76Z" hidden="1">#REF!</definedName>
    <definedName name="BExKUXE506JSYMR4CV866RHRDYR9" localSheetId="5" hidden="1">#REF!</definedName>
    <definedName name="BExKUXE506JSYMR4CV866RHRDYR9" hidden="1">#REF!</definedName>
    <definedName name="BExKV08R85MKI3MAX9E2HERNQUNL" localSheetId="5" hidden="1">#REF!</definedName>
    <definedName name="BExKV08R85MKI3MAX9E2HERNQUNL" hidden="1">#REF!</definedName>
    <definedName name="BExKV4AAUNNJL5JWD7PX6BFKVS6O" localSheetId="5" hidden="1">#REF!</definedName>
    <definedName name="BExKV4AAUNNJL5JWD7PX6BFKVS6O" hidden="1">#REF!</definedName>
    <definedName name="BExKVDVK6HN74GQPTXICP9BFC8CF" localSheetId="5" hidden="1">#REF!</definedName>
    <definedName name="BExKVDVK6HN74GQPTXICP9BFC8CF" hidden="1">#REF!</definedName>
    <definedName name="BExKVFZ3ZZGIC1QI8XN6BYFWN0ZY" localSheetId="5" hidden="1">#REF!</definedName>
    <definedName name="BExKVFZ3ZZGIC1QI8XN6BYFWN0ZY" hidden="1">#REF!</definedName>
    <definedName name="BExKVG4KGO28KPGTAFL1R8TTZ10N" localSheetId="5" hidden="1">#REF!</definedName>
    <definedName name="BExKVG4KGO28KPGTAFL1R8TTZ10N" hidden="1">#REF!</definedName>
    <definedName name="BExKW0CSH7DA02YSNV64PSEIXB2P" localSheetId="5" hidden="1">#REF!</definedName>
    <definedName name="BExKW0CSH7DA02YSNV64PSEIXB2P" hidden="1">#REF!</definedName>
    <definedName name="BExM9NUG3Q31X01AI9ZJCZIX25CS" localSheetId="5" hidden="1">#REF!</definedName>
    <definedName name="BExM9NUG3Q31X01AI9ZJCZIX25CS" hidden="1">#REF!</definedName>
    <definedName name="BExM9OG182RP30MY23PG49LVPZ1C" localSheetId="5" hidden="1">#REF!</definedName>
    <definedName name="BExM9OG182RP30MY23PG49LVPZ1C" hidden="1">#REF!</definedName>
    <definedName name="BExMA64MW1S18NH8DCKPCCEI5KCB" localSheetId="5" hidden="1">#REF!</definedName>
    <definedName name="BExMA64MW1S18NH8DCKPCCEI5KCB" hidden="1">#REF!</definedName>
    <definedName name="BExMALEWFUEM8Y686IT03ECURUBR" localSheetId="5" hidden="1">#REF!</definedName>
    <definedName name="BExMALEWFUEM8Y686IT03ECURUBR" hidden="1">#REF!</definedName>
    <definedName name="BExMAS0AQY7KMMTBTBPK0SWWDITB" localSheetId="5" hidden="1">#REF!</definedName>
    <definedName name="BExMAS0AQY7KMMTBTBPK0SWWDITB" hidden="1">#REF!</definedName>
    <definedName name="BExMAXJS82ZJ8RS22VLE0V0LDUII" localSheetId="5" hidden="1">#REF!</definedName>
    <definedName name="BExMAXJS82ZJ8RS22VLE0V0LDUII" hidden="1">#REF!</definedName>
    <definedName name="BExMB4QRS0R3MTB4CMUHFZ84LNZQ" localSheetId="5" hidden="1">#REF!</definedName>
    <definedName name="BExMB4QRS0R3MTB4CMUHFZ84LNZQ" hidden="1">#REF!</definedName>
    <definedName name="BExMB7AICZ233JKSCEUSR9RQXRS0" localSheetId="5" hidden="1">#REF!</definedName>
    <definedName name="BExMB7AICZ233JKSCEUSR9RQXRS0" hidden="1">#REF!</definedName>
    <definedName name="BExMBC35WKQY5CWQJLV4D05O6971" localSheetId="5" hidden="1">#REF!</definedName>
    <definedName name="BExMBC35WKQY5CWQJLV4D05O6971" hidden="1">#REF!</definedName>
    <definedName name="BExMBFTZV4Q1A5KG25C1N9PHQNSW" localSheetId="5" hidden="1">#REF!</definedName>
    <definedName name="BExMBFTZV4Q1A5KG25C1N9PHQNSW" hidden="1">#REF!</definedName>
    <definedName name="BExMBFZFXQDH3H55R89930TFTU36" localSheetId="5" hidden="1">#REF!</definedName>
    <definedName name="BExMBFZFXQDH3H55R89930TFTU36" hidden="1">#REF!</definedName>
    <definedName name="BExMBK6ISK3U7KHZKUJXIDKGF6VW" localSheetId="5" hidden="1">#REF!</definedName>
    <definedName name="BExMBK6ISK3U7KHZKUJXIDKGF6VW" hidden="1">#REF!</definedName>
    <definedName name="BExMBYPQDG9AYDQ5E8IECVFREPO6" localSheetId="5" hidden="1">[19]ZZCOOM_M03_Q005!#REF!</definedName>
    <definedName name="BExMBYPQDG9AYDQ5E8IECVFREPO6" hidden="1">[19]ZZCOOM_M03_Q005!#REF!</definedName>
    <definedName name="BExMC7PESEESXVMDCGGIP5LPMUGY" localSheetId="5" hidden="1">#REF!</definedName>
    <definedName name="BExMC7PESEESXVMDCGGIP5LPMUGY" hidden="1">#REF!</definedName>
    <definedName name="BExMC8AZUTX8LG89K2JJR7ZG62XX" localSheetId="5" hidden="1">#REF!</definedName>
    <definedName name="BExMC8AZUTX8LG89K2JJR7ZG62XX" hidden="1">#REF!</definedName>
    <definedName name="BExMCA96YR10V72G2R0SCIKPZLIZ" localSheetId="5" hidden="1">#REF!</definedName>
    <definedName name="BExMCA96YR10V72G2R0SCIKPZLIZ" hidden="1">#REF!</definedName>
    <definedName name="BExMCB5JU5I2VQDUBS4O42BTEVKI" localSheetId="5" hidden="1">#REF!</definedName>
    <definedName name="BExMCB5JU5I2VQDUBS4O42BTEVKI" hidden="1">#REF!</definedName>
    <definedName name="BExMCFSQFSEMPY5IXDIRKZDASDBR" localSheetId="5" hidden="1">#REF!</definedName>
    <definedName name="BExMCFSQFSEMPY5IXDIRKZDASDBR" hidden="1">#REF!</definedName>
    <definedName name="BExMCH58I9XOLK7WEE6VSJGYPJGL" localSheetId="5" hidden="1">#REF!</definedName>
    <definedName name="BExMCH58I9XOLK7WEE6VSJGYPJGL" hidden="1">#REF!</definedName>
    <definedName name="BExMCMZOEYWVOOJ98TBHTTCS7XB8" localSheetId="5" hidden="1">#REF!</definedName>
    <definedName name="BExMCMZOEYWVOOJ98TBHTTCS7XB8" hidden="1">#REF!</definedName>
    <definedName name="BExMCS8EF2W3FS9QADNKREYSI8P0" localSheetId="5" hidden="1">#REF!</definedName>
    <definedName name="BExMCS8EF2W3FS9QADNKREYSI8P0" hidden="1">#REF!</definedName>
    <definedName name="BExMCSU0KZGHALEL7N5DJBVL94K7" localSheetId="5" hidden="1">#REF!</definedName>
    <definedName name="BExMCSU0KZGHALEL7N5DJBVL94K7" hidden="1">#REF!</definedName>
    <definedName name="BExMCUS7GSOM96J0HJ7EH0FFM2AC" localSheetId="5" hidden="1">#REF!</definedName>
    <definedName name="BExMCUS7GSOM96J0HJ7EH0FFM2AC" hidden="1">#REF!</definedName>
    <definedName name="BExMCYTT6TVDWMJXO1NZANRTVNAN" localSheetId="5" hidden="1">#REF!</definedName>
    <definedName name="BExMCYTT6TVDWMJXO1NZANRTVNAN" hidden="1">#REF!</definedName>
    <definedName name="BExMD54CT1VTE5YGBM90H90NF28M" localSheetId="5" hidden="1">#REF!</definedName>
    <definedName name="BExMD54CT1VTE5YGBM90H90NF28M" hidden="1">#REF!</definedName>
    <definedName name="BExMD5F6IAV108XYJLXUO9HD0IT6" localSheetId="5" hidden="1">#REF!</definedName>
    <definedName name="BExMD5F6IAV108XYJLXUO9HD0IT6" hidden="1">#REF!</definedName>
    <definedName name="BExMDANV66W9T3XAXID40XFJ0J93" localSheetId="5" hidden="1">#REF!</definedName>
    <definedName name="BExMDANV66W9T3XAXID40XFJ0J93" hidden="1">#REF!</definedName>
    <definedName name="BExMDGD1KQP7NNR78X2ZX4FCBQ1S" localSheetId="5" hidden="1">#REF!</definedName>
    <definedName name="BExMDGD1KQP7NNR78X2ZX4FCBQ1S" hidden="1">#REF!</definedName>
    <definedName name="BExMDIRDK0DI8P86HB7WPH8QWLSQ" localSheetId="5" hidden="1">#REF!</definedName>
    <definedName name="BExMDIRDK0DI8P86HB7WPH8QWLSQ" hidden="1">#REF!</definedName>
    <definedName name="BExMDOWGDLP3BZZB4ZPI31VS10FP" localSheetId="5" hidden="1">#REF!</definedName>
    <definedName name="BExMDOWGDLP3BZZB4ZPI31VS10FP" hidden="1">#REF!</definedName>
    <definedName name="BExMDPI2FVMORSWDDCVAJ85WYAYO" localSheetId="5" hidden="1">#REF!</definedName>
    <definedName name="BExMDPI2FVMORSWDDCVAJ85WYAYO" hidden="1">#REF!</definedName>
    <definedName name="BExMDUWB7VWHFFR266QXO46BNV2S" localSheetId="5" hidden="1">#REF!</definedName>
    <definedName name="BExMDUWB7VWHFFR266QXO46BNV2S" hidden="1">#REF!</definedName>
    <definedName name="BExME2U47N8LZG0BPJ49ANY5QVV2" localSheetId="5" hidden="1">#REF!</definedName>
    <definedName name="BExME2U47N8LZG0BPJ49ANY5QVV2" hidden="1">#REF!</definedName>
    <definedName name="BExME88DH5DUKMUFI9FNVECXFD2E" localSheetId="5" hidden="1">#REF!</definedName>
    <definedName name="BExME88DH5DUKMUFI9FNVECXFD2E" hidden="1">#REF!</definedName>
    <definedName name="BExME9A7MOGAK7YTTQYXP5DL6VYA" localSheetId="5" hidden="1">#REF!</definedName>
    <definedName name="BExME9A7MOGAK7YTTQYXP5DL6VYA" hidden="1">#REF!</definedName>
    <definedName name="BExMEOV9YFRY5C3GDLU60GIX10BY" localSheetId="5" hidden="1">#REF!</definedName>
    <definedName name="BExMEOV9YFRY5C3GDLU60GIX10BY" hidden="1">#REF!</definedName>
    <definedName name="BExMEUK2Q5GZGZFZ77Z2IYUKOOYW" localSheetId="5" hidden="1">#REF!</definedName>
    <definedName name="BExMEUK2Q5GZGZFZ77Z2IYUKOOYW" hidden="1">#REF!</definedName>
    <definedName name="BExMEWT36INWIP0VNS94NEP3WZ4U" localSheetId="5" hidden="1">#REF!</definedName>
    <definedName name="BExMEWT36INWIP0VNS94NEP3WZ4U" hidden="1">#REF!</definedName>
    <definedName name="BExMEY09ESM4H2YGKEQQRYUD114R" localSheetId="5" hidden="1">#REF!</definedName>
    <definedName name="BExMEY09ESM4H2YGKEQQRYUD114R" hidden="1">#REF!</definedName>
    <definedName name="BExMF0UU4SBJHOJ4SG09QMF1TC7H" localSheetId="5" hidden="1">#REF!</definedName>
    <definedName name="BExMF0UU4SBJHOJ4SG09QMF1TC7H" hidden="1">#REF!</definedName>
    <definedName name="BExMF2YDPQWGK3CSN8LJG16MLFQZ" localSheetId="5" hidden="1">#REF!</definedName>
    <definedName name="BExMF2YDPQWGK3CSN8LJG16MLFQZ" hidden="1">#REF!</definedName>
    <definedName name="BExMF4G4IUPQY1Y5GEY5N3E04CL6" localSheetId="5" hidden="1">#REF!</definedName>
    <definedName name="BExMF4G4IUPQY1Y5GEY5N3E04CL6" hidden="1">#REF!</definedName>
    <definedName name="BExMF9UIGYMOAQK0ELUWP0S0HZZY" localSheetId="5" hidden="1">#REF!</definedName>
    <definedName name="BExMF9UIGYMOAQK0ELUWP0S0HZZY" hidden="1">#REF!</definedName>
    <definedName name="BExMFDLBSWFMRDYJ2DZETI3EXKN2" localSheetId="5" hidden="1">#REF!</definedName>
    <definedName name="BExMFDLBSWFMRDYJ2DZETI3EXKN2" hidden="1">#REF!</definedName>
    <definedName name="BExMFLDTMRTCHKA37LQW67BG8D5C" localSheetId="5" hidden="1">#REF!</definedName>
    <definedName name="BExMFLDTMRTCHKA37LQW67BG8D5C" hidden="1">#REF!</definedName>
    <definedName name="BExMFTH63LTWA2JYJTJYMT5K2OF2" localSheetId="5" hidden="1">#REF!</definedName>
    <definedName name="BExMFTH63LTWA2JYJTJYMT5K2OF2" hidden="1">#REF!</definedName>
    <definedName name="BExMFY4AG5T27EVMCCNE00GOAR66" localSheetId="5" hidden="1">#REF!</definedName>
    <definedName name="BExMFY4AG5T27EVMCCNE00GOAR66" hidden="1">#REF!</definedName>
    <definedName name="BExMGQQNOFER1MEVQ961XARTRIOB" localSheetId="5" hidden="1">#REF!</definedName>
    <definedName name="BExMGQQNOFER1MEVQ961XARTRIOB" hidden="1">#REF!</definedName>
    <definedName name="BExMH189E60TZBQFN2UWVA1UZA7X" localSheetId="5" hidden="1">#REF!</definedName>
    <definedName name="BExMH189E60TZBQFN2UWVA1UZA7X" hidden="1">#REF!</definedName>
    <definedName name="BExMH3H9TW5TJCNU5Z1EWXP3BAEP" localSheetId="5" hidden="1">#REF!</definedName>
    <definedName name="BExMH3H9TW5TJCNU5Z1EWXP3BAEP" hidden="1">#REF!</definedName>
    <definedName name="BExMH5A1B01SYXROP70DOKTQ5D6Z" localSheetId="5" hidden="1">#REF!</definedName>
    <definedName name="BExMH5A1B01SYXROP70DOKTQ5D6Z" hidden="1">#REF!</definedName>
    <definedName name="BExMHCGUJ8A3L31NU0XU0FGXE4P3" localSheetId="5" hidden="1">#REF!</definedName>
    <definedName name="BExMHCGUJ8A3L31NU0XU0FGXE4P3" hidden="1">#REF!</definedName>
    <definedName name="BExMHOWPB34KPZ76M2KIX2C9R2VB" localSheetId="5" hidden="1">#REF!</definedName>
    <definedName name="BExMHOWPB34KPZ76M2KIX2C9R2VB" hidden="1">#REF!</definedName>
    <definedName name="BExMHSSYC6KVHA3QDTSYPN92TWMI" localSheetId="5" hidden="1">#REF!</definedName>
    <definedName name="BExMHSSYC6KVHA3QDTSYPN92TWMI" hidden="1">#REF!</definedName>
    <definedName name="BExMI3AJ9477KDL4T9DHET4LJJTW" localSheetId="5" hidden="1">#REF!</definedName>
    <definedName name="BExMI3AJ9477KDL4T9DHET4LJJTW" hidden="1">#REF!</definedName>
    <definedName name="BExMI6QQ20XHD0NWJUN741B37182" localSheetId="5" hidden="1">#REF!</definedName>
    <definedName name="BExMI6QQ20XHD0NWJUN741B37182" hidden="1">#REF!</definedName>
    <definedName name="BExMI7MYDIMC9K16SBAFUY33RHK6" localSheetId="5" hidden="1">#REF!</definedName>
    <definedName name="BExMI7MYDIMC9K16SBAFUY33RHK6" hidden="1">#REF!</definedName>
    <definedName name="BExMI8JB94SBD9EMNJEK7Y2T6GYU" localSheetId="5" hidden="1">#REF!</definedName>
    <definedName name="BExMI8JB94SBD9EMNJEK7Y2T6GYU" hidden="1">#REF!</definedName>
    <definedName name="BExMI8OS85YTW3KYVE4YD0R7Z6UV" localSheetId="5" hidden="1">#REF!</definedName>
    <definedName name="BExMI8OS85YTW3KYVE4YD0R7Z6UV" hidden="1">#REF!</definedName>
    <definedName name="BExMI9QNOMVZ44I3BFMGU1EL1RSY" localSheetId="5" hidden="1">#REF!</definedName>
    <definedName name="BExMI9QNOMVZ44I3BFMGU1EL1RSY" hidden="1">#REF!</definedName>
    <definedName name="BExMIBOOZU40JS3F89OMPSRCE9MM" localSheetId="5" hidden="1">#REF!</definedName>
    <definedName name="BExMIBOOZU40JS3F89OMPSRCE9MM" hidden="1">#REF!</definedName>
    <definedName name="BExMIIQ5MBWSIHTFWAQADXMZC22Q" localSheetId="5" hidden="1">#REF!</definedName>
    <definedName name="BExMIIQ5MBWSIHTFWAQADXMZC22Q" hidden="1">#REF!</definedName>
    <definedName name="BExMIL4I2GE866I25CR5JBLJWJ6A" localSheetId="5" hidden="1">#REF!</definedName>
    <definedName name="BExMIL4I2GE866I25CR5JBLJWJ6A" hidden="1">#REF!</definedName>
    <definedName name="BExMIRKIPF27SNO82SPFSB3T5U17" localSheetId="5" hidden="1">#REF!</definedName>
    <definedName name="BExMIRKIPF27SNO82SPFSB3T5U17" hidden="1">#REF!</definedName>
    <definedName name="BExMIV0KC8555D5E42ZGWG15Y0MO" localSheetId="5" hidden="1">#REF!</definedName>
    <definedName name="BExMIV0KC8555D5E42ZGWG15Y0MO" hidden="1">#REF!</definedName>
    <definedName name="BExMIZT6AN7E6YMW2S87CTCN2UXH" localSheetId="5" hidden="1">#REF!</definedName>
    <definedName name="BExMIZT6AN7E6YMW2S87CTCN2UXH" hidden="1">#REF!</definedName>
    <definedName name="BExMJB76UESLVRD81AJBOB78JDTT" localSheetId="5" hidden="1">#REF!</definedName>
    <definedName name="BExMJB76UESLVRD81AJBOB78JDTT" hidden="1">#REF!</definedName>
    <definedName name="BExMJI8OLFZQCGOW3F99ETW8A21E" localSheetId="5" hidden="1">#REF!</definedName>
    <definedName name="BExMJI8OLFZQCGOW3F99ETW8A21E" hidden="1">#REF!</definedName>
    <definedName name="BExMJNC8ZFB9DRFOJ961ZAJ8U3A8" localSheetId="5" hidden="1">#REF!</definedName>
    <definedName name="BExMJNC8ZFB9DRFOJ961ZAJ8U3A8" hidden="1">#REF!</definedName>
    <definedName name="BExMJTBV8A3D31W2IQHP9RDFPPHQ" localSheetId="5" hidden="1">#REF!</definedName>
    <definedName name="BExMJTBV8A3D31W2IQHP9RDFPPHQ" hidden="1">#REF!</definedName>
    <definedName name="BExMK2RTXN4QJWEUNX002XK8VQP8" localSheetId="5" hidden="1">#REF!</definedName>
    <definedName name="BExMK2RTXN4QJWEUNX002XK8VQP8" hidden="1">#REF!</definedName>
    <definedName name="BExMKBGQDUZ8AWXYHA3QVMSDVZ3D" localSheetId="5" hidden="1">#REF!</definedName>
    <definedName name="BExMKBGQDUZ8AWXYHA3QVMSDVZ3D" hidden="1">#REF!</definedName>
    <definedName name="BExMKBM1467553LDFZRRKVSHN374" localSheetId="5" hidden="1">#REF!</definedName>
    <definedName name="BExMKBM1467553LDFZRRKVSHN374" hidden="1">#REF!</definedName>
    <definedName name="BExMKGK5FJUC0AU8MABRGDC5ZM70" localSheetId="5" hidden="1">#REF!</definedName>
    <definedName name="BExMKGK5FJUC0AU8MABRGDC5ZM70" hidden="1">#REF!</definedName>
    <definedName name="BExMKP92JGBM5BJO174H9A4HQIB9" localSheetId="5" hidden="1">#REF!</definedName>
    <definedName name="BExMKP92JGBM5BJO174H9A4HQIB9" hidden="1">#REF!</definedName>
    <definedName name="BExMKPEDT6IOYLLC3KJKRZOETC3Y" localSheetId="5" hidden="1">#REF!</definedName>
    <definedName name="BExMKPEDT6IOYLLC3KJKRZOETC3Y" hidden="1">#REF!</definedName>
    <definedName name="BExMKTW7R5SOV4PHAFGHU3W73DYE" localSheetId="5" hidden="1">#REF!</definedName>
    <definedName name="BExMKTW7R5SOV4PHAFGHU3W73DYE" hidden="1">#REF!</definedName>
    <definedName name="BExMKU7051J2W1RQXGZGE62NBRUZ" localSheetId="5" hidden="1">#REF!</definedName>
    <definedName name="BExMKU7051J2W1RQXGZGE62NBRUZ" hidden="1">#REF!</definedName>
    <definedName name="BExMKUN3WPECJR2XRID2R7GZRGNX" localSheetId="5" hidden="1">#REF!</definedName>
    <definedName name="BExMKUN3WPECJR2XRID2R7GZRGNX" hidden="1">#REF!</definedName>
    <definedName name="BExMKZ535P011X4TNV16GCOH4H21" localSheetId="5" hidden="1">#REF!</definedName>
    <definedName name="BExMKZ535P011X4TNV16GCOH4H21" hidden="1">#REF!</definedName>
    <definedName name="BExML3XQNDIMX55ZCHHXKUV3D6E6" localSheetId="5" hidden="1">#REF!</definedName>
    <definedName name="BExML3XQNDIMX55ZCHHXKUV3D6E6" hidden="1">#REF!</definedName>
    <definedName name="BExML5QGSWHLI18BGY4CGOTD3UWH" localSheetId="5" hidden="1">#REF!</definedName>
    <definedName name="BExML5QGSWHLI18BGY4CGOTD3UWH" hidden="1">#REF!</definedName>
    <definedName name="BExML6BVFCV80776USR7X70HVRZT" localSheetId="5" hidden="1">#REF!</definedName>
    <definedName name="BExML6BVFCV80776USR7X70HVRZT" hidden="1">#REF!</definedName>
    <definedName name="BExMLO5Z61RE85X8HHX2G4IU3AZW" localSheetId="5" hidden="1">#REF!</definedName>
    <definedName name="BExMLO5Z61RE85X8HHX2G4IU3AZW" hidden="1">#REF!</definedName>
    <definedName name="BExMLVI7UORSHM9FMO8S2EI0TMTS" localSheetId="5" hidden="1">#REF!</definedName>
    <definedName name="BExMLVI7UORSHM9FMO8S2EI0TMTS" hidden="1">#REF!</definedName>
    <definedName name="BExMM5UCOT2HSSN0ZIPZW55GSOVO" localSheetId="5" hidden="1">#REF!</definedName>
    <definedName name="BExMM5UCOT2HSSN0ZIPZW55GSOVO" hidden="1">#REF!</definedName>
    <definedName name="BExMM8ZRS5RQ8H1H55RVPVTDL5NL" localSheetId="5" hidden="1">#REF!</definedName>
    <definedName name="BExMM8ZRS5RQ8H1H55RVPVTDL5NL" hidden="1">#REF!</definedName>
    <definedName name="BExMMH8EAZB09XXQ5X4LR0P4NHG9" localSheetId="5" hidden="1">#REF!</definedName>
    <definedName name="BExMMH8EAZB09XXQ5X4LR0P4NHG9" hidden="1">#REF!</definedName>
    <definedName name="BExMMIQH5BABNZVCIQ7TBCQ10AY5" localSheetId="5" hidden="1">#REF!</definedName>
    <definedName name="BExMMIQH5BABNZVCIQ7TBCQ10AY5" hidden="1">#REF!</definedName>
    <definedName name="BExMMNIZ2T7M22WECMUQXEF4NJ71" localSheetId="5" hidden="1">#REF!</definedName>
    <definedName name="BExMMNIZ2T7M22WECMUQXEF4NJ71" hidden="1">#REF!</definedName>
    <definedName name="BExMMPMIOU7BURTV0L1K6ACW9X73" localSheetId="5" hidden="1">#REF!</definedName>
    <definedName name="BExMMPMIOU7BURTV0L1K6ACW9X73" hidden="1">#REF!</definedName>
    <definedName name="BExMMQ835AJDHS4B419SS645P67Q" localSheetId="5" hidden="1">#REF!</definedName>
    <definedName name="BExMMQ835AJDHS4B419SS645P67Q" hidden="1">#REF!</definedName>
    <definedName name="BExMMQIUVPCOBISTEJJYNCCLUCPY" localSheetId="5" hidden="1">#REF!</definedName>
    <definedName name="BExMMQIUVPCOBISTEJJYNCCLUCPY" hidden="1">#REF!</definedName>
    <definedName name="BExMMTIXETA5VAKBSOFDD5SRU887" localSheetId="5" hidden="1">#REF!</definedName>
    <definedName name="BExMMTIXETA5VAKBSOFDD5SRU887" hidden="1">#REF!</definedName>
    <definedName name="BExMMV0P6P5YS3C35G0JYYHI7992" localSheetId="5" hidden="1">#REF!</definedName>
    <definedName name="BExMMV0P6P5YS3C35G0JYYHI7992" hidden="1">#REF!</definedName>
    <definedName name="BExMNJLFWZBRN9PZF1IO9CYWV1B2" localSheetId="5" hidden="1">#REF!</definedName>
    <definedName name="BExMNJLFWZBRN9PZF1IO9CYWV1B2" hidden="1">#REF!</definedName>
    <definedName name="BExMNKCJ0FA57YEUUAJE43U1QN5P" localSheetId="5" hidden="1">#REF!</definedName>
    <definedName name="BExMNKCJ0FA57YEUUAJE43U1QN5P" hidden="1">#REF!</definedName>
    <definedName name="BExMNKN5D1WEF2OOJVP6LZ6DLU3Y" localSheetId="5" hidden="1">#REF!</definedName>
    <definedName name="BExMNKN5D1WEF2OOJVP6LZ6DLU3Y" hidden="1">#REF!</definedName>
    <definedName name="BExMNR38HMPLWAJRQ9MMS3ZAZ9IU" localSheetId="5" hidden="1">#REF!</definedName>
    <definedName name="BExMNR38HMPLWAJRQ9MMS3ZAZ9IU" hidden="1">#REF!</definedName>
    <definedName name="BExMNRDZULKJMVY2VKIIRM2M5A1M" localSheetId="5" hidden="1">#REF!</definedName>
    <definedName name="BExMNRDZULKJMVY2VKIIRM2M5A1M" hidden="1">#REF!</definedName>
    <definedName name="BExMNVFKZIBQSCAH71DIF1CJG89T" localSheetId="5" hidden="1">#REF!</definedName>
    <definedName name="BExMNVFKZIBQSCAH71DIF1CJG89T" hidden="1">#REF!</definedName>
    <definedName name="BExMNVVUQAGQY9SA29FGI7D7R5MN" localSheetId="5" hidden="1">#REF!</definedName>
    <definedName name="BExMNVVUQAGQY9SA29FGI7D7R5MN" hidden="1">#REF!</definedName>
    <definedName name="BExMO9IOWKTWHO8LQJJQI5P3INWY" localSheetId="5" hidden="1">#REF!</definedName>
    <definedName name="BExMO9IOWKTWHO8LQJJQI5P3INWY" hidden="1">#REF!</definedName>
    <definedName name="BExMOI29DOEK5R1A5QZPUDKF7N6T" localSheetId="5" hidden="1">#REF!</definedName>
    <definedName name="BExMOI29DOEK5R1A5QZPUDKF7N6T" hidden="1">#REF!</definedName>
    <definedName name="BExMONRAU0S904NLJHPI47RVQDBH" localSheetId="5" hidden="1">#REF!</definedName>
    <definedName name="BExMONRAU0S904NLJHPI47RVQDBH" hidden="1">#REF!</definedName>
    <definedName name="BExMPAJ5AJAXGKGK3F6H3ODS6RF4" localSheetId="5" hidden="1">#REF!</definedName>
    <definedName name="BExMPAJ5AJAXGKGK3F6H3ODS6RF4" hidden="1">#REF!</definedName>
    <definedName name="BExMPD2X55FFBVJ6CBUKNPROIOEU" localSheetId="5" hidden="1">#REF!</definedName>
    <definedName name="BExMPD2X55FFBVJ6CBUKNPROIOEU" hidden="1">#REF!</definedName>
    <definedName name="BExMPGZ848E38FUH1JBQN97DGWAT" localSheetId="5" hidden="1">#REF!</definedName>
    <definedName name="BExMPGZ848E38FUH1JBQN97DGWAT" hidden="1">#REF!</definedName>
    <definedName name="BExMPMTICOSMQENOFKQ18K0ZT4S8" localSheetId="5" hidden="1">#REF!</definedName>
    <definedName name="BExMPMTICOSMQENOFKQ18K0ZT4S8" hidden="1">#REF!</definedName>
    <definedName name="BExMPMZ07II0R4KGWQQ7PGS3RZS4" localSheetId="5" hidden="1">#REF!</definedName>
    <definedName name="BExMPMZ07II0R4KGWQQ7PGS3RZS4" hidden="1">#REF!</definedName>
    <definedName name="BExMPOBH04JMDO6Z8DMSEJZM4ANN" localSheetId="5" hidden="1">#REF!</definedName>
    <definedName name="BExMPOBH04JMDO6Z8DMSEJZM4ANN" hidden="1">#REF!</definedName>
    <definedName name="BExMPSD77XQ3HA6A4FZOJK8G2JP3" localSheetId="5" hidden="1">#REF!</definedName>
    <definedName name="BExMPSD77XQ3HA6A4FZOJK8G2JP3" hidden="1">#REF!</definedName>
    <definedName name="BExMQ4I3Q7F0BMPHSFMFW9TZ87UD" localSheetId="5" hidden="1">#REF!</definedName>
    <definedName name="BExMQ4I3Q7F0BMPHSFMFW9TZ87UD" hidden="1">#REF!</definedName>
    <definedName name="BExMQ4SWDWI4N16AZ0T5CJ6HH8WC" localSheetId="5" hidden="1">#REF!</definedName>
    <definedName name="BExMQ4SWDWI4N16AZ0T5CJ6HH8WC" hidden="1">#REF!</definedName>
    <definedName name="BExMQ71WHW50GVX45JU951AGPLFQ" localSheetId="5" hidden="1">#REF!</definedName>
    <definedName name="BExMQ71WHW50GVX45JU951AGPLFQ" hidden="1">#REF!</definedName>
    <definedName name="BExMQGXSLPT4A6N47LE6FBVHWBOF" localSheetId="5" hidden="1">#REF!</definedName>
    <definedName name="BExMQGXSLPT4A6N47LE6FBVHWBOF" hidden="1">#REF!</definedName>
    <definedName name="BExMQNZGFHW75W9HWRCR0FEF0XF0" localSheetId="5" hidden="1">#REF!</definedName>
    <definedName name="BExMQNZGFHW75W9HWRCR0FEF0XF0" hidden="1">#REF!</definedName>
    <definedName name="BExMQRKVQPDFPD0WQUA9QND8OV7P" localSheetId="5" hidden="1">#REF!</definedName>
    <definedName name="BExMQRKVQPDFPD0WQUA9QND8OV7P" hidden="1">#REF!</definedName>
    <definedName name="BExMQSBR7PL4KLB1Q4961QO45Y4G" localSheetId="5" hidden="1">#REF!</definedName>
    <definedName name="BExMQSBR7PL4KLB1Q4961QO45Y4G" hidden="1">#REF!</definedName>
    <definedName name="BExMR1MA4I1X77714ZEPUVC8W398" localSheetId="5" hidden="1">#REF!</definedName>
    <definedName name="BExMR1MA4I1X77714ZEPUVC8W398" hidden="1">#REF!</definedName>
    <definedName name="BExMR8YQHA7N77HGHY4Y6R30I3XT" localSheetId="5" hidden="1">#REF!</definedName>
    <definedName name="BExMR8YQHA7N77HGHY4Y6R30I3XT" hidden="1">#REF!</definedName>
    <definedName name="BExMRENOIARWRYOIVPDIEBVNRDO7" localSheetId="5" hidden="1">#REF!</definedName>
    <definedName name="BExMRENOIARWRYOIVPDIEBVNRDO7" hidden="1">#REF!</definedName>
    <definedName name="BExMRF3SCIUZL945WMMDCT29MTLN" localSheetId="5" hidden="1">#REF!</definedName>
    <definedName name="BExMRF3SCIUZL945WMMDCT29MTLN" hidden="1">#REF!</definedName>
    <definedName name="BExMRRJNUMGRSDD5GGKKGEIZ6FTS" localSheetId="5" hidden="1">#REF!</definedName>
    <definedName name="BExMRRJNUMGRSDD5GGKKGEIZ6FTS" hidden="1">#REF!</definedName>
    <definedName name="BExMRU3ACIU0RD2BNWO55LH5U2BR" localSheetId="5" hidden="1">#REF!</definedName>
    <definedName name="BExMRU3ACIU0RD2BNWO55LH5U2BR" hidden="1">#REF!</definedName>
    <definedName name="BExMRWC9LD1LDAVIUQHQWIYMK129" localSheetId="5" hidden="1">#REF!</definedName>
    <definedName name="BExMRWC9LD1LDAVIUQHQWIYMK129" hidden="1">#REF!</definedName>
    <definedName name="BExMSBH3T898ERC4BT51ZURKDCH1" localSheetId="5" hidden="1">#REF!</definedName>
    <definedName name="BExMSBH3T898ERC4BT51ZURKDCH1" hidden="1">#REF!</definedName>
    <definedName name="BExMSQRCC40AP8BDUPL2I2DNC210" localSheetId="5" hidden="1">#REF!</definedName>
    <definedName name="BExMSQRCC40AP8BDUPL2I2DNC210" hidden="1">#REF!</definedName>
    <definedName name="BExO4J9LR712G00TVA82VNTG8O7H" localSheetId="5" hidden="1">#REF!</definedName>
    <definedName name="BExO4J9LR712G00TVA82VNTG8O7H" hidden="1">#REF!</definedName>
    <definedName name="BExO55G2KVZ7MIJ30N827CLH0I2A" localSheetId="5" hidden="1">#REF!</definedName>
    <definedName name="BExO55G2KVZ7MIJ30N827CLH0I2A" hidden="1">#REF!</definedName>
    <definedName name="BExO5A8PZD9EUHC5CMPU6N3SQ15L" localSheetId="5" hidden="1">#REF!</definedName>
    <definedName name="BExO5A8PZD9EUHC5CMPU6N3SQ15L" hidden="1">#REF!</definedName>
    <definedName name="BExO5XMAHL7CY3X0B1OPKZ28DCJ5" localSheetId="5" hidden="1">#REF!</definedName>
    <definedName name="BExO5XMAHL7CY3X0B1OPKZ28DCJ5" hidden="1">#REF!</definedName>
    <definedName name="BExO66LZJKY4PTQVREELI6POS4AY" localSheetId="5" hidden="1">#REF!</definedName>
    <definedName name="BExO66LZJKY4PTQVREELI6POS4AY" hidden="1">#REF!</definedName>
    <definedName name="BExO6LLHCYTF7CIVHKAO0NMET14Q" localSheetId="5" hidden="1">#REF!</definedName>
    <definedName name="BExO6LLHCYTF7CIVHKAO0NMET14Q" hidden="1">#REF!</definedName>
    <definedName name="BExO6NOZIPWELHV0XX25APL9UNOP" localSheetId="5" hidden="1">#REF!</definedName>
    <definedName name="BExO6NOZIPWELHV0XX25APL9UNOP" hidden="1">#REF!</definedName>
    <definedName name="BExO71MMHEBC11LG4HXDEQNHOII2" localSheetId="5" hidden="1">#REF!</definedName>
    <definedName name="BExO71MMHEBC11LG4HXDEQNHOII2" hidden="1">#REF!</definedName>
    <definedName name="BExO71S28H4XYOYYLAXOO93QV4TF" localSheetId="5" hidden="1">#REF!</definedName>
    <definedName name="BExO71S28H4XYOYYLAXOO93QV4TF" hidden="1">#REF!</definedName>
    <definedName name="BExO7BIP1737MIY7S6K4XYMTIO95" localSheetId="5" hidden="1">#REF!</definedName>
    <definedName name="BExO7BIP1737MIY7S6K4XYMTIO95" hidden="1">#REF!</definedName>
    <definedName name="BExO7OUQS3XTUQ2LDKGQ8AAQ3OJJ" localSheetId="5" hidden="1">#REF!</definedName>
    <definedName name="BExO7OUQS3XTUQ2LDKGQ8AAQ3OJJ" hidden="1">#REF!</definedName>
    <definedName name="BExO85HMYXZJ7SONWBKKIAXMCI3C" localSheetId="5" hidden="1">#REF!</definedName>
    <definedName name="BExO85HMYXZJ7SONWBKKIAXMCI3C" hidden="1">#REF!</definedName>
    <definedName name="BExO863922O4PBGQMUNEQKGN3K96" localSheetId="5" hidden="1">#REF!</definedName>
    <definedName name="BExO863922O4PBGQMUNEQKGN3K96" hidden="1">#REF!</definedName>
    <definedName name="BExO89ZIOXN0HOKHY24F7HDZ87UT" localSheetId="5" hidden="1">#REF!</definedName>
    <definedName name="BExO89ZIOXN0HOKHY24F7HDZ87UT" hidden="1">#REF!</definedName>
    <definedName name="BExO8A4SWOKD9WI5E6DITCL3LZZC" localSheetId="5" hidden="1">#REF!</definedName>
    <definedName name="BExO8A4SWOKD9WI5E6DITCL3LZZC" hidden="1">#REF!</definedName>
    <definedName name="BExO8CDTBCABLEUD6PE2UM2EZ6C4" localSheetId="5" hidden="1">#REF!</definedName>
    <definedName name="BExO8CDTBCABLEUD6PE2UM2EZ6C4" hidden="1">#REF!</definedName>
    <definedName name="BExO8UTAGQWDBQZEEF4HUNMLQCVU" localSheetId="5" hidden="1">#REF!</definedName>
    <definedName name="BExO8UTAGQWDBQZEEF4HUNMLQCVU" hidden="1">#REF!</definedName>
    <definedName name="BExO937E20IHMGQOZMECL3VZC7OX" localSheetId="5" hidden="1">#REF!</definedName>
    <definedName name="BExO937E20IHMGQOZMECL3VZC7OX" hidden="1">#REF!</definedName>
    <definedName name="BExO94UTJKQQ7TJTTJRTSR70YVJC" localSheetId="5" hidden="1">#REF!</definedName>
    <definedName name="BExO94UTJKQQ7TJTTJRTSR70YVJC" hidden="1">#REF!</definedName>
    <definedName name="BExO9EALFB2R8VULHML1AVRPHME0" localSheetId="5" hidden="1">#REF!</definedName>
    <definedName name="BExO9EALFB2R8VULHML1AVRPHME0" hidden="1">#REF!</definedName>
    <definedName name="BExO9J3A438976RXIUX5U9SU5T55" localSheetId="5" hidden="1">#REF!</definedName>
    <definedName name="BExO9J3A438976RXIUX5U9SU5T55" hidden="1">#REF!</definedName>
    <definedName name="BExO9RS5RXFJ1911HL3CCK6M74EP" localSheetId="5" hidden="1">#REF!</definedName>
    <definedName name="BExO9RS5RXFJ1911HL3CCK6M74EP" hidden="1">#REF!</definedName>
    <definedName name="BExO9SDRI1M6KMHXSG3AE5L0F2U3" localSheetId="5" hidden="1">#REF!</definedName>
    <definedName name="BExO9SDRI1M6KMHXSG3AE5L0F2U3" hidden="1">#REF!</definedName>
    <definedName name="BExO9US253B9UNAYT7DWLMK2BO44" localSheetId="5" hidden="1">#REF!</definedName>
    <definedName name="BExO9US253B9UNAYT7DWLMK2BO44" hidden="1">#REF!</definedName>
    <definedName name="BExO9V2U2YXAY904GYYGU6TD8Y7M" localSheetId="5" hidden="1">#REF!</definedName>
    <definedName name="BExO9V2U2YXAY904GYYGU6TD8Y7M" hidden="1">#REF!</definedName>
    <definedName name="BExOAAIG18X4V98C7122L5F65P5C" localSheetId="5" hidden="1">#REF!</definedName>
    <definedName name="BExOAAIG18X4V98C7122L5F65P5C" hidden="1">#REF!</definedName>
    <definedName name="BExOAQ3GKCT7YZW1EMVU3EILSZL2" localSheetId="5" hidden="1">#REF!</definedName>
    <definedName name="BExOAQ3GKCT7YZW1EMVU3EILSZL2" hidden="1">#REF!</definedName>
    <definedName name="BExOATZQ6SF8DASYLBQ0Z6D2WPSC" localSheetId="5" hidden="1">#REF!</definedName>
    <definedName name="BExOATZQ6SF8DASYLBQ0Z6D2WPSC" hidden="1">#REF!</definedName>
    <definedName name="BExOB9KT2THGV4SPLDVFTFXS4B14" localSheetId="5" hidden="1">#REF!</definedName>
    <definedName name="BExOB9KT2THGV4SPLDVFTFXS4B14" hidden="1">#REF!</definedName>
    <definedName name="BExOBEZ0IE2WBEYY3D3CMRI72N1K" localSheetId="5" hidden="1">#REF!</definedName>
    <definedName name="BExOBEZ0IE2WBEYY3D3CMRI72N1K" hidden="1">#REF!</definedName>
    <definedName name="BExOBF9TFH4NSBTR7JD2Q1165NIU" localSheetId="5" hidden="1">#REF!</definedName>
    <definedName name="BExOBF9TFH4NSBTR7JD2Q1165NIU" hidden="1">#REF!</definedName>
    <definedName name="BExOBIPU8760ITY0C8N27XZ3KWEF" localSheetId="5" hidden="1">#REF!</definedName>
    <definedName name="BExOBIPU8760ITY0C8N27XZ3KWEF" hidden="1">#REF!</definedName>
    <definedName name="BExOBM0I5L0MZ1G4H9MGMD87SBMZ" localSheetId="5" hidden="1">#REF!</definedName>
    <definedName name="BExOBM0I5L0MZ1G4H9MGMD87SBMZ" hidden="1">#REF!</definedName>
    <definedName name="BExOBOUXMP88KJY2BX2JLUJH5N0K" localSheetId="5" hidden="1">#REF!</definedName>
    <definedName name="BExOBOUXMP88KJY2BX2JLUJH5N0K" hidden="1">#REF!</definedName>
    <definedName name="BExOBP0FKQ4SVR59FB48UNLKCOR6" localSheetId="5" hidden="1">#REF!</definedName>
    <definedName name="BExOBP0FKQ4SVR59FB48UNLKCOR6" hidden="1">#REF!</definedName>
    <definedName name="BExOBTNR0XX9V82O76VVWUQABHT8" localSheetId="5" hidden="1">#REF!</definedName>
    <definedName name="BExOBTNR0XX9V82O76VVWUQABHT8" hidden="1">#REF!</definedName>
    <definedName name="BExOBYAVUCQ0IGM0Y6A75QHP0Q1A" localSheetId="5" hidden="1">#REF!</definedName>
    <definedName name="BExOBYAVUCQ0IGM0Y6A75QHP0Q1A" hidden="1">#REF!</definedName>
    <definedName name="BExOC3UEHB1CZNINSQHZANWJYKR8" localSheetId="5" hidden="1">#REF!</definedName>
    <definedName name="BExOC3UEHB1CZNINSQHZANWJYKR8" hidden="1">#REF!</definedName>
    <definedName name="BExOCBSF3XGO9YJ23LX2H78VOUR7" localSheetId="5" hidden="1">#REF!</definedName>
    <definedName name="BExOCBSF3XGO9YJ23LX2H78VOUR7" hidden="1">#REF!</definedName>
    <definedName name="BExOCEHJCLIUR23CB4TC9OEFJGFX" localSheetId="5" hidden="1">#REF!</definedName>
    <definedName name="BExOCEHJCLIUR23CB4TC9OEFJGFX" hidden="1">#REF!</definedName>
    <definedName name="BExOCKXFMOW6WPFEVX1I7R7FNDSS" localSheetId="5" hidden="1">#REF!</definedName>
    <definedName name="BExOCKXFMOW6WPFEVX1I7R7FNDSS" hidden="1">#REF!</definedName>
    <definedName name="BExOCM4L30L6FV3N2PR4O6X8WY2M" localSheetId="5" hidden="1">#REF!</definedName>
    <definedName name="BExOCM4L30L6FV3N2PR4O6X8WY2M" hidden="1">#REF!</definedName>
    <definedName name="BExOCYEXOB95DH5NOB0M5NOYX398" localSheetId="5" hidden="1">#REF!</definedName>
    <definedName name="BExOCYEXOB95DH5NOB0M5NOYX398" hidden="1">#REF!</definedName>
    <definedName name="BExOD4ERMDMFD8X1016N4EXOUR0S" localSheetId="5" hidden="1">#REF!</definedName>
    <definedName name="BExOD4ERMDMFD8X1016N4EXOUR0S" hidden="1">#REF!</definedName>
    <definedName name="BExOD55RS7BQUHRQ6H3USVGKR0P7" localSheetId="5" hidden="1">#REF!</definedName>
    <definedName name="BExOD55RS7BQUHRQ6H3USVGKR0P7" hidden="1">#REF!</definedName>
    <definedName name="BExODEWDDEABM4ZY3XREJIBZ8IVP" localSheetId="5" hidden="1">#REF!</definedName>
    <definedName name="BExODEWDDEABM4ZY3XREJIBZ8IVP" hidden="1">#REF!</definedName>
    <definedName name="BExODICDVVLFKWA22B3L0CKKTAZA" localSheetId="5" hidden="1">#REF!</definedName>
    <definedName name="BExODICDVVLFKWA22B3L0CKKTAZA" hidden="1">#REF!</definedName>
    <definedName name="BExODZFEIWV26E8RFU7XQYX1J458" localSheetId="5" hidden="1">#REF!</definedName>
    <definedName name="BExODZFEIWV26E8RFU7XQYX1J458" hidden="1">#REF!</definedName>
    <definedName name="BExOE0S111KPTELH26PPXE94J3GJ" localSheetId="5" hidden="1">#REF!</definedName>
    <definedName name="BExOE0S111KPTELH26PPXE94J3GJ" hidden="1">#REF!</definedName>
    <definedName name="BExOE5KH3JKKPZO401YAB3A11G1U" localSheetId="5" hidden="1">#REF!</definedName>
    <definedName name="BExOE5KH3JKKPZO401YAB3A11G1U" hidden="1">#REF!</definedName>
    <definedName name="BExOEBKG55EROA2VL360A06LKASE" localSheetId="5" hidden="1">#REF!</definedName>
    <definedName name="BExOEBKG55EROA2VL360A06LKASE" hidden="1">#REF!</definedName>
    <definedName name="BExOEFWUBETCPIYF89P9SBDOI3X5" localSheetId="5" hidden="1">#REF!</definedName>
    <definedName name="BExOEFWUBETCPIYF89P9SBDOI3X5" hidden="1">#REF!</definedName>
    <definedName name="BExOEL08MN74RQKVY0P43PFHPTVB" localSheetId="5" hidden="1">#REF!</definedName>
    <definedName name="BExOEL08MN74RQKVY0P43PFHPTVB" hidden="1">#REF!</definedName>
    <definedName name="BExOERG5LWXYYEN1DY1H2FWRJS9T" localSheetId="5" hidden="1">#REF!</definedName>
    <definedName name="BExOERG5LWXYYEN1DY1H2FWRJS9T" hidden="1">#REF!</definedName>
    <definedName name="BExOEV1S6JJVO5PP4BZ20SNGZR7D" localSheetId="5" hidden="1">#REF!</definedName>
    <definedName name="BExOEV1S6JJVO5PP4BZ20SNGZR7D" hidden="1">#REF!</definedName>
    <definedName name="BExOEVNDLRXW33RF3AMMCDLTLROJ" localSheetId="5" hidden="1">#REF!</definedName>
    <definedName name="BExOEVNDLRXW33RF3AMMCDLTLROJ" hidden="1">#REF!</definedName>
    <definedName name="BExOEZOXV3VXUB6VGSS85GXATYAC" localSheetId="5" hidden="1">#REF!</definedName>
    <definedName name="BExOEZOXV3VXUB6VGSS85GXATYAC" hidden="1">#REF!</definedName>
    <definedName name="BExOFDBSAZV60157PIDWCSSUN3MJ" localSheetId="5" hidden="1">#REF!</definedName>
    <definedName name="BExOFDBSAZV60157PIDWCSSUN3MJ" hidden="1">#REF!</definedName>
    <definedName name="BExOFEDNCYI2TPTMQ8SJN3AW4YMF" localSheetId="5" hidden="1">#REF!</definedName>
    <definedName name="BExOFEDNCYI2TPTMQ8SJN3AW4YMF" hidden="1">#REF!</definedName>
    <definedName name="BExOFVLXVD6RVHSQO8KZOOACSV24" localSheetId="5" hidden="1">#REF!</definedName>
    <definedName name="BExOFVLXVD6RVHSQO8KZOOACSV24" hidden="1">#REF!</definedName>
    <definedName name="BExOG2SW3XOGP9VAPQ3THV3VWV12" localSheetId="5" hidden="1">#REF!</definedName>
    <definedName name="BExOG2SW3XOGP9VAPQ3THV3VWV12" hidden="1">#REF!</definedName>
    <definedName name="BExOG45J81K4OPA40KW5VQU54KY3" localSheetId="5" hidden="1">#REF!</definedName>
    <definedName name="BExOG45J81K4OPA40KW5VQU54KY3" hidden="1">#REF!</definedName>
    <definedName name="BExOGFE2SCL8HHT4DFAXKLUTJZOG" localSheetId="5" hidden="1">#REF!</definedName>
    <definedName name="BExOGFE2SCL8HHT4DFAXKLUTJZOG" hidden="1">#REF!</definedName>
    <definedName name="BExOGH1IMADJCZMFDE6NMBBKO558" localSheetId="5" hidden="1">#REF!</definedName>
    <definedName name="BExOGH1IMADJCZMFDE6NMBBKO558" hidden="1">#REF!</definedName>
    <definedName name="BExOGT6D0LJ3C22RDW8COECKB1J5" localSheetId="5" hidden="1">#REF!</definedName>
    <definedName name="BExOGT6D0LJ3C22RDW8COECKB1J5" hidden="1">#REF!</definedName>
    <definedName name="BExOGTMI1HT31M1RGWVRAVHAK7DE" localSheetId="5" hidden="1">#REF!</definedName>
    <definedName name="BExOGTMI1HT31M1RGWVRAVHAK7DE" hidden="1">#REF!</definedName>
    <definedName name="BExOGXO9JE5XSE9GC3I6O21UEKAO" localSheetId="5" hidden="1">#REF!</definedName>
    <definedName name="BExOGXO9JE5XSE9GC3I6O21UEKAO" hidden="1">#REF!</definedName>
    <definedName name="BExOH9ICQA5WPLVJIKJVPWUPKSYO" localSheetId="5" hidden="1">#REF!</definedName>
    <definedName name="BExOH9ICQA5WPLVJIKJVPWUPKSYO" hidden="1">#REF!</definedName>
    <definedName name="BExOH9ICZ13C1LAW8OTYTR9S7ZP3" localSheetId="5" hidden="1">#REF!</definedName>
    <definedName name="BExOH9ICZ13C1LAW8OTYTR9S7ZP3" hidden="1">#REF!</definedName>
    <definedName name="BExOHGEJ8V8OXT32FSU173XLXBDH" localSheetId="5" hidden="1">#REF!</definedName>
    <definedName name="BExOHGEJ8V8OXT32FSU173XLXBDH" hidden="1">#REF!</definedName>
    <definedName name="BExOHL75H3OT4WAKKPUXIVXWFVDS" localSheetId="5" hidden="1">#REF!</definedName>
    <definedName name="BExOHL75H3OT4WAKKPUXIVXWFVDS" hidden="1">#REF!</definedName>
    <definedName name="BExOHLHXXJL6363CC082M9M5VVXQ" localSheetId="5" hidden="1">#REF!</definedName>
    <definedName name="BExOHLHXXJL6363CC082M9M5VVXQ" hidden="1">#REF!</definedName>
    <definedName name="BExOHNAO5UDXSO73BK2ARHWKS90Y" localSheetId="5" hidden="1">#REF!</definedName>
    <definedName name="BExOHNAO5UDXSO73BK2ARHWKS90Y" hidden="1">#REF!</definedName>
    <definedName name="BExOHR1G1I9A9CI1HG94EWBLWNM2" localSheetId="5" hidden="1">#REF!</definedName>
    <definedName name="BExOHR1G1I9A9CI1HG94EWBLWNM2" hidden="1">#REF!</definedName>
    <definedName name="BExOHTQPP8LQ98L6PYUI6QW08YID" localSheetId="5" hidden="1">#REF!</definedName>
    <definedName name="BExOHTQPP8LQ98L6PYUI6QW08YID" hidden="1">#REF!</definedName>
    <definedName name="BExOHUHN7UXHYAJFJJFU805UZ0NB" localSheetId="5" hidden="1">#REF!</definedName>
    <definedName name="BExOHUHN7UXHYAJFJJFU805UZ0NB" hidden="1">#REF!</definedName>
    <definedName name="BExOHX6Q6NJI793PGX59O5EKTP4G" localSheetId="5" hidden="1">#REF!</definedName>
    <definedName name="BExOHX6Q6NJI793PGX59O5EKTP4G" hidden="1">#REF!</definedName>
    <definedName name="BExOI5VMTHH7Y8MQQ1N635CHYI0P" localSheetId="5" hidden="1">#REF!</definedName>
    <definedName name="BExOI5VMTHH7Y8MQQ1N635CHYI0P" hidden="1">#REF!</definedName>
    <definedName name="BExOIEVCP4Y6VDS23AK84MCYYHRT" localSheetId="5" hidden="1">#REF!</definedName>
    <definedName name="BExOIEVCP4Y6VDS23AK84MCYYHRT" hidden="1">#REF!</definedName>
    <definedName name="BExOIFRP0HEHF5D7JSZ0X8ADJ79U" localSheetId="5" hidden="1">#REF!</definedName>
    <definedName name="BExOIFRP0HEHF5D7JSZ0X8ADJ79U" hidden="1">#REF!</definedName>
    <definedName name="BExOIHPQIXR0NDR5WD01BZKPKEO3" localSheetId="5" hidden="1">#REF!</definedName>
    <definedName name="BExOIHPQIXR0NDR5WD01BZKPKEO3" hidden="1">#REF!</definedName>
    <definedName name="BExOIM7L0Z3LSII9P7ZTV4KJ8RMA" localSheetId="5" hidden="1">#REF!</definedName>
    <definedName name="BExOIM7L0Z3LSII9P7ZTV4KJ8RMA" hidden="1">#REF!</definedName>
    <definedName name="BExOIWJVMJ6MG6JC4SPD1L00OHU1" localSheetId="5" hidden="1">#REF!</definedName>
    <definedName name="BExOIWJVMJ6MG6JC4SPD1L00OHU1" hidden="1">#REF!</definedName>
    <definedName name="BExOIYCN8Z4JK3OOG86KYUCV0ME8" localSheetId="5" hidden="1">#REF!</definedName>
    <definedName name="BExOIYCN8Z4JK3OOG86KYUCV0ME8" hidden="1">#REF!</definedName>
    <definedName name="BExOJ3AKZ9BCBZT3KD8WMSLK6MN2" localSheetId="5" hidden="1">#REF!</definedName>
    <definedName name="BExOJ3AKZ9BCBZT3KD8WMSLK6MN2" hidden="1">#REF!</definedName>
    <definedName name="BExOJ7XQK71I4YZDD29AKOOWZ47E" localSheetId="5" hidden="1">#REF!</definedName>
    <definedName name="BExOJ7XQK71I4YZDD29AKOOWZ47E" hidden="1">#REF!</definedName>
    <definedName name="BExOJAXS2THXXIJMV2F2LZKMI589" localSheetId="5" hidden="1">#REF!</definedName>
    <definedName name="BExOJAXS2THXXIJMV2F2LZKMI589" hidden="1">#REF!</definedName>
    <definedName name="BExOJDXKJ43BMD5CFWEMSU5R1BP9" localSheetId="5" hidden="1">#REF!</definedName>
    <definedName name="BExOJDXKJ43BMD5CFWEMSU5R1BP9" hidden="1">#REF!</definedName>
    <definedName name="BExOJHZ9KOD9LEP7ES426LHOCXEY" localSheetId="5" hidden="1">#REF!</definedName>
    <definedName name="BExOJHZ9KOD9LEP7ES426LHOCXEY" hidden="1">#REF!</definedName>
    <definedName name="BExOJM0W6XGSW5MXPTTX0GNF6SFT" localSheetId="5" hidden="1">#REF!</definedName>
    <definedName name="BExOJM0W6XGSW5MXPTTX0GNF6SFT" hidden="1">#REF!</definedName>
    <definedName name="BExOJQ7XL1X94G2GP88DSU6OTRKY" localSheetId="5" hidden="1">#REF!</definedName>
    <definedName name="BExOJQ7XL1X94G2GP88DSU6OTRKY" hidden="1">#REF!</definedName>
    <definedName name="BExOJXEUJJ9SYRJXKYYV2NCCDT2R" localSheetId="5" hidden="1">#REF!</definedName>
    <definedName name="BExOJXEUJJ9SYRJXKYYV2NCCDT2R" hidden="1">#REF!</definedName>
    <definedName name="BExOK0EQYM9JUMAGWOUN7QDH7VMZ" localSheetId="5" hidden="1">#REF!</definedName>
    <definedName name="BExOK0EQYM9JUMAGWOUN7QDH7VMZ" hidden="1">#REF!</definedName>
    <definedName name="BExOK10DBCM0O0CLRF8BB6EEWGB2" localSheetId="5" hidden="1">#REF!</definedName>
    <definedName name="BExOK10DBCM0O0CLRF8BB6EEWGB2" hidden="1">#REF!</definedName>
    <definedName name="BExOK45QZPFPJ08Z5BZOFLNGPHCZ" localSheetId="5" hidden="1">#REF!</definedName>
    <definedName name="BExOK45QZPFPJ08Z5BZOFLNGPHCZ" hidden="1">#REF!</definedName>
    <definedName name="BExOK4WM9O7QNG6O57FOASI5QSN1" localSheetId="5" hidden="1">#REF!</definedName>
    <definedName name="BExOK4WM9O7QNG6O57FOASI5QSN1" hidden="1">#REF!</definedName>
    <definedName name="BExOK57E3HXBUDOQB4M87JK9OPNE" localSheetId="5" hidden="1">#REF!</definedName>
    <definedName name="BExOK57E3HXBUDOQB4M87JK9OPNE" hidden="1">#REF!</definedName>
    <definedName name="BExOKJLBFD15HACQ01HQLY1U5SE2" localSheetId="5" hidden="1">#REF!</definedName>
    <definedName name="BExOKJLBFD15HACQ01HQLY1U5SE2" hidden="1">#REF!</definedName>
    <definedName name="BExOKTXMJP351VXKH8VT6SXUNIMF" localSheetId="5" hidden="1">#REF!</definedName>
    <definedName name="BExOKTXMJP351VXKH8VT6SXUNIMF" hidden="1">#REF!</definedName>
    <definedName name="BExOKU8GMLOCNVORDE329819XN67" localSheetId="5" hidden="1">#REF!</definedName>
    <definedName name="BExOKU8GMLOCNVORDE329819XN67" hidden="1">#REF!</definedName>
    <definedName name="BExOL0Z3Z7IAMHPB91EO2MF49U57" localSheetId="5" hidden="1">#REF!</definedName>
    <definedName name="BExOL0Z3Z7IAMHPB91EO2MF49U57" hidden="1">#REF!</definedName>
    <definedName name="BExOL7KH12VAR0LG741SIOJTLWFD" localSheetId="5" hidden="1">#REF!</definedName>
    <definedName name="BExOL7KH12VAR0LG741SIOJTLWFD" hidden="1">#REF!</definedName>
    <definedName name="BExOLGUYDBS2V3UOK4DVPUW5JZN7" localSheetId="5" hidden="1">#REF!</definedName>
    <definedName name="BExOLGUYDBS2V3UOK4DVPUW5JZN7" hidden="1">#REF!</definedName>
    <definedName name="BExOLICXFHJLILCJVFMJE5MGGWKR" localSheetId="5" hidden="1">#REF!</definedName>
    <definedName name="BExOLICXFHJLILCJVFMJE5MGGWKR" hidden="1">#REF!</definedName>
    <definedName name="BExOLOI0WJS3QC12I3ISL0D9AWOF" localSheetId="5" hidden="1">#REF!</definedName>
    <definedName name="BExOLOI0WJS3QC12I3ISL0D9AWOF" hidden="1">#REF!</definedName>
    <definedName name="BExOLQ5A7IWI0W12J7315E7LBI0O" localSheetId="5" hidden="1">#REF!</definedName>
    <definedName name="BExOLQ5A7IWI0W12J7315E7LBI0O" hidden="1">#REF!</definedName>
    <definedName name="BExOLYZNG5RBD0BTS1OEZJNU92Q5" localSheetId="5" hidden="1">#REF!</definedName>
    <definedName name="BExOLYZNG5RBD0BTS1OEZJNU92Q5" hidden="1">#REF!</definedName>
    <definedName name="BExOM136CSOYSV2NE3NAU04Z4414" localSheetId="5" hidden="1">#REF!</definedName>
    <definedName name="BExOM136CSOYSV2NE3NAU04Z4414" hidden="1">#REF!</definedName>
    <definedName name="BExOM3HIJ3UZPOKJI68KPBJAHPDC" localSheetId="5" hidden="1">#REF!</definedName>
    <definedName name="BExOM3HIJ3UZPOKJI68KPBJAHPDC" hidden="1">#REF!</definedName>
    <definedName name="BExOM5QC0I90GVJG1G7NFAIINKAQ" localSheetId="5" hidden="1">#REF!</definedName>
    <definedName name="BExOM5QC0I90GVJG1G7NFAIINKAQ" hidden="1">#REF!</definedName>
    <definedName name="BExOMKPURE33YQ3K1JG9NVQD4W49" localSheetId="5" hidden="1">#REF!</definedName>
    <definedName name="BExOMKPURE33YQ3K1JG9NVQD4W49" hidden="1">#REF!</definedName>
    <definedName name="BExOMP7NGCLUNFK50QD2LPKRG078" localSheetId="5" hidden="1">#REF!</definedName>
    <definedName name="BExOMP7NGCLUNFK50QD2LPKRG078" hidden="1">#REF!</definedName>
    <definedName name="BExOMPNX2853XA8AUM0BLA7CS86A" localSheetId="5" hidden="1">#REF!</definedName>
    <definedName name="BExOMPNX2853XA8AUM0BLA7CS86A" hidden="1">#REF!</definedName>
    <definedName name="BExOMU0A6XMY48SZRYL4WQZD13BI" localSheetId="5" hidden="1">#REF!</definedName>
    <definedName name="BExOMU0A6XMY48SZRYL4WQZD13BI" hidden="1">#REF!</definedName>
    <definedName name="BExOMVT0HSNC59DJP4CLISASGHKL" localSheetId="5" hidden="1">#REF!</definedName>
    <definedName name="BExOMVT0HSNC59DJP4CLISASGHKL" hidden="1">#REF!</definedName>
    <definedName name="BExON0AX35F2SI0UCVMGWGVIUNI3" localSheetId="5" hidden="1">#REF!</definedName>
    <definedName name="BExON0AX35F2SI0UCVMGWGVIUNI3" hidden="1">#REF!</definedName>
    <definedName name="BExON1I19LN0T10YIIYC5NE9UGMR" localSheetId="5" hidden="1">#REF!</definedName>
    <definedName name="BExON1I19LN0T10YIIYC5NE9UGMR" hidden="1">#REF!</definedName>
    <definedName name="BExON41U4296DV3DPG6I5EF3OEYF" localSheetId="5" hidden="1">#REF!</definedName>
    <definedName name="BExON41U4296DV3DPG6I5EF3OEYF" hidden="1">#REF!</definedName>
    <definedName name="BExONB3A7CO4YD8RB41PHC93BQ9M" localSheetId="5" hidden="1">#REF!</definedName>
    <definedName name="BExONB3A7CO4YD8RB41PHC93BQ9M" hidden="1">#REF!</definedName>
    <definedName name="BExONFQH6UUXF8V0GI4BRIST9RFO" localSheetId="5" hidden="1">#REF!</definedName>
    <definedName name="BExONFQH6UUXF8V0GI4BRIST9RFO" hidden="1">#REF!</definedName>
    <definedName name="BExONIL31DZWU7IFVN3VV0XTXJA1" localSheetId="5" hidden="1">#REF!</definedName>
    <definedName name="BExONIL31DZWU7IFVN3VV0XTXJA1" hidden="1">#REF!</definedName>
    <definedName name="BExONJ1BU17R0F5A2UP1UGJBOGKS" localSheetId="5" hidden="1">#REF!</definedName>
    <definedName name="BExONJ1BU17R0F5A2UP1UGJBOGKS" hidden="1">#REF!</definedName>
    <definedName name="BExONKZDHE8SS0P4YRLGEQR9KYHF" localSheetId="5" hidden="1">#REF!</definedName>
    <definedName name="BExONKZDHE8SS0P4YRLGEQR9KYHF" hidden="1">#REF!</definedName>
    <definedName name="BExONNZ9VMHVX3J6NLNJY7KZA61O" localSheetId="5" hidden="1">#REF!</definedName>
    <definedName name="BExONNZ9VMHVX3J6NLNJY7KZA61O" hidden="1">#REF!</definedName>
    <definedName name="BExONRQ1BAA4F3TXP2MYQ4YCZ09S" localSheetId="5" hidden="1">#REF!</definedName>
    <definedName name="BExONRQ1BAA4F3TXP2MYQ4YCZ09S" hidden="1">#REF!</definedName>
    <definedName name="BExONU4ENMND8RLZX0L5EHPYQQSB" localSheetId="5" hidden="1">#REF!</definedName>
    <definedName name="BExONU4ENMND8RLZX0L5EHPYQQSB" hidden="1">#REF!</definedName>
    <definedName name="BExONXPUEU6ZRSIX4PDJ1DXY679I" localSheetId="5" hidden="1">#REF!</definedName>
    <definedName name="BExONXPUEU6ZRSIX4PDJ1DXY679I" hidden="1">#REF!</definedName>
    <definedName name="BExOO0KEG2WL5WKKMHN0S2UTIUNG" localSheetId="5" hidden="1">#REF!</definedName>
    <definedName name="BExOO0KEG2WL5WKKMHN0S2UTIUNG" hidden="1">#REF!</definedName>
    <definedName name="BExOO1WWIZSGB0YTGKESB45TSVMZ" localSheetId="5" hidden="1">#REF!</definedName>
    <definedName name="BExOO1WWIZSGB0YTGKESB45TSVMZ" hidden="1">#REF!</definedName>
    <definedName name="BExOO4B8FPAFYPHCTYTX37P1TQM5" localSheetId="5" hidden="1">#REF!</definedName>
    <definedName name="BExOO4B8FPAFYPHCTYTX37P1TQM5" hidden="1">#REF!</definedName>
    <definedName name="BExOOIULUDOJRMYABWV5CCL906X6" localSheetId="5" hidden="1">#REF!</definedName>
    <definedName name="BExOOIULUDOJRMYABWV5CCL906X6" hidden="1">#REF!</definedName>
    <definedName name="BExOOJLIWKJW5S7XWJXD8TYV5HQ9" localSheetId="5" hidden="1">#REF!</definedName>
    <definedName name="BExOOJLIWKJW5S7XWJXD8TYV5HQ9" hidden="1">#REF!</definedName>
    <definedName name="BExOOQ1JVWQ9LYXD0V94BRXKTA1I" localSheetId="5" hidden="1">#REF!</definedName>
    <definedName name="BExOOQ1JVWQ9LYXD0V94BRXKTA1I" hidden="1">#REF!</definedName>
    <definedName name="BExOOTN0KTXJCL7E476XBN1CJ553" localSheetId="5" hidden="1">#REF!</definedName>
    <definedName name="BExOOTN0KTXJCL7E476XBN1CJ553" hidden="1">#REF!</definedName>
    <definedName name="BExOOVVUJIJNAYDICUUQQ9O7O3TW" localSheetId="5" hidden="1">#REF!</definedName>
    <definedName name="BExOOVVUJIJNAYDICUUQQ9O7O3TW" hidden="1">#REF!</definedName>
    <definedName name="BExOP9DDU5MZJKWGFT0MKL44YKIV" localSheetId="5" hidden="1">#REF!</definedName>
    <definedName name="BExOP9DDU5MZJKWGFT0MKL44YKIV" hidden="1">#REF!</definedName>
    <definedName name="BExOP9DEBV5W5P4Q25J3XCJBP5S9" localSheetId="5" hidden="1">#REF!</definedName>
    <definedName name="BExOP9DEBV5W5P4Q25J3XCJBP5S9" hidden="1">#REF!</definedName>
    <definedName name="BExOPFNYRBL0BFM23LZBJTADNOE4" localSheetId="5" hidden="1">#REF!</definedName>
    <definedName name="BExOPFNYRBL0BFM23LZBJTADNOE4" hidden="1">#REF!</definedName>
    <definedName name="BExOPINVFSIZMCVT9YGT2AODVCX3" localSheetId="5" hidden="1">#REF!</definedName>
    <definedName name="BExOPINVFSIZMCVT9YGT2AODVCX3" hidden="1">#REF!</definedName>
    <definedName name="BExOQ1JN4SAC44RTMZIGHSW023WA" localSheetId="5" hidden="1">#REF!</definedName>
    <definedName name="BExOQ1JN4SAC44RTMZIGHSW023WA" hidden="1">#REF!</definedName>
    <definedName name="BExOQ256YMF115DJL3KBPNKABJ90" localSheetId="5" hidden="1">#REF!</definedName>
    <definedName name="BExOQ256YMF115DJL3KBPNKABJ90" hidden="1">#REF!</definedName>
    <definedName name="BExQ19DEUOLC11IW32E2AMVZLFF1" localSheetId="5" hidden="1">#REF!</definedName>
    <definedName name="BExQ19DEUOLC11IW32E2AMVZLFF1" hidden="1">#REF!</definedName>
    <definedName name="BExQ1OCW3L24TN0BYVRE2NE3IK1O" localSheetId="5" hidden="1">#REF!</definedName>
    <definedName name="BExQ1OCW3L24TN0BYVRE2NE3IK1O" hidden="1">#REF!</definedName>
    <definedName name="BExQ29C73XR33S3668YYSYZAIHTG" localSheetId="5" hidden="1">#REF!</definedName>
    <definedName name="BExQ29C73XR33S3668YYSYZAIHTG" hidden="1">#REF!</definedName>
    <definedName name="BExQ2FS228IUDUP2023RA1D4AO4C" localSheetId="5" hidden="1">#REF!</definedName>
    <definedName name="BExQ2FS228IUDUP2023RA1D4AO4C" hidden="1">#REF!</definedName>
    <definedName name="BExQ2L0XYWLY9VPZWXYYFRIRQRJ1" localSheetId="5" hidden="1">#REF!</definedName>
    <definedName name="BExQ2L0XYWLY9VPZWXYYFRIRQRJ1" hidden="1">#REF!</definedName>
    <definedName name="BExQ2M841F5Z1BQYR8DG5FKK0LIU" localSheetId="5" hidden="1">#REF!</definedName>
    <definedName name="BExQ2M841F5Z1BQYR8DG5FKK0LIU" hidden="1">#REF!</definedName>
    <definedName name="BExQ2STHO7AXYTS1VPPHQMX1WT30" localSheetId="5" hidden="1">#REF!</definedName>
    <definedName name="BExQ2STHO7AXYTS1VPPHQMX1WT30" hidden="1">#REF!</definedName>
    <definedName name="BExQ2XWXHMQMQ99FF9293AEQHABB" localSheetId="5" hidden="1">#REF!</definedName>
    <definedName name="BExQ2XWXHMQMQ99FF9293AEQHABB" hidden="1">#REF!</definedName>
    <definedName name="BExQ300G8I8TK45A0MVHV15422EU" localSheetId="5" hidden="1">#REF!</definedName>
    <definedName name="BExQ300G8I8TK45A0MVHV15422EU" hidden="1">#REF!</definedName>
    <definedName name="BExQ305RBEODGNAETZ0EZQLLDZZD" localSheetId="5" hidden="1">#REF!</definedName>
    <definedName name="BExQ305RBEODGNAETZ0EZQLLDZZD" hidden="1">#REF!</definedName>
    <definedName name="BExQ37SZQJSC2C73FY2IJY852LVP" localSheetId="5" hidden="1">#REF!</definedName>
    <definedName name="BExQ37SZQJSC2C73FY2IJY852LVP" hidden="1">#REF!</definedName>
    <definedName name="BExQ39R28MXSG2SEV956F0KZ20AN" localSheetId="5" hidden="1">#REF!</definedName>
    <definedName name="BExQ39R28MXSG2SEV956F0KZ20AN" hidden="1">#REF!</definedName>
    <definedName name="BExQ3D1P3M5Z3HLMEZ17E0BLEE4U" localSheetId="5" hidden="1">#REF!</definedName>
    <definedName name="BExQ3D1P3M5Z3HLMEZ17E0BLEE4U" hidden="1">#REF!</definedName>
    <definedName name="BExQ3EZX6BA2WHKI84SG78UPRTSE" localSheetId="5" hidden="1">#REF!</definedName>
    <definedName name="BExQ3EZX6BA2WHKI84SG78UPRTSE" hidden="1">#REF!</definedName>
    <definedName name="BExQ3KOX6620WUSBG7PGACNC936P" localSheetId="5" hidden="1">#REF!</definedName>
    <definedName name="BExQ3KOX6620WUSBG7PGACNC936P" hidden="1">#REF!</definedName>
    <definedName name="BExQ3O4W7QF8BOXTUT4IOGF6YKUD" localSheetId="5" hidden="1">#REF!</definedName>
    <definedName name="BExQ3O4W7QF8BOXTUT4IOGF6YKUD" hidden="1">#REF!</definedName>
    <definedName name="BExQ3PXOWSN8561ZR8IEY8ZASI3B" localSheetId="5" hidden="1">#REF!</definedName>
    <definedName name="BExQ3PXOWSN8561ZR8IEY8ZASI3B" hidden="1">#REF!</definedName>
    <definedName name="BExQ3TZF04IPY0B0UG9CQQ5736UA" localSheetId="5" hidden="1">#REF!</definedName>
    <definedName name="BExQ3TZF04IPY0B0UG9CQQ5736UA" hidden="1">#REF!</definedName>
    <definedName name="BExQ42IU9MNDYLODP41DL6YTZMAR" localSheetId="5" hidden="1">#REF!</definedName>
    <definedName name="BExQ42IU9MNDYLODP41DL6YTZMAR" hidden="1">#REF!</definedName>
    <definedName name="BExQ42O4PHH156IHXSW0JAYAC0NJ" localSheetId="5" hidden="1">#REF!</definedName>
    <definedName name="BExQ42O4PHH156IHXSW0JAYAC0NJ" hidden="1">#REF!</definedName>
    <definedName name="BExQ452HF7N1HYPXJXQ8WD6SOWUV" localSheetId="5" hidden="1">#REF!</definedName>
    <definedName name="BExQ452HF7N1HYPXJXQ8WD6SOWUV" hidden="1">#REF!</definedName>
    <definedName name="BExQ4BTBSHPHVEDRCXC2ROW8PLFC" localSheetId="5" hidden="1">#REF!</definedName>
    <definedName name="BExQ4BTBSHPHVEDRCXC2ROW8PLFC" hidden="1">#REF!</definedName>
    <definedName name="BExQ4DGKF54SRKQUTUT4B1CZSS62" localSheetId="5" hidden="1">#REF!</definedName>
    <definedName name="BExQ4DGKF54SRKQUTUT4B1CZSS62" hidden="1">#REF!</definedName>
    <definedName name="BExQ4T74LQ5PYTV1MUQUW75A4BDY" localSheetId="5" hidden="1">#REF!</definedName>
    <definedName name="BExQ4T74LQ5PYTV1MUQUW75A4BDY" hidden="1">#REF!</definedName>
    <definedName name="BExQ4XJHD7EJCNH7S1MJDZJ2MNWG" localSheetId="5" hidden="1">#REF!</definedName>
    <definedName name="BExQ4XJHD7EJCNH7S1MJDZJ2MNWG" hidden="1">#REF!</definedName>
    <definedName name="BExQ5039ZCEWBUJHU682G4S89J03" localSheetId="5" hidden="1">#REF!</definedName>
    <definedName name="BExQ5039ZCEWBUJHU682G4S89J03" hidden="1">#REF!</definedName>
    <definedName name="BExQ56Z9W6YHZHRXOFFI8EFA7CDI" localSheetId="5" hidden="1">#REF!</definedName>
    <definedName name="BExQ56Z9W6YHZHRXOFFI8EFA7CDI" hidden="1">#REF!</definedName>
    <definedName name="BExQ58MP5FO5Q5CIXVMMYWWPEFW3" localSheetId="5" hidden="1">#REF!</definedName>
    <definedName name="BExQ58MP5FO5Q5CIXVMMYWWPEFW3" hidden="1">#REF!</definedName>
    <definedName name="BExQ5KX3Z668H1KUCKZ9J24HUQ1F" localSheetId="5" hidden="1">#REF!</definedName>
    <definedName name="BExQ5KX3Z668H1KUCKZ9J24HUQ1F" hidden="1">#REF!</definedName>
    <definedName name="BExQ5SPMSOCJYLAY20NB5A6O32RE" localSheetId="5" hidden="1">#REF!</definedName>
    <definedName name="BExQ5SPMSOCJYLAY20NB5A6O32RE" hidden="1">#REF!</definedName>
    <definedName name="BExQ5UICMGTMK790KTLK49MAGXRC" localSheetId="5" hidden="1">#REF!</definedName>
    <definedName name="BExQ5UICMGTMK790KTLK49MAGXRC" hidden="1">#REF!</definedName>
    <definedName name="BExQ5YUUK9FD0QGTY4WD0W90O7OL" localSheetId="5" hidden="1">#REF!</definedName>
    <definedName name="BExQ5YUUK9FD0QGTY4WD0W90O7OL" hidden="1">#REF!</definedName>
    <definedName name="BExQ62WGBSDPG7ZU34W0N8X45R3X" localSheetId="5" hidden="1">#REF!</definedName>
    <definedName name="BExQ62WGBSDPG7ZU34W0N8X45R3X" hidden="1">#REF!</definedName>
    <definedName name="BExQ63793YQ9BH7JLCNRIATIGTRG" localSheetId="5" hidden="1">#REF!</definedName>
    <definedName name="BExQ63793YQ9BH7JLCNRIATIGTRG" hidden="1">#REF!</definedName>
    <definedName name="BExQ6CN1EF2UPZ57ZYMGK8TUJQSS" localSheetId="5" hidden="1">#REF!</definedName>
    <definedName name="BExQ6CN1EF2UPZ57ZYMGK8TUJQSS" hidden="1">#REF!</definedName>
    <definedName name="BExQ6FSF8BMWVLJI7Y7MKPG9SU5O" localSheetId="5" hidden="1">#REF!</definedName>
    <definedName name="BExQ6FSF8BMWVLJI7Y7MKPG9SU5O" hidden="1">#REF!</definedName>
    <definedName name="BExQ6M2YXJ8AMRJF3QGHC40ADAHZ" localSheetId="5" hidden="1">#REF!</definedName>
    <definedName name="BExQ6M2YXJ8AMRJF3QGHC40ADAHZ" hidden="1">#REF!</definedName>
    <definedName name="BExQ6M8B0X44N9TV56ATUVHGDI00" localSheetId="5" hidden="1">#REF!</definedName>
    <definedName name="BExQ6M8B0X44N9TV56ATUVHGDI00" hidden="1">#REF!</definedName>
    <definedName name="BExQ6POH065GV0I74XXVD0VUPBJW" localSheetId="5" hidden="1">#REF!</definedName>
    <definedName name="BExQ6POH065GV0I74XXVD0VUPBJW" hidden="1">#REF!</definedName>
    <definedName name="BExQ6WV9KPSMXPPLGZ3KK4WNYTHU" localSheetId="5" hidden="1">#REF!</definedName>
    <definedName name="BExQ6WV9KPSMXPPLGZ3KK4WNYTHU" hidden="1">#REF!</definedName>
    <definedName name="BExQ7541G92R52ECOIYO6UXIWJJ4" localSheetId="5" hidden="1">#REF!</definedName>
    <definedName name="BExQ7541G92R52ECOIYO6UXIWJJ4" hidden="1">#REF!</definedName>
    <definedName name="BExQ783XTMM2A9I3UKCFWJH1PP2N" localSheetId="5" hidden="1">#REF!</definedName>
    <definedName name="BExQ783XTMM2A9I3UKCFWJH1PP2N" hidden="1">#REF!</definedName>
    <definedName name="BExQ79LX01ZPQB8EGD1ZHR2VK2H3" localSheetId="5" hidden="1">#REF!</definedName>
    <definedName name="BExQ79LX01ZPQB8EGD1ZHR2VK2H3" hidden="1">#REF!</definedName>
    <definedName name="BExQ7B3V9MGDK2OIJ61XXFBFLJFZ" localSheetId="5" hidden="1">#REF!</definedName>
    <definedName name="BExQ7B3V9MGDK2OIJ61XXFBFLJFZ" hidden="1">#REF!</definedName>
    <definedName name="BExQ7CB046NVPF9ZXDGA7OXOLSLX" localSheetId="5" hidden="1">#REF!</definedName>
    <definedName name="BExQ7CB046NVPF9ZXDGA7OXOLSLX" hidden="1">#REF!</definedName>
    <definedName name="BExQ7IWDCGGOO1HTJ97YGO1CK3R9" localSheetId="5" hidden="1">#REF!</definedName>
    <definedName name="BExQ7IWDCGGOO1HTJ97YGO1CK3R9" hidden="1">#REF!</definedName>
    <definedName name="BExQ7JNFIEGS2HKNBALH3Q2N5G7Z" localSheetId="5" hidden="1">#REF!</definedName>
    <definedName name="BExQ7JNFIEGS2HKNBALH3Q2N5G7Z" hidden="1">#REF!</definedName>
    <definedName name="BExQ7MY3U2Z1IZ71U5LJUD00VVB4" localSheetId="5" hidden="1">#REF!</definedName>
    <definedName name="BExQ7MY3U2Z1IZ71U5LJUD00VVB4" hidden="1">#REF!</definedName>
    <definedName name="BExQ7XL2Q1GVUFL1F9KK0K0EXMWG" localSheetId="5" hidden="1">#REF!</definedName>
    <definedName name="BExQ7XL2Q1GVUFL1F9KK0K0EXMWG" hidden="1">#REF!</definedName>
    <definedName name="BExQ8469L3ZRZ3KYZPYMSJIDL7Y5" localSheetId="5" hidden="1">#REF!</definedName>
    <definedName name="BExQ8469L3ZRZ3KYZPYMSJIDL7Y5" hidden="1">#REF!</definedName>
    <definedName name="BExQ84MJB94HL3BWRN50M4NCB6Z0" localSheetId="5" hidden="1">#REF!</definedName>
    <definedName name="BExQ84MJB94HL3BWRN50M4NCB6Z0" hidden="1">#REF!</definedName>
    <definedName name="BExQ8583ZE00NW7T9OF11OT9IA14" localSheetId="5" hidden="1">#REF!</definedName>
    <definedName name="BExQ8583ZE00NW7T9OF11OT9IA14" hidden="1">#REF!</definedName>
    <definedName name="BExQ8A0RPE3IMIFIZLUE7KD2N21W" localSheetId="5" hidden="1">#REF!</definedName>
    <definedName name="BExQ8A0RPE3IMIFIZLUE7KD2N21W" hidden="1">#REF!</definedName>
    <definedName name="BExQ8ABK6H1ADV2R2OYT8NFFYG2N" localSheetId="5" hidden="1">#REF!</definedName>
    <definedName name="BExQ8ABK6H1ADV2R2OYT8NFFYG2N" hidden="1">#REF!</definedName>
    <definedName name="BExQ8DM90XJ6GCJIK9LC5O82I2TJ" localSheetId="5" hidden="1">#REF!</definedName>
    <definedName name="BExQ8DM90XJ6GCJIK9LC5O82I2TJ" hidden="1">#REF!</definedName>
    <definedName name="BExQ8G0K46ZORA0QVQTDI7Z8LXGF" localSheetId="5" hidden="1">#REF!</definedName>
    <definedName name="BExQ8G0K46ZORA0QVQTDI7Z8LXGF" hidden="1">#REF!</definedName>
    <definedName name="BExQ8O3WEU8HNTTGKTW5T0QSKCLP" localSheetId="5" hidden="1">#REF!</definedName>
    <definedName name="BExQ8O3WEU8HNTTGKTW5T0QSKCLP" hidden="1">#REF!</definedName>
    <definedName name="BExQ8ZCEDBOBJA3D9LDP5TU2WYGR" localSheetId="5" hidden="1">#REF!</definedName>
    <definedName name="BExQ8ZCEDBOBJA3D9LDP5TU2WYGR" hidden="1">#REF!</definedName>
    <definedName name="BExQ94LAW6MAQBWY25WTBFV5PPZJ" localSheetId="5" hidden="1">#REF!</definedName>
    <definedName name="BExQ94LAW6MAQBWY25WTBFV5PPZJ" hidden="1">#REF!</definedName>
    <definedName name="BExQ968K8V66L55PCVI3B4VR4FW6" localSheetId="5" hidden="1">#REF!</definedName>
    <definedName name="BExQ968K8V66L55PCVI3B4VR4FW6" hidden="1">#REF!</definedName>
    <definedName name="BExQ97QIPOSSRK978N8P234Y1XA4" localSheetId="5" hidden="1">#REF!</definedName>
    <definedName name="BExQ97QIPOSSRK978N8P234Y1XA4" hidden="1">#REF!</definedName>
    <definedName name="BExQ9DFHXLBKBS9DWH05G83SL12Z" localSheetId="5" hidden="1">#REF!</definedName>
    <definedName name="BExQ9DFHXLBKBS9DWH05G83SL12Z" hidden="1">#REF!</definedName>
    <definedName name="BExQ9E6FBAXTHGF3RXANFIA77GXP" localSheetId="5" hidden="1">#REF!</definedName>
    <definedName name="BExQ9E6FBAXTHGF3RXANFIA77GXP" hidden="1">#REF!</definedName>
    <definedName name="BExQ9J4ID0TGFFFJSQ9PFAMXOYZ1" localSheetId="5" hidden="1">#REF!</definedName>
    <definedName name="BExQ9J4ID0TGFFFJSQ9PFAMXOYZ1" hidden="1">#REF!</definedName>
    <definedName name="BExQ9KX9734KIAK7IMRLHCPYDHO2" localSheetId="5" hidden="1">#REF!</definedName>
    <definedName name="BExQ9KX9734KIAK7IMRLHCPYDHO2" hidden="1">#REF!</definedName>
    <definedName name="BExQ9L81FF4I7816VTPFBDWVU4CW" localSheetId="5" hidden="1">#REF!</definedName>
    <definedName name="BExQ9L81FF4I7816VTPFBDWVU4CW" hidden="1">#REF!</definedName>
    <definedName name="BExQ9M4E2ACZOWWWP1JJIQO8AHUM" localSheetId="5" hidden="1">#REF!</definedName>
    <definedName name="BExQ9M4E2ACZOWWWP1JJIQO8AHUM" hidden="1">#REF!</definedName>
    <definedName name="BExQ9TBCP5IJKSQLYEBE6FQLF16I" localSheetId="5" hidden="1">#REF!</definedName>
    <definedName name="BExQ9TBCP5IJKSQLYEBE6FQLF16I" hidden="1">#REF!</definedName>
    <definedName name="BExQ9UTANMJCK7LJ4OQMD6F2Q01L" localSheetId="5" hidden="1">#REF!</definedName>
    <definedName name="BExQ9UTANMJCK7LJ4OQMD6F2Q01L" hidden="1">#REF!</definedName>
    <definedName name="BExQ9ZLYHWABXAA9NJDW8ZS0UQ9P" localSheetId="5" hidden="1">[19]ZZCOOM_M03_Q005!#REF!</definedName>
    <definedName name="BExQ9ZLYHWABXAA9NJDW8ZS0UQ9P" hidden="1">[19]ZZCOOM_M03_Q005!#REF!</definedName>
    <definedName name="BExQ9ZWQ19KSRZNZNPY6ZNWEST1J" localSheetId="5" hidden="1">#REF!</definedName>
    <definedName name="BExQ9ZWQ19KSRZNZNPY6ZNWEST1J" hidden="1">#REF!</definedName>
    <definedName name="BExQA324HSCK40ENJUT9CS9EC71B" localSheetId="5" hidden="1">#REF!</definedName>
    <definedName name="BExQA324HSCK40ENJUT9CS9EC71B" hidden="1">#REF!</definedName>
    <definedName name="BExQA55GY0STSNBWQCWN8E31ZXCS" localSheetId="5" hidden="1">#REF!</definedName>
    <definedName name="BExQA55GY0STSNBWQCWN8E31ZXCS" hidden="1">#REF!</definedName>
    <definedName name="BExQA7URC7M82I0T9RUF90GCS15S" localSheetId="5" hidden="1">#REF!</definedName>
    <definedName name="BExQA7URC7M82I0T9RUF90GCS15S" hidden="1">#REF!</definedName>
    <definedName name="BExQA9HZIN9XEMHEEVHT99UU9Z82" localSheetId="5" hidden="1">#REF!</definedName>
    <definedName name="BExQA9HZIN9XEMHEEVHT99UU9Z82" hidden="1">#REF!</definedName>
    <definedName name="BExQAELFYH92K8CJL155181UDORO" localSheetId="5" hidden="1">#REF!</definedName>
    <definedName name="BExQAELFYH92K8CJL155181UDORO" hidden="1">#REF!</definedName>
    <definedName name="BExQAG8PP8R5NJKNQD1U4QOSD6X5" localSheetId="5" hidden="1">#REF!</definedName>
    <definedName name="BExQAG8PP8R5NJKNQD1U4QOSD6X5" hidden="1">#REF!</definedName>
    <definedName name="BExQAVTR32SDHZQ69KNYF6UXXKS2" localSheetId="5" hidden="1">#REF!</definedName>
    <definedName name="BExQAVTR32SDHZQ69KNYF6UXXKS2" hidden="1">#REF!</definedName>
    <definedName name="BExQBBETZJ7LHJ9CLAL3GEKQFEGR" localSheetId="5" hidden="1">#REF!</definedName>
    <definedName name="BExQBBETZJ7LHJ9CLAL3GEKQFEGR" hidden="1">#REF!</definedName>
    <definedName name="BExQBDICMZTSA1X73TMHNO4JSFLN" localSheetId="5" hidden="1">#REF!</definedName>
    <definedName name="BExQBDICMZTSA1X73TMHNO4JSFLN" hidden="1">#REF!</definedName>
    <definedName name="BExQBEER6CRCRPSSL61S0OMH57ZA" localSheetId="5" hidden="1">#REF!</definedName>
    <definedName name="BExQBEER6CRCRPSSL61S0OMH57ZA" hidden="1">#REF!</definedName>
    <definedName name="BExQBFR753FNBMC27WEQJT8UKANJ" localSheetId="5" hidden="1">#REF!</definedName>
    <definedName name="BExQBFR753FNBMC27WEQJT8UKANJ" hidden="1">#REF!</definedName>
    <definedName name="BExQBIGGY5TXI2FJVVZSLZ0LTZYH" localSheetId="5" hidden="1">#REF!</definedName>
    <definedName name="BExQBIGGY5TXI2FJVVZSLZ0LTZYH" hidden="1">#REF!</definedName>
    <definedName name="BExQBM1RUSIQ85LLMM2159BYDPIP" localSheetId="5" hidden="1">#REF!</definedName>
    <definedName name="BExQBM1RUSIQ85LLMM2159BYDPIP" hidden="1">#REF!</definedName>
    <definedName name="BExQBOWE543K7PGA5S7SVU2QKPM3" localSheetId="5" hidden="1">#REF!</definedName>
    <definedName name="BExQBOWE543K7PGA5S7SVU2QKPM3" hidden="1">#REF!</definedName>
    <definedName name="BExQBPSOZ47V81YAEURP0NQJNTJH" localSheetId="5" hidden="1">#REF!</definedName>
    <definedName name="BExQBPSOZ47V81YAEURP0NQJNTJH" hidden="1">#REF!</definedName>
    <definedName name="BExQC5TWT21CGBKD0IHAXTIN2QB8" localSheetId="5" hidden="1">#REF!</definedName>
    <definedName name="BExQC5TWT21CGBKD0IHAXTIN2QB8" hidden="1">#REF!</definedName>
    <definedName name="BExQC94JL9F5GW4S8DQCAF4WB2DA" localSheetId="5" hidden="1">#REF!</definedName>
    <definedName name="BExQC94JL9F5GW4S8DQCAF4WB2DA" hidden="1">#REF!</definedName>
    <definedName name="BExQCKTD8AT0824LGWREXM1B5D1X" localSheetId="5" hidden="1">#REF!</definedName>
    <definedName name="BExQCKTD8AT0824LGWREXM1B5D1X" hidden="1">#REF!</definedName>
    <definedName name="BExQCQ7KF4HVXSD72FF3DJGNNO3M" localSheetId="5" hidden="1">#REF!</definedName>
    <definedName name="BExQCQ7KF4HVXSD72FF3DJGNNO3M" hidden="1">#REF!</definedName>
    <definedName name="BExQCRPJXI0WNJUFFAC39C0PFUFK" localSheetId="5" hidden="1">#REF!</definedName>
    <definedName name="BExQCRPJXI0WNJUFFAC39C0PFUFK" hidden="1">#REF!</definedName>
    <definedName name="BExQD571YWOXKR2SX85K5MKQ0AO2" localSheetId="5" hidden="1">#REF!</definedName>
    <definedName name="BExQD571YWOXKR2SX85K5MKQ0AO2" hidden="1">#REF!</definedName>
    <definedName name="BExQDB6VCHN8PNX8EA6JNIEQ2JC2" localSheetId="5" hidden="1">#REF!</definedName>
    <definedName name="BExQDB6VCHN8PNX8EA6JNIEQ2JC2" hidden="1">#REF!</definedName>
    <definedName name="BExQDE1B6U2Q9B73KBENABP71YM1" localSheetId="5" hidden="1">#REF!</definedName>
    <definedName name="BExQDE1B6U2Q9B73KBENABP71YM1" hidden="1">#REF!</definedName>
    <definedName name="BExQDGQCN7ZW41QDUHOBJUGQAX40" localSheetId="5" hidden="1">#REF!</definedName>
    <definedName name="BExQDGQCN7ZW41QDUHOBJUGQAX40" hidden="1">#REF!</definedName>
    <definedName name="BExQED8ZZUEH0WRNOHXI7V9TVC8K" localSheetId="5" hidden="1">#REF!</definedName>
    <definedName name="BExQED8ZZUEH0WRNOHXI7V9TVC8K" hidden="1">#REF!</definedName>
    <definedName name="BExQEF1PIJIB9J24OB0M4X1WLBB0" localSheetId="5" hidden="1">#REF!</definedName>
    <definedName name="BExQEF1PIJIB9J24OB0M4X1WLBB0" hidden="1">#REF!</definedName>
    <definedName name="BExQEMUA4HEFM4OVO8M8MA8PIAW1" localSheetId="5" hidden="1">#REF!</definedName>
    <definedName name="BExQEMUA4HEFM4OVO8M8MA8PIAW1" hidden="1">#REF!</definedName>
    <definedName name="BExQEP38QPDKB85WG2WOL17IMB5S" localSheetId="5" hidden="1">#REF!</definedName>
    <definedName name="BExQEP38QPDKB85WG2WOL17IMB5S" hidden="1">#REF!</definedName>
    <definedName name="BExQEQ4XZQFIKUXNU9H7WE7AMZ1U" localSheetId="5" hidden="1">#REF!</definedName>
    <definedName name="BExQEQ4XZQFIKUXNU9H7WE7AMZ1U" hidden="1">#REF!</definedName>
    <definedName name="BExQF1OEB07CRAP6ALNNMJNJ3P2D" localSheetId="5" hidden="1">#REF!</definedName>
    <definedName name="BExQF1OEB07CRAP6ALNNMJNJ3P2D" hidden="1">#REF!</definedName>
    <definedName name="BExQF8KKL224NYD20XYLLM2RE7EW" localSheetId="5" hidden="1">#REF!</definedName>
    <definedName name="BExQF8KKL224NYD20XYLLM2RE7EW" hidden="1">#REF!</definedName>
    <definedName name="BExQF9X2AQPFJZTCHTU5PTTR0JAH" localSheetId="5" hidden="1">#REF!</definedName>
    <definedName name="BExQF9X2AQPFJZTCHTU5PTTR0JAH" hidden="1">#REF!</definedName>
    <definedName name="BExQFAINO9ODQZX6NSM8EBTRD04E" localSheetId="5" hidden="1">#REF!</definedName>
    <definedName name="BExQFAINO9ODQZX6NSM8EBTRD04E" hidden="1">#REF!</definedName>
    <definedName name="BExQFC0M9KKFMQKPLPEO2RQDB7MM" localSheetId="5" hidden="1">#REF!</definedName>
    <definedName name="BExQFC0M9KKFMQKPLPEO2RQDB7MM" hidden="1">#REF!</definedName>
    <definedName name="BExQFEEV7627R8TYZCM28C6V6WHE" localSheetId="5" hidden="1">#REF!</definedName>
    <definedName name="BExQFEEV7627R8TYZCM28C6V6WHE" hidden="1">#REF!</definedName>
    <definedName name="BExQFEK8NUD04X2OBRA275ADPSDL" localSheetId="5" hidden="1">#REF!</definedName>
    <definedName name="BExQFEK8NUD04X2OBRA275ADPSDL" hidden="1">#REF!</definedName>
    <definedName name="BExQFGYIWDR4W0YF7XR6E4EWWJ02" localSheetId="5" hidden="1">#REF!</definedName>
    <definedName name="BExQFGYIWDR4W0YF7XR6E4EWWJ02" hidden="1">#REF!</definedName>
    <definedName name="BExQFPNFKA36IAPS22LAUMBDI4KE" localSheetId="5" hidden="1">#REF!</definedName>
    <definedName name="BExQFPNFKA36IAPS22LAUMBDI4KE" hidden="1">#REF!</definedName>
    <definedName name="BExQFPSWEMA8WBUZ4WK20LR13VSU" localSheetId="5" hidden="1">#REF!</definedName>
    <definedName name="BExQFPSWEMA8WBUZ4WK20LR13VSU" hidden="1">#REF!</definedName>
    <definedName name="BExQFVSPOSCCPF1TLJPIWYWYB8A9" localSheetId="5" hidden="1">#REF!</definedName>
    <definedName name="BExQFVSPOSCCPF1TLJPIWYWYB8A9" hidden="1">#REF!</definedName>
    <definedName name="BExQFWJQXNQAW6LUMOEDS6KMJMYL" localSheetId="5" hidden="1">#REF!</definedName>
    <definedName name="BExQFWJQXNQAW6LUMOEDS6KMJMYL" hidden="1">#REF!</definedName>
    <definedName name="BExQG8TYRD2G42UA5ZPCRLNKUDMX" localSheetId="5" hidden="1">#REF!</definedName>
    <definedName name="BExQG8TYRD2G42UA5ZPCRLNKUDMX" hidden="1">#REF!</definedName>
    <definedName name="BExQG9A8OZ31BDN5QEGQGWG59A43" localSheetId="5" hidden="1">#REF!</definedName>
    <definedName name="BExQG9A8OZ31BDN5QEGQGWG59A43" hidden="1">#REF!</definedName>
    <definedName name="BExQGGBQ2CMSPV4NV4RA7NMBQER6" localSheetId="5" hidden="1">#REF!</definedName>
    <definedName name="BExQGGBQ2CMSPV4NV4RA7NMBQER6" hidden="1">#REF!</definedName>
    <definedName name="BExQGO48J9MPCDQ96RBB9UN9AIGT" localSheetId="5" hidden="1">#REF!</definedName>
    <definedName name="BExQGO48J9MPCDQ96RBB9UN9AIGT" hidden="1">#REF!</definedName>
    <definedName name="BExQGSBB6MJWDW7AYWA0MSFTXKRR" localSheetId="5" hidden="1">#REF!</definedName>
    <definedName name="BExQGSBB6MJWDW7AYWA0MSFTXKRR" hidden="1">#REF!</definedName>
    <definedName name="BExQH0UURAJ13AVO5UI04HSRGVYW" localSheetId="5" hidden="1">#REF!</definedName>
    <definedName name="BExQH0UURAJ13AVO5UI04HSRGVYW" hidden="1">#REF!</definedName>
    <definedName name="BExQH5I0FUT0822E2ITR6M5724UF" localSheetId="5" hidden="1">#REF!</definedName>
    <definedName name="BExQH5I0FUT0822E2ITR6M5724UF" hidden="1">#REF!</definedName>
    <definedName name="BExQH6ZZY0NR8SE48PSI9D0CU1TC" localSheetId="5" hidden="1">#REF!</definedName>
    <definedName name="BExQH6ZZY0NR8SE48PSI9D0CU1TC" hidden="1">#REF!</definedName>
    <definedName name="BExQH9P2MCXAJOVEO4GFQT6MNW22" localSheetId="5" hidden="1">#REF!</definedName>
    <definedName name="BExQH9P2MCXAJOVEO4GFQT6MNW22" hidden="1">#REF!</definedName>
    <definedName name="BExQHCZSBYUY8OKKJXFYWKBBM6AH" localSheetId="5" hidden="1">#REF!</definedName>
    <definedName name="BExQHCZSBYUY8OKKJXFYWKBBM6AH" hidden="1">#REF!</definedName>
    <definedName name="BExQHML1J3V7M9VZ3S2S198637RP" localSheetId="5" hidden="1">#REF!</definedName>
    <definedName name="BExQHML1J3V7M9VZ3S2S198637RP" hidden="1">#REF!</definedName>
    <definedName name="BExQHPKXZ1K33V2F90NZIQRZYIAW" localSheetId="5" hidden="1">#REF!</definedName>
    <definedName name="BExQHPKXZ1K33V2F90NZIQRZYIAW" hidden="1">#REF!</definedName>
    <definedName name="BExQHRDNW8YFGT2B35K9CYSS1VAI" localSheetId="5" hidden="1">#REF!</definedName>
    <definedName name="BExQHRDNW8YFGT2B35K9CYSS1VAI" hidden="1">#REF!</definedName>
    <definedName name="BExQHRZ9FBLUG6G6CC88UZA6V39L" localSheetId="5" hidden="1">#REF!</definedName>
    <definedName name="BExQHRZ9FBLUG6G6CC88UZA6V39L" hidden="1">#REF!</definedName>
    <definedName name="BExQHVF9KD06AG2RXUQJ9X4PVGX4" localSheetId="5" hidden="1">#REF!</definedName>
    <definedName name="BExQHVF9KD06AG2RXUQJ9X4PVGX4" hidden="1">#REF!</definedName>
    <definedName name="BExQHZBHVN2L4HC7ACTR73T5OCV0" localSheetId="5" hidden="1">#REF!</definedName>
    <definedName name="BExQHZBHVN2L4HC7ACTR73T5OCV0" hidden="1">#REF!</definedName>
    <definedName name="BExQI3O3BBL6MXZNJD1S3UD8WBUU" localSheetId="5" hidden="1">#REF!</definedName>
    <definedName name="BExQI3O3BBL6MXZNJD1S3UD8WBUU" hidden="1">#REF!</definedName>
    <definedName name="BExQI7431UOEBYKYPVVMNXBZ2ZP2" localSheetId="5" hidden="1">#REF!</definedName>
    <definedName name="BExQI7431UOEBYKYPVVMNXBZ2ZP2" hidden="1">#REF!</definedName>
    <definedName name="BExQI85V9TNLDJT5LTRZS10Y26SG" localSheetId="5" hidden="1">#REF!</definedName>
    <definedName name="BExQI85V9TNLDJT5LTRZS10Y26SG" hidden="1">#REF!</definedName>
    <definedName name="BExQI9ICYVAAXE7L1BQSE1VWSQA9" localSheetId="5" hidden="1">#REF!</definedName>
    <definedName name="BExQI9ICYVAAXE7L1BQSE1VWSQA9" hidden="1">#REF!</definedName>
    <definedName name="BExQIAPKHVEV8CU1L3TTHJW67FJ5" localSheetId="5" hidden="1">#REF!</definedName>
    <definedName name="BExQIAPKHVEV8CU1L3TTHJW67FJ5" hidden="1">#REF!</definedName>
    <definedName name="BExQIAV02RGEQG6AF0CWXU3MS9BZ" localSheetId="5" hidden="1">#REF!</definedName>
    <definedName name="BExQIAV02RGEQG6AF0CWXU3MS9BZ" hidden="1">#REF!</definedName>
    <definedName name="BExQIBB4I3Z6AUU0HYV1DHRS13M4" localSheetId="5" hidden="1">#REF!</definedName>
    <definedName name="BExQIBB4I3Z6AUU0HYV1DHRS13M4" hidden="1">#REF!</definedName>
    <definedName name="BExQIBWPAXU7HJZLKGJZY3EB7MIS" localSheetId="5" hidden="1">#REF!</definedName>
    <definedName name="BExQIBWPAXU7HJZLKGJZY3EB7MIS" hidden="1">#REF!</definedName>
    <definedName name="BExQIHLP9AT969BKBF22IGW76GLI" localSheetId="5" hidden="1">#REF!</definedName>
    <definedName name="BExQIHLP9AT969BKBF22IGW76GLI" hidden="1">#REF!</definedName>
    <definedName name="BExQIS8O6R36CI01XRY9ISM99TW9" localSheetId="5" hidden="1">#REF!</definedName>
    <definedName name="BExQIS8O6R36CI01XRY9ISM99TW9" hidden="1">#REF!</definedName>
    <definedName name="BExQIVJB9MJ25NDUHTCVMSODJY2C" localSheetId="5" hidden="1">#REF!</definedName>
    <definedName name="BExQIVJB9MJ25NDUHTCVMSODJY2C" hidden="1">#REF!</definedName>
    <definedName name="BExQIWAEMVTWAU39DWIXT17K2A9Z" localSheetId="5" hidden="1">#REF!</definedName>
    <definedName name="BExQIWAEMVTWAU39DWIXT17K2A9Z" hidden="1">#REF!</definedName>
    <definedName name="BExQJ72T8UR0U461ZLEGOOEPCDIG" localSheetId="5" hidden="1">#REF!</definedName>
    <definedName name="BExQJ72T8UR0U461ZLEGOOEPCDIG" hidden="1">#REF!</definedName>
    <definedName name="BExQJAZ2QDORCR0K8PR9VHQZ4Y3P" localSheetId="5" hidden="1">#REF!</definedName>
    <definedName name="BExQJAZ2QDORCR0K8PR9VHQZ4Y3P" hidden="1">#REF!</definedName>
    <definedName name="BExQJBF7LAX128WR7VTMJC88ZLPG" localSheetId="5" hidden="1">#REF!</definedName>
    <definedName name="BExQJBF7LAX128WR7VTMJC88ZLPG" hidden="1">#REF!</definedName>
    <definedName name="BExQJEVCKX6KZHNCLYXY7D0MX5KN" localSheetId="5" hidden="1">#REF!</definedName>
    <definedName name="BExQJEVCKX6KZHNCLYXY7D0MX5KN" hidden="1">#REF!</definedName>
    <definedName name="BExQJJYSDX8B0J1QGF2HL071KKA3" localSheetId="5" hidden="1">#REF!</definedName>
    <definedName name="BExQJJYSDX8B0J1QGF2HL071KKA3" hidden="1">#REF!</definedName>
    <definedName name="BExQK1HV6SQQ7CP8H8IUKI9TYXTD" localSheetId="5" hidden="1">#REF!</definedName>
    <definedName name="BExQK1HV6SQQ7CP8H8IUKI9TYXTD" hidden="1">#REF!</definedName>
    <definedName name="BExQK3LE5CSBW1E4H4KHW548FL2R" localSheetId="5" hidden="1">#REF!</definedName>
    <definedName name="BExQK3LE5CSBW1E4H4KHW548FL2R" hidden="1">#REF!</definedName>
    <definedName name="BExQKG6LD6PLNDGNGO9DJXY865BR" localSheetId="5" hidden="1">#REF!</definedName>
    <definedName name="BExQKG6LD6PLNDGNGO9DJXY865BR" hidden="1">#REF!</definedName>
    <definedName name="BExQKUKG8I4CGS9QYSD0H7NHP4JN" localSheetId="5" hidden="1">#REF!</definedName>
    <definedName name="BExQKUKG8I4CGS9QYSD0H7NHP4JN" hidden="1">#REF!</definedName>
    <definedName name="BExQL2NSE8OYZFXQH8A23RMVMFW7" localSheetId="5" hidden="1">#REF!</definedName>
    <definedName name="BExQL2NSE8OYZFXQH8A23RMVMFW7" hidden="1">#REF!</definedName>
    <definedName name="BExQL4GJ3LZJL6JDEHT7UDXW90TV" localSheetId="5" hidden="1">#REF!</definedName>
    <definedName name="BExQL4GJ3LZJL6JDEHT7UDXW90TV" hidden="1">#REF!</definedName>
    <definedName name="BExQLE1TOW3A287TQB0AVWENT8O1" localSheetId="5" hidden="1">#REF!</definedName>
    <definedName name="BExQLE1TOW3A287TQB0AVWENT8O1" hidden="1">#REF!</definedName>
    <definedName name="BExRYOYB4A3E5F6MTROY69LR0PMG" localSheetId="5" hidden="1">#REF!</definedName>
    <definedName name="BExRYOYB4A3E5F6MTROY69LR0PMG" hidden="1">#REF!</definedName>
    <definedName name="BExRYZLA9EW71H4SXQR525S72LLP" localSheetId="5" hidden="1">#REF!</definedName>
    <definedName name="BExRYZLA9EW71H4SXQR525S72LLP" hidden="1">#REF!</definedName>
    <definedName name="BExRZ66M8G9FQ0VFP077QSZBSOA5" localSheetId="5" hidden="1">#REF!</definedName>
    <definedName name="BExRZ66M8G9FQ0VFP077QSZBSOA5" hidden="1">#REF!</definedName>
    <definedName name="BExRZ8FMQQL46I8AQWU17LRNZD5T" localSheetId="5" hidden="1">#REF!</definedName>
    <definedName name="BExRZ8FMQQL46I8AQWU17LRNZD5T" hidden="1">#REF!</definedName>
    <definedName name="BExRZIRRIXRUMZ5GOO95S7460BMP" localSheetId="5" hidden="1">#REF!</definedName>
    <definedName name="BExRZIRRIXRUMZ5GOO95S7460BMP" hidden="1">#REF!</definedName>
    <definedName name="BExRZJTNBKKPK7SB4LA31O3OH6PO" localSheetId="5" hidden="1">#REF!</definedName>
    <definedName name="BExRZJTNBKKPK7SB4LA31O3OH6PO" hidden="1">#REF!</definedName>
    <definedName name="BExRZK9RAHMM0ZLTNSK7A4LDC42D" localSheetId="5" hidden="1">#REF!</definedName>
    <definedName name="BExRZK9RAHMM0ZLTNSK7A4LDC42D" hidden="1">#REF!</definedName>
    <definedName name="BExRZNF461H0WDF36L3U0UQSJGZB" localSheetId="5" hidden="1">#REF!</definedName>
    <definedName name="BExRZNF461H0WDF36L3U0UQSJGZB" hidden="1">#REF!</definedName>
    <definedName name="BExRZOGSR69INI6GAEPHDWSNK5Q4" localSheetId="5" hidden="1">#REF!</definedName>
    <definedName name="BExRZOGSR69INI6GAEPHDWSNK5Q4" hidden="1">#REF!</definedName>
    <definedName name="BExS0ASQBKRTPDWFK0KUDFOS9LE5" localSheetId="5" hidden="1">#REF!</definedName>
    <definedName name="BExS0ASQBKRTPDWFK0KUDFOS9LE5" hidden="1">#REF!</definedName>
    <definedName name="BExS0GHQUF6YT0RU3TKDEO8CSJYB" localSheetId="5" hidden="1">#REF!</definedName>
    <definedName name="BExS0GHQUF6YT0RU3TKDEO8CSJYB" hidden="1">#REF!</definedName>
    <definedName name="BExS0K8IHC45I78DMZBOJ1P13KQA" localSheetId="5" hidden="1">#REF!</definedName>
    <definedName name="BExS0K8IHC45I78DMZBOJ1P13KQA" hidden="1">#REF!</definedName>
    <definedName name="BExS0L4WP69XXUFHED98XIEPB593" localSheetId="5" hidden="1">#REF!</definedName>
    <definedName name="BExS0L4WP69XXUFHED98XIEPB593" hidden="1">#REF!</definedName>
    <definedName name="BExS0Z2O2N4AJXFEPN87NU9ZGAHG" localSheetId="5" hidden="1">#REF!</definedName>
    <definedName name="BExS0Z2O2N4AJXFEPN87NU9ZGAHG" hidden="1">#REF!</definedName>
    <definedName name="BExS15IJV0WW662NXQUVT3FGP4ST" localSheetId="5" hidden="1">#REF!</definedName>
    <definedName name="BExS15IJV0WW662NXQUVT3FGP4ST" hidden="1">#REF!</definedName>
    <definedName name="BExS18T8TBNEPF4AU1VJ268XLF3L" localSheetId="5" hidden="1">#REF!</definedName>
    <definedName name="BExS18T8TBNEPF4AU1VJ268XLF3L" hidden="1">#REF!</definedName>
    <definedName name="BExS194110MR25BYJI3CJ2EGZ8XT" localSheetId="5" hidden="1">#REF!</definedName>
    <definedName name="BExS194110MR25BYJI3CJ2EGZ8XT" hidden="1">#REF!</definedName>
    <definedName name="BExS1BNVGNSGD4EP90QL8WXYWZ66" localSheetId="5" hidden="1">#REF!</definedName>
    <definedName name="BExS1BNVGNSGD4EP90QL8WXYWZ66" hidden="1">#REF!</definedName>
    <definedName name="BExS1UE39N6NCND7MAARSBWXS6HU" localSheetId="5" hidden="1">#REF!</definedName>
    <definedName name="BExS1UE39N6NCND7MAARSBWXS6HU" hidden="1">#REF!</definedName>
    <definedName name="BExS226HTWL5WVC76MP5A1IBI8WD" localSheetId="5" hidden="1">#REF!</definedName>
    <definedName name="BExS226HTWL5WVC76MP5A1IBI8WD" hidden="1">#REF!</definedName>
    <definedName name="BExS26OI2QNNAH2WMDD95Z400048" localSheetId="5" hidden="1">#REF!</definedName>
    <definedName name="BExS26OI2QNNAH2WMDD95Z400048" hidden="1">#REF!</definedName>
    <definedName name="BExS2D4EI622QRKZKVDPRE66M4XA" localSheetId="5" hidden="1">#REF!</definedName>
    <definedName name="BExS2D4EI622QRKZKVDPRE66M4XA" hidden="1">#REF!</definedName>
    <definedName name="BExS2DF6B4ZUF3VZLI4G6LJ3BF38" localSheetId="5" hidden="1">#REF!</definedName>
    <definedName name="BExS2DF6B4ZUF3VZLI4G6LJ3BF38" hidden="1">#REF!</definedName>
    <definedName name="BExS2GKEA6VM3PDWKD7XI0KRUHTW" localSheetId="5" hidden="1">#REF!</definedName>
    <definedName name="BExS2GKEA6VM3PDWKD7XI0KRUHTW" hidden="1">#REF!</definedName>
    <definedName name="BExS2I2HVU314TXI2DYFRY8XV913" localSheetId="5" hidden="1">#REF!</definedName>
    <definedName name="BExS2I2HVU314TXI2DYFRY8XV913" hidden="1">#REF!</definedName>
    <definedName name="BExS2QB5FS5LYTFYO4BROTWG3OV5" localSheetId="5" hidden="1">#REF!</definedName>
    <definedName name="BExS2QB5FS5LYTFYO4BROTWG3OV5" hidden="1">#REF!</definedName>
    <definedName name="BExS2TLU1HONYV6S3ZD9T12D7CIG" localSheetId="5" hidden="1">#REF!</definedName>
    <definedName name="BExS2TLU1HONYV6S3ZD9T12D7CIG" hidden="1">#REF!</definedName>
    <definedName name="BExS2WLQUVBRZJWQTWUU4CYDY4IN" localSheetId="5" hidden="1">#REF!</definedName>
    <definedName name="BExS2WLQUVBRZJWQTWUU4CYDY4IN" hidden="1">#REF!</definedName>
    <definedName name="BExS2YJQV4NUX6135T90Z1Y5R26Q" localSheetId="5" hidden="1">#REF!</definedName>
    <definedName name="BExS2YJQV4NUX6135T90Z1Y5R26Q" hidden="1">#REF!</definedName>
    <definedName name="BExS318UV9I2FXPQQWUKKX00QLPJ" localSheetId="5" hidden="1">#REF!</definedName>
    <definedName name="BExS318UV9I2FXPQQWUKKX00QLPJ" hidden="1">#REF!</definedName>
    <definedName name="BExS3LBS0SMTHALVM4NRI1BAV1NP" localSheetId="5" hidden="1">#REF!</definedName>
    <definedName name="BExS3LBS0SMTHALVM4NRI1BAV1NP" hidden="1">#REF!</definedName>
    <definedName name="BExS3MTQ75VBXDGEBURP6YT8RROE" localSheetId="5" hidden="1">#REF!</definedName>
    <definedName name="BExS3MTQ75VBXDGEBURP6YT8RROE" hidden="1">#REF!</definedName>
    <definedName name="BExS3OMGYO0DFN5186UFKEXZ2RX3" localSheetId="5" hidden="1">#REF!</definedName>
    <definedName name="BExS3OMGYO0DFN5186UFKEXZ2RX3" hidden="1">#REF!</definedName>
    <definedName name="BExS3SDERJ27OER67TIGOVZU13A2" localSheetId="5" hidden="1">#REF!</definedName>
    <definedName name="BExS3SDERJ27OER67TIGOVZU13A2" hidden="1">#REF!</definedName>
    <definedName name="BExS3STIH9SFG0R6H30P191QZE98" localSheetId="5" hidden="1">#REF!</definedName>
    <definedName name="BExS3STIH9SFG0R6H30P191QZE98" hidden="1">#REF!</definedName>
    <definedName name="BExS46R5WDNU5KL04FKY5LHJUCB8" localSheetId="5" hidden="1">#REF!</definedName>
    <definedName name="BExS46R5WDNU5KL04FKY5LHJUCB8" hidden="1">#REF!</definedName>
    <definedName name="BExS4ASWKM93XA275AXHYP8AG6SU" localSheetId="5" hidden="1">#REF!</definedName>
    <definedName name="BExS4ASWKM93XA275AXHYP8AG6SU" hidden="1">#REF!</definedName>
    <definedName name="BExS4IANBC4RO7HIK0MZZ2RPQU78" localSheetId="5" hidden="1">#REF!</definedName>
    <definedName name="BExS4IANBC4RO7HIK0MZZ2RPQU78" hidden="1">#REF!</definedName>
    <definedName name="BExS4JN3Y6SVBKILQK0R9HS45Y52" localSheetId="5" hidden="1">#REF!</definedName>
    <definedName name="BExS4JN3Y6SVBKILQK0R9HS45Y52" hidden="1">#REF!</definedName>
    <definedName name="BExS4P6S41O6Z6BED77U3GD9PNH1" localSheetId="5" hidden="1">#REF!</definedName>
    <definedName name="BExS4P6S41O6Z6BED77U3GD9PNH1" hidden="1">#REF!</definedName>
    <definedName name="BExS4PXPURUHFBOKYFJD5J1J2RXC" localSheetId="5" hidden="1">#REF!</definedName>
    <definedName name="BExS4PXPURUHFBOKYFJD5J1J2RXC" hidden="1">#REF!</definedName>
    <definedName name="BExS4T32HD3YGJ91HTJ2IGVX6V4O" localSheetId="5" hidden="1">#REF!</definedName>
    <definedName name="BExS4T32HD3YGJ91HTJ2IGVX6V4O" hidden="1">#REF!</definedName>
    <definedName name="BExS51H0N51UT0FZOPZRCF1GU063" localSheetId="5" hidden="1">#REF!</definedName>
    <definedName name="BExS51H0N51UT0FZOPZRCF1GU063" hidden="1">#REF!</definedName>
    <definedName name="BExS54X72TJFC41FJK72MLRR2OO7" localSheetId="5" hidden="1">#REF!</definedName>
    <definedName name="BExS54X72TJFC41FJK72MLRR2OO7" hidden="1">#REF!</definedName>
    <definedName name="BExS59F0PA1V2ZC7S5TN6IT41SXP" localSheetId="5" hidden="1">#REF!</definedName>
    <definedName name="BExS59F0PA1V2ZC7S5TN6IT41SXP" hidden="1">#REF!</definedName>
    <definedName name="BExS5L3TGB8JVW9ROYWTKYTUPW27" localSheetId="5" hidden="1">#REF!</definedName>
    <definedName name="BExS5L3TGB8JVW9ROYWTKYTUPW27" hidden="1">#REF!</definedName>
    <definedName name="BExS6GKQ96EHVLYWNJDWXZXUZW90" localSheetId="5" hidden="1">#REF!</definedName>
    <definedName name="BExS6GKQ96EHVLYWNJDWXZXUZW90" hidden="1">#REF!</definedName>
    <definedName name="BExS6ITKSZFRR01YD5B0F676SYN7" localSheetId="5" hidden="1">#REF!</definedName>
    <definedName name="BExS6ITKSZFRR01YD5B0F676SYN7" hidden="1">#REF!</definedName>
    <definedName name="BExS6N0LI574IAC89EFW6CLTCQ33" localSheetId="5" hidden="1">#REF!</definedName>
    <definedName name="BExS6N0LI574IAC89EFW6CLTCQ33" hidden="1">#REF!</definedName>
    <definedName name="BExS6N0NEF7XCTT5R600QZ71A44O" localSheetId="5" hidden="1">#REF!</definedName>
    <definedName name="BExS6N0NEF7XCTT5R600QZ71A44O" hidden="1">#REF!</definedName>
    <definedName name="BExS6WRDBF3ST86ZOBBUL3GTCR11" localSheetId="5" hidden="1">#REF!</definedName>
    <definedName name="BExS6WRDBF3ST86ZOBBUL3GTCR11" hidden="1">#REF!</definedName>
    <definedName name="BExS6XNRKR0C3MTA0LV5B60UB908" localSheetId="5" hidden="1">#REF!</definedName>
    <definedName name="BExS6XNRKR0C3MTA0LV5B60UB908" hidden="1">#REF!</definedName>
    <definedName name="BExS73NELZEK2MDOLXO2Q7H3EG71" localSheetId="5" hidden="1">#REF!</definedName>
    <definedName name="BExS73NELZEK2MDOLXO2Q7H3EG71" hidden="1">#REF!</definedName>
    <definedName name="BExS7DJF6AXTWAJD7K4ZCD7L6BHV" localSheetId="5" hidden="1">#REF!</definedName>
    <definedName name="BExS7DJF6AXTWAJD7K4ZCD7L6BHV" hidden="1">#REF!</definedName>
    <definedName name="BExS7GOTHHOK287MX2RC853NWQAL" localSheetId="5" hidden="1">#REF!</definedName>
    <definedName name="BExS7GOTHHOK287MX2RC853NWQAL" hidden="1">#REF!</definedName>
    <definedName name="BExS7TKQYLRZGM93UY3ZJZJBQNFJ" localSheetId="5" hidden="1">#REF!</definedName>
    <definedName name="BExS7TKQYLRZGM93UY3ZJZJBQNFJ" hidden="1">#REF!</definedName>
    <definedName name="BExS7Y2LNGVHSIBKC7C3R6X4LDR6" localSheetId="5" hidden="1">#REF!</definedName>
    <definedName name="BExS7Y2LNGVHSIBKC7C3R6X4LDR6" hidden="1">#REF!</definedName>
    <definedName name="BExS81TE0EY44Y3W2M4Z4MGNP5OM" localSheetId="5" hidden="1">#REF!</definedName>
    <definedName name="BExS81TE0EY44Y3W2M4Z4MGNP5OM" hidden="1">#REF!</definedName>
    <definedName name="BExS81YPDZDVJJVS15HV2HDXAC3Y" localSheetId="5" hidden="1">#REF!</definedName>
    <definedName name="BExS81YPDZDVJJVS15HV2HDXAC3Y" hidden="1">#REF!</definedName>
    <definedName name="BExS82PRVNUTEKQZS56YT2DVF6C2" localSheetId="5" hidden="1">#REF!</definedName>
    <definedName name="BExS82PRVNUTEKQZS56YT2DVF6C2" hidden="1">#REF!</definedName>
    <definedName name="BExS83BCNFAV6DRCB1VTUF96491J" localSheetId="5" hidden="1">#REF!</definedName>
    <definedName name="BExS83BCNFAV6DRCB1VTUF96491J" hidden="1">#REF!</definedName>
    <definedName name="BExS86GKM9ISCSNZD15BQ5E5L6A5" localSheetId="5" hidden="1">#REF!</definedName>
    <definedName name="BExS86GKM9ISCSNZD15BQ5E5L6A5" hidden="1">#REF!</definedName>
    <definedName name="BExS89GGRJ55EK546SM31UGE2K8T" localSheetId="5" hidden="1">#REF!</definedName>
    <definedName name="BExS89GGRJ55EK546SM31UGE2K8T" hidden="1">#REF!</definedName>
    <definedName name="BExS8BPG5A0GR5AO1U951NDGGR0L" localSheetId="5" hidden="1">#REF!</definedName>
    <definedName name="BExS8BPG5A0GR5AO1U951NDGGR0L" hidden="1">#REF!</definedName>
    <definedName name="BExS8CGI0JXFUBD41VFLI0SZSV8F" localSheetId="5" hidden="1">#REF!</definedName>
    <definedName name="BExS8CGI0JXFUBD41VFLI0SZSV8F" hidden="1">#REF!</definedName>
    <definedName name="BExS8D22FXVQKOEJP01LT0CDI3PS" localSheetId="5" hidden="1">#REF!</definedName>
    <definedName name="BExS8D22FXVQKOEJP01LT0CDI3PS" hidden="1">#REF!</definedName>
    <definedName name="BExS8EEJOZFBUWZDOM3O25AJRUVU" localSheetId="5" hidden="1">#REF!</definedName>
    <definedName name="BExS8EEJOZFBUWZDOM3O25AJRUVU" hidden="1">#REF!</definedName>
    <definedName name="BExS8GSUS17UY50TEM2AWF36BR9Z" localSheetId="5" hidden="1">#REF!</definedName>
    <definedName name="BExS8GSUS17UY50TEM2AWF36BR9Z" hidden="1">#REF!</definedName>
    <definedName name="BExS8HJRBVG0XI6PWA9KTMJZMQXK" localSheetId="5" hidden="1">#REF!</definedName>
    <definedName name="BExS8HJRBVG0XI6PWA9KTMJZMQXK" hidden="1">#REF!</definedName>
    <definedName name="BExS8NE9HUZJH13OXLREOV1BX0OZ" localSheetId="5" hidden="1">#REF!</definedName>
    <definedName name="BExS8NE9HUZJH13OXLREOV1BX0OZ" hidden="1">#REF!</definedName>
    <definedName name="BExS8R51C8RM2FS6V6IRTYO9GA4A" localSheetId="5" hidden="1">#REF!</definedName>
    <definedName name="BExS8R51C8RM2FS6V6IRTYO9GA4A" hidden="1">#REF!</definedName>
    <definedName name="BExS8WDX408F60MH1X9B9UZ2H4R7" localSheetId="5" hidden="1">#REF!</definedName>
    <definedName name="BExS8WDX408F60MH1X9B9UZ2H4R7" hidden="1">#REF!</definedName>
    <definedName name="BExS8X4UTVOFE2YEVLO8LTKMSI3A" localSheetId="5" hidden="1">#REF!</definedName>
    <definedName name="BExS8X4UTVOFE2YEVLO8LTKMSI3A" hidden="1">#REF!</definedName>
    <definedName name="BExS8Z2W2QEC3MH0BZIYLDFQNUIP" localSheetId="5" hidden="1">#REF!</definedName>
    <definedName name="BExS8Z2W2QEC3MH0BZIYLDFQNUIP" hidden="1">#REF!</definedName>
    <definedName name="BExS92DKGRFFCIA9C0IXDOLO57EP" localSheetId="5" hidden="1">#REF!</definedName>
    <definedName name="BExS92DKGRFFCIA9C0IXDOLO57EP" hidden="1">#REF!</definedName>
    <definedName name="BExS98OB4321YCHLCQ022PXKTT2W" localSheetId="5" hidden="1">#REF!</definedName>
    <definedName name="BExS98OB4321YCHLCQ022PXKTT2W" hidden="1">#REF!</definedName>
    <definedName name="BExS9C9N8GFISC6HUERJ0EI06GB2" localSheetId="5" hidden="1">#REF!</definedName>
    <definedName name="BExS9C9N8GFISC6HUERJ0EI06GB2" hidden="1">#REF!</definedName>
    <definedName name="BExS9D6619QNINF06KHZHYUAH0S9" localSheetId="5" hidden="1">#REF!</definedName>
    <definedName name="BExS9D6619QNINF06KHZHYUAH0S9" hidden="1">#REF!</definedName>
    <definedName name="BExS9DX13CACP3J8JDREK30JB1SQ" localSheetId="5" hidden="1">#REF!</definedName>
    <definedName name="BExS9DX13CACP3J8JDREK30JB1SQ" hidden="1">#REF!</definedName>
    <definedName name="BExS9FPRS2KRRCS33SE6WFNF5GYL" localSheetId="5" hidden="1">#REF!</definedName>
    <definedName name="BExS9FPRS2KRRCS33SE6WFNF5GYL" hidden="1">#REF!</definedName>
    <definedName name="BExS9M5VN3VE822UH6TLACVY24CJ" localSheetId="5" hidden="1">#REF!</definedName>
    <definedName name="BExS9M5VN3VE822UH6TLACVY24CJ" hidden="1">#REF!</definedName>
    <definedName name="BExS9WI0A6PSEB8N9GPXF2Z7MWHM" localSheetId="5" hidden="1">#REF!</definedName>
    <definedName name="BExS9WI0A6PSEB8N9GPXF2Z7MWHM" hidden="1">#REF!</definedName>
    <definedName name="BExS9XJPZ07ND34OHX60QD382FV6" localSheetId="5" hidden="1">#REF!</definedName>
    <definedName name="BExS9XJPZ07ND34OHX60QD382FV6" hidden="1">#REF!</definedName>
    <definedName name="BExSA4AJLEEN4R7HU4FRSMYR17TR" localSheetId="5" hidden="1">#REF!</definedName>
    <definedName name="BExSA4AJLEEN4R7HU4FRSMYR17TR" hidden="1">#REF!</definedName>
    <definedName name="BExSA5HP306TN9XJS0TU619DLRR7" localSheetId="5" hidden="1">#REF!</definedName>
    <definedName name="BExSA5HP306TN9XJS0TU619DLRR7" hidden="1">#REF!</definedName>
    <definedName name="BExSAAVWQOOIA6B3JHQVGP08HFEM" localSheetId="5" hidden="1">#REF!</definedName>
    <definedName name="BExSAAVWQOOIA6B3JHQVGP08HFEM" hidden="1">#REF!</definedName>
    <definedName name="BExSAFJ3IICU2M7QPVE4ARYMXZKX" localSheetId="5" hidden="1">#REF!</definedName>
    <definedName name="BExSAFJ3IICU2M7QPVE4ARYMXZKX" hidden="1">#REF!</definedName>
    <definedName name="BExSAH6ID8OHX379UXVNGFO8J6KQ" localSheetId="5" hidden="1">#REF!</definedName>
    <definedName name="BExSAH6ID8OHX379UXVNGFO8J6KQ" hidden="1">#REF!</definedName>
    <definedName name="BExSAQBHIXGQRNIRGCJMBXUPCZQA" localSheetId="5" hidden="1">#REF!</definedName>
    <definedName name="BExSAQBHIXGQRNIRGCJMBXUPCZQA" hidden="1">#REF!</definedName>
    <definedName name="BExSAUTCT4P7JP57NOR9MTX33QJZ" localSheetId="5" hidden="1">#REF!</definedName>
    <definedName name="BExSAUTCT4P7JP57NOR9MTX33QJZ" hidden="1">#REF!</definedName>
    <definedName name="BExSAY9CA9TFXQ9M9FBJRGJO9T9E" localSheetId="5" hidden="1">#REF!</definedName>
    <definedName name="BExSAY9CA9TFXQ9M9FBJRGJO9T9E" hidden="1">#REF!</definedName>
    <definedName name="BExSB4JYKQ3MINI7RAYK5M8BLJDC" localSheetId="5" hidden="1">#REF!</definedName>
    <definedName name="BExSB4JYKQ3MINI7RAYK5M8BLJDC" hidden="1">#REF!</definedName>
    <definedName name="BExSBCY73CG3Q15P5BDLDT994XRL" localSheetId="5" hidden="1">#REF!</definedName>
    <definedName name="BExSBCY73CG3Q15P5BDLDT994XRL" hidden="1">#REF!</definedName>
    <definedName name="BExSBMOS41ZRLWYLOU29V6Y7YORR" localSheetId="5" hidden="1">#REF!</definedName>
    <definedName name="BExSBMOS41ZRLWYLOU29V6Y7YORR" hidden="1">#REF!</definedName>
    <definedName name="BExSBPZG22WAMZYIF7CZ686E8X80" localSheetId="5" hidden="1">#REF!</definedName>
    <definedName name="BExSBPZG22WAMZYIF7CZ686E8X80" hidden="1">#REF!</definedName>
    <definedName name="BExSBRBXXQMBU1TYDW1BXTEVEPRU" localSheetId="5" hidden="1">#REF!</definedName>
    <definedName name="BExSBRBXXQMBU1TYDW1BXTEVEPRU" hidden="1">#REF!</definedName>
    <definedName name="BExSC54998WTZ21DSL0R8UN0Y9JH" localSheetId="5" hidden="1">#REF!</definedName>
    <definedName name="BExSC54998WTZ21DSL0R8UN0Y9JH" hidden="1">#REF!</definedName>
    <definedName name="BExSC60N7WR9PJSNC9B7ORCX9NGY" localSheetId="5" hidden="1">#REF!</definedName>
    <definedName name="BExSC60N7WR9PJSNC9B7ORCX9NGY" hidden="1">#REF!</definedName>
    <definedName name="BExSCE99EZTILTTCE4NJJF96OYYM" localSheetId="5" hidden="1">#REF!</definedName>
    <definedName name="BExSCE99EZTILTTCE4NJJF96OYYM" hidden="1">#REF!</definedName>
    <definedName name="BExSCFWOMYELUEPWVJIRGIQZH5BV" localSheetId="5" hidden="1">#REF!</definedName>
    <definedName name="BExSCFWOMYELUEPWVJIRGIQZH5BV" hidden="1">#REF!</definedName>
    <definedName name="BExSCHUQZ2HFEWS54X67DIS8OSXZ" localSheetId="5" hidden="1">#REF!</definedName>
    <definedName name="BExSCHUQZ2HFEWS54X67DIS8OSXZ" hidden="1">#REF!</definedName>
    <definedName name="BExSCOG41SKKG4GYU76WRWW1CTE6" localSheetId="5" hidden="1">#REF!</definedName>
    <definedName name="BExSCOG41SKKG4GYU76WRWW1CTE6" hidden="1">#REF!</definedName>
    <definedName name="BExSCVC9P86YVFMRKKUVRV29MZXZ" localSheetId="5" hidden="1">#REF!</definedName>
    <definedName name="BExSCVC9P86YVFMRKKUVRV29MZXZ" hidden="1">#REF!</definedName>
    <definedName name="BExSD233CH4MU9ZMGNRF97ZV7KWU" localSheetId="5" hidden="1">#REF!</definedName>
    <definedName name="BExSD233CH4MU9ZMGNRF97ZV7KWU" hidden="1">#REF!</definedName>
    <definedName name="BExSD2U0F3BN6IN9N4R2DTTJG15H" localSheetId="5" hidden="1">#REF!</definedName>
    <definedName name="BExSD2U0F3BN6IN9N4R2DTTJG15H" hidden="1">#REF!</definedName>
    <definedName name="BExSD6A6NY15YSMFH51ST6XJY429" localSheetId="5" hidden="1">#REF!</definedName>
    <definedName name="BExSD6A6NY15YSMFH51ST6XJY429" hidden="1">#REF!</definedName>
    <definedName name="BExSD9VH6PF6RQ135VOEE08YXPAW" localSheetId="5" hidden="1">#REF!</definedName>
    <definedName name="BExSD9VH6PF6RQ135VOEE08YXPAW" hidden="1">#REF!</definedName>
    <definedName name="BExSDI9QWFD49GEZWZ3KOGM27XRB" localSheetId="5" hidden="1">#REF!</definedName>
    <definedName name="BExSDI9QWFD49GEZWZ3KOGM27XRB" hidden="1">#REF!</definedName>
    <definedName name="BExSDP5Y04WWMX2WWRITWOX8R5I9" localSheetId="5" hidden="1">#REF!</definedName>
    <definedName name="BExSDP5Y04WWMX2WWRITWOX8R5I9" hidden="1">#REF!</definedName>
    <definedName name="BExSDSGM203BJTNS9MKCBX453HMD" localSheetId="5" hidden="1">#REF!</definedName>
    <definedName name="BExSDSGM203BJTNS9MKCBX453HMD" hidden="1">#REF!</definedName>
    <definedName name="BExSDT20XUFXTDM37M148AXAP7HN" localSheetId="5" hidden="1">#REF!</definedName>
    <definedName name="BExSDT20XUFXTDM37M148AXAP7HN" hidden="1">#REF!</definedName>
    <definedName name="BExSDYLOWNTKCY92LFEDAV8LO7D3" localSheetId="5" hidden="1">#REF!</definedName>
    <definedName name="BExSDYLOWNTKCY92LFEDAV8LO7D3" hidden="1">#REF!</definedName>
    <definedName name="BExSE277VXZ807WBUB6A1UGQ1SF9" localSheetId="5" hidden="1">#REF!</definedName>
    <definedName name="BExSE277VXZ807WBUB6A1UGQ1SF9" hidden="1">#REF!</definedName>
    <definedName name="BExSE3EDSP4UL6G0I3DZ5SBHMUBU" localSheetId="5" hidden="1">#REF!</definedName>
    <definedName name="BExSE3EDSP4UL6G0I3DZ5SBHMUBU" hidden="1">#REF!</definedName>
    <definedName name="BExSEEHK1VLWD7JBV9SVVVIKQZ3I" localSheetId="5" hidden="1">#REF!</definedName>
    <definedName name="BExSEEHK1VLWD7JBV9SVVVIKQZ3I" hidden="1">#REF!</definedName>
    <definedName name="BExSEITYG8XAMWJ1C8VKU1MB4TEO" localSheetId="5" hidden="1">#REF!</definedName>
    <definedName name="BExSEITYG8XAMWJ1C8VKU1MB4TEO" hidden="1">#REF!</definedName>
    <definedName name="BExSEJKZLX37P3V33TRTFJ30BFRK" localSheetId="5" hidden="1">#REF!</definedName>
    <definedName name="BExSEJKZLX37P3V33TRTFJ30BFRK" hidden="1">#REF!</definedName>
    <definedName name="BExSEKXG1AW54E28IG5EODEM0JJV" localSheetId="5" hidden="1">#REF!</definedName>
    <definedName name="BExSEKXG1AW54E28IG5EODEM0JJV" hidden="1">#REF!</definedName>
    <definedName name="BExSEO84KVM8R2IV5MFH0XI3IZSN" localSheetId="5" hidden="1">#REF!</definedName>
    <definedName name="BExSEO84KVM8R2IV5MFH0XI3IZSN" hidden="1">#REF!</definedName>
    <definedName name="BExSEP9UVOAI6TMXKNK587PQ3328" localSheetId="5" hidden="1">#REF!</definedName>
    <definedName name="BExSEP9UVOAI6TMXKNK587PQ3328" hidden="1">#REF!</definedName>
    <definedName name="BExSERIU9MUGR4NPZAUJCVXUZ74I" localSheetId="5" hidden="1">#REF!</definedName>
    <definedName name="BExSERIU9MUGR4NPZAUJCVXUZ74I" hidden="1">#REF!</definedName>
    <definedName name="BExSF07QFLZCO4P6K6QF05XG7PH1" localSheetId="5" hidden="1">#REF!</definedName>
    <definedName name="BExSF07QFLZCO4P6K6QF05XG7PH1" hidden="1">#REF!</definedName>
    <definedName name="BExSFJ8ZAGQ63A4MVMZRQWLVRGQ5" localSheetId="5" hidden="1">#REF!</definedName>
    <definedName name="BExSFJ8ZAGQ63A4MVMZRQWLVRGQ5" hidden="1">#REF!</definedName>
    <definedName name="BExSFKQRST2S9KXWWLCXYLKSF4G1" localSheetId="5" hidden="1">#REF!</definedName>
    <definedName name="BExSFKQRST2S9KXWWLCXYLKSF4G1" hidden="1">#REF!</definedName>
    <definedName name="BExSFOHO6VZ5Y463KL3XYTZBVE3P" localSheetId="5" hidden="1">#REF!</definedName>
    <definedName name="BExSFOHO6VZ5Y463KL3XYTZBVE3P" hidden="1">#REF!</definedName>
    <definedName name="BExSFY2ZJOYUEYBX21QZ7AMN2WK1" localSheetId="5" hidden="1">#REF!</definedName>
    <definedName name="BExSFY2ZJOYUEYBX21QZ7AMN2WK1" hidden="1">#REF!</definedName>
    <definedName name="BExSFYDRRTAZVPXRWUF5PDQ97WFF" localSheetId="5" hidden="1">#REF!</definedName>
    <definedName name="BExSFYDRRTAZVPXRWUF5PDQ97WFF" hidden="1">#REF!</definedName>
    <definedName name="BExSFZVPFTXA3F0IJ2NGH1GXX9R7" localSheetId="5" hidden="1">#REF!</definedName>
    <definedName name="BExSFZVPFTXA3F0IJ2NGH1GXX9R7" hidden="1">#REF!</definedName>
    <definedName name="BExSG2Q34XRC1K28H4XG6PQM3FTW" localSheetId="5" hidden="1">#REF!</definedName>
    <definedName name="BExSG2Q34XRC1K28H4XG6PQM3FTW" hidden="1">#REF!</definedName>
    <definedName name="BExSG90Q4ZUU2IPGDYOM169NJV9S" localSheetId="5" hidden="1">#REF!</definedName>
    <definedName name="BExSG90Q4ZUU2IPGDYOM169NJV9S" hidden="1">#REF!</definedName>
    <definedName name="BExSG9X3DU845PNXYJGGLBQY2UHG" localSheetId="5" hidden="1">#REF!</definedName>
    <definedName name="BExSG9X3DU845PNXYJGGLBQY2UHG" hidden="1">#REF!</definedName>
    <definedName name="BExSGE45J27MDUUNXW7Z8Q33UAON" localSheetId="5" hidden="1">#REF!</definedName>
    <definedName name="BExSGE45J27MDUUNXW7Z8Q33UAON" hidden="1">#REF!</definedName>
    <definedName name="BExSGE9LY91Q0URHB4YAMX0UAMYI" localSheetId="5" hidden="1">#REF!</definedName>
    <definedName name="BExSGE9LY91Q0URHB4YAMX0UAMYI" hidden="1">#REF!</definedName>
    <definedName name="BExSGLB2URTLBCKBB4Y885W925F2" localSheetId="5" hidden="1">#REF!</definedName>
    <definedName name="BExSGLB2URTLBCKBB4Y885W925F2" hidden="1">#REF!</definedName>
    <definedName name="BExSGNEL2G0PC04ATVS20W5179EK" localSheetId="5" hidden="1">#REF!</definedName>
    <definedName name="BExSGNEL2G0PC04ATVS20W5179EK" hidden="1">#REF!</definedName>
    <definedName name="BExSGOAYG73SFWOPAQV80P710GID" localSheetId="5" hidden="1">#REF!</definedName>
    <definedName name="BExSGOAYG73SFWOPAQV80P710GID" hidden="1">#REF!</definedName>
    <definedName name="BExSGOWJHRW7FWKLO2EHUOOGHNAF" localSheetId="5" hidden="1">#REF!</definedName>
    <definedName name="BExSGOWJHRW7FWKLO2EHUOOGHNAF" hidden="1">#REF!</definedName>
    <definedName name="BExSGOWJTAP41ZV5Q23H7MI9C76W" localSheetId="5" hidden="1">#REF!</definedName>
    <definedName name="BExSGOWJTAP41ZV5Q23H7MI9C76W" hidden="1">#REF!</definedName>
    <definedName name="BExSGR5JQVX2HQ0PKCGZNSSUM1RV" localSheetId="5" hidden="1">#REF!</definedName>
    <definedName name="BExSGR5JQVX2HQ0PKCGZNSSUM1RV" hidden="1">#REF!</definedName>
    <definedName name="BExSGT3MKX7YVLVP6YLL6KVO8UGV" localSheetId="5" hidden="1">#REF!</definedName>
    <definedName name="BExSGT3MKX7YVLVP6YLL6KVO8UGV" hidden="1">#REF!</definedName>
    <definedName name="BExSGVHX69GJZHD99DKE4RZ042B1" localSheetId="5" hidden="1">#REF!</definedName>
    <definedName name="BExSGVHX69GJZHD99DKE4RZ042B1" hidden="1">#REF!</definedName>
    <definedName name="BExSGZJO4J4ZO04E2N2ECVYS9DEZ" localSheetId="5" hidden="1">#REF!</definedName>
    <definedName name="BExSGZJO4J4ZO04E2N2ECVYS9DEZ" hidden="1">#REF!</definedName>
    <definedName name="BExSHAHFHS7MMNJR8JPVABRGBVIT" localSheetId="5" hidden="1">#REF!</definedName>
    <definedName name="BExSHAHFHS7MMNJR8JPVABRGBVIT" hidden="1">#REF!</definedName>
    <definedName name="BExSHGH88QZWW4RNAX4YKAZ5JEBL" localSheetId="5" hidden="1">#REF!</definedName>
    <definedName name="BExSHGH88QZWW4RNAX4YKAZ5JEBL" hidden="1">#REF!</definedName>
    <definedName name="BExSHOKK1OO3CX9Z28C58E5J1D9W" localSheetId="5" hidden="1">#REF!</definedName>
    <definedName name="BExSHOKK1OO3CX9Z28C58E5J1D9W" hidden="1">#REF!</definedName>
    <definedName name="BExSHQD8KYLTQGDXIRKCHQQ7MKIH" localSheetId="5" hidden="1">#REF!</definedName>
    <definedName name="BExSHQD8KYLTQGDXIRKCHQQ7MKIH" hidden="1">#REF!</definedName>
    <definedName name="BExSHVGPIAHXI97UBLI9G4I4M29F" localSheetId="5" hidden="1">#REF!</definedName>
    <definedName name="BExSHVGPIAHXI97UBLI9G4I4M29F" hidden="1">#REF!</definedName>
    <definedName name="BExSI0K2YL3HTCQAD8A7TR4QCUR6" localSheetId="5" hidden="1">#REF!</definedName>
    <definedName name="BExSI0K2YL3HTCQAD8A7TR4QCUR6" hidden="1">#REF!</definedName>
    <definedName name="BExSIFUDNRWXWIWNGCCFOOD8WIAZ" localSheetId="5" hidden="1">#REF!</definedName>
    <definedName name="BExSIFUDNRWXWIWNGCCFOOD8WIAZ" hidden="1">#REF!</definedName>
    <definedName name="BExTTZNS2PBCR93C9IUW49UZ4I6T" localSheetId="5" hidden="1">#REF!</definedName>
    <definedName name="BExTTZNS2PBCR93C9IUW49UZ4I6T" hidden="1">#REF!</definedName>
    <definedName name="BExTU2YFQ25JQ6MEMRHHN66VLTPJ" localSheetId="5" hidden="1">#REF!</definedName>
    <definedName name="BExTU2YFQ25JQ6MEMRHHN66VLTPJ" hidden="1">#REF!</definedName>
    <definedName name="BExTU75IOII1V5O0C9X2VAYYVJUG" localSheetId="5" hidden="1">#REF!</definedName>
    <definedName name="BExTU75IOII1V5O0C9X2VAYYVJUG" hidden="1">#REF!</definedName>
    <definedName name="BExTUA5F7V4LUIIAM17J3A8XF3JE" localSheetId="5" hidden="1">#REF!</definedName>
    <definedName name="BExTUA5F7V4LUIIAM17J3A8XF3JE" hidden="1">#REF!</definedName>
    <definedName name="BExTUBY3AA9B91YRRWFOT21LUL8Q" localSheetId="5" hidden="1">#REF!</definedName>
    <definedName name="BExTUBY3AA9B91YRRWFOT21LUL8Q" hidden="1">#REF!</definedName>
    <definedName name="BExTUJ53ANGZ3H1KDK4CR4Q0OD6P" localSheetId="5" hidden="1">#REF!</definedName>
    <definedName name="BExTUJ53ANGZ3H1KDK4CR4Q0OD6P" hidden="1">#REF!</definedName>
    <definedName name="BExTUKXSZBM7C57G6NGLWGU4WOHY" localSheetId="5" hidden="1">#REF!</definedName>
    <definedName name="BExTUKXSZBM7C57G6NGLWGU4WOHY" hidden="1">#REF!</definedName>
    <definedName name="BExTUNC5INBE8Y5OA5GQUTXX6QJW" localSheetId="5" hidden="1">#REF!</definedName>
    <definedName name="BExTUNC5INBE8Y5OA5GQUTXX6QJW" hidden="1">#REF!</definedName>
    <definedName name="BExTUSQCFFYZCDNHWHADBC2E1ZP1" localSheetId="5" hidden="1">#REF!</definedName>
    <definedName name="BExTUSQCFFYZCDNHWHADBC2E1ZP1" hidden="1">#REF!</definedName>
    <definedName name="BExTUV4NQDZVAENZPSZGF7A3DDFN" localSheetId="5" hidden="1">#REF!</definedName>
    <definedName name="BExTUV4NQDZVAENZPSZGF7A3DDFN" hidden="1">#REF!</definedName>
    <definedName name="BExTUVFGOJEYS28JURA5KHQFDU5J" localSheetId="5" hidden="1">#REF!</definedName>
    <definedName name="BExTUVFGOJEYS28JURA5KHQFDU5J" hidden="1">#REF!</definedName>
    <definedName name="BExTUW10U40QCYGHM5NJ3YR1O5SP" localSheetId="5" hidden="1">#REF!</definedName>
    <definedName name="BExTUW10U40QCYGHM5NJ3YR1O5SP" hidden="1">#REF!</definedName>
    <definedName name="BExTUWXFQHINU66YG82BI20ATMB5" localSheetId="5" hidden="1">#REF!</definedName>
    <definedName name="BExTUWXFQHINU66YG82BI20ATMB5" hidden="1">#REF!</definedName>
    <definedName name="BExTUY9WNSJ91GV8CP0SKJTEIV82" localSheetId="5" hidden="1">[19]ZZCOOM_M03_Q005!#REF!</definedName>
    <definedName name="BExTUY9WNSJ91GV8CP0SKJTEIV82" hidden="1">[19]ZZCOOM_M03_Q005!#REF!</definedName>
    <definedName name="BExTV67VIM8PV6KO253M4DUBJQLC" localSheetId="5" hidden="1">#REF!</definedName>
    <definedName name="BExTV67VIM8PV6KO253M4DUBJQLC" hidden="1">#REF!</definedName>
    <definedName name="BExTVELZCF2YA5L6F23BYZZR6WHF" localSheetId="5" hidden="1">#REF!</definedName>
    <definedName name="BExTVELZCF2YA5L6F23BYZZR6WHF" hidden="1">#REF!</definedName>
    <definedName name="BExTVGPIQZ99YFXUC8OONUX5BD42" localSheetId="5" hidden="1">#REF!</definedName>
    <definedName name="BExTVGPIQZ99YFXUC8OONUX5BD42" hidden="1">#REF!</definedName>
    <definedName name="BExTVQG4F5RF0LZXG06AZ6EU1GQ3" localSheetId="5" hidden="1">#REF!</definedName>
    <definedName name="BExTVQG4F5RF0LZXG06AZ6EU1GQ3" hidden="1">#REF!</definedName>
    <definedName name="BExTVZQLP9VFLEYQ9280W13X7E8K" localSheetId="5" hidden="1">#REF!</definedName>
    <definedName name="BExTVZQLP9VFLEYQ9280W13X7E8K" hidden="1">#REF!</definedName>
    <definedName name="BExTWB4LA1PODQOH4LDTHQKBN16K" localSheetId="5" hidden="1">#REF!</definedName>
    <definedName name="BExTWB4LA1PODQOH4LDTHQKBN16K" hidden="1">#REF!</definedName>
    <definedName name="BExTWI0Q8AWXUA3ZN7I5V3QK2KM1" localSheetId="5" hidden="1">#REF!</definedName>
    <definedName name="BExTWI0Q8AWXUA3ZN7I5V3QK2KM1" hidden="1">#REF!</definedName>
    <definedName name="BExTWJTIA3WUW1PUWXAOP9O8NKLZ" localSheetId="5" hidden="1">#REF!</definedName>
    <definedName name="BExTWJTIA3WUW1PUWXAOP9O8NKLZ" hidden="1">#REF!</definedName>
    <definedName name="BExTWW95OX07FNA01WF5MSSSFQLX" localSheetId="5" hidden="1">#REF!</definedName>
    <definedName name="BExTWW95OX07FNA01WF5MSSSFQLX" hidden="1">#REF!</definedName>
    <definedName name="BExTX005F4GLW03J0PLPRPMI1SEG" localSheetId="5" hidden="1">#REF!</definedName>
    <definedName name="BExTX005F4GLW03J0PLPRPMI1SEG" hidden="1">#REF!</definedName>
    <definedName name="BExTX476KI0RNB71XI5TYMANSGBG" localSheetId="5" hidden="1">#REF!</definedName>
    <definedName name="BExTX476KI0RNB71XI5TYMANSGBG" hidden="1">#REF!</definedName>
    <definedName name="BExTXBJFKNSCUO7IOL6CSKERP06D" localSheetId="5" hidden="1">#REF!</definedName>
    <definedName name="BExTXBJFKNSCUO7IOL6CSKERP06D" hidden="1">#REF!</definedName>
    <definedName name="BExTXDMZDQ9U1FD9T7F79J29SYYN" localSheetId="5" hidden="1">#REF!</definedName>
    <definedName name="BExTXDMZDQ9U1FD9T7F79J29SYYN" hidden="1">#REF!</definedName>
    <definedName name="BExTXJ6HBAIXMMWKZTJNFDYVZCAY" localSheetId="5" hidden="1">#REF!</definedName>
    <definedName name="BExTXJ6HBAIXMMWKZTJNFDYVZCAY" hidden="1">#REF!</definedName>
    <definedName name="BExTXT812NQT8GAEGH738U29BI0D" localSheetId="5" hidden="1">#REF!</definedName>
    <definedName name="BExTXT812NQT8GAEGH738U29BI0D" hidden="1">#REF!</definedName>
    <definedName name="BExTXWIP2TFPTQ76NHFOB72NICRZ" localSheetId="5" hidden="1">#REF!</definedName>
    <definedName name="BExTXWIP2TFPTQ76NHFOB72NICRZ" hidden="1">#REF!</definedName>
    <definedName name="BExTY5T62H651VC86QM4X7E28JVA" localSheetId="5" hidden="1">#REF!</definedName>
    <definedName name="BExTY5T62H651VC86QM4X7E28JVA" hidden="1">#REF!</definedName>
    <definedName name="BExTYB7EHGVTJ4RSYOXWSG87U5WI" localSheetId="5" hidden="1">#REF!</definedName>
    <definedName name="BExTYB7EHGVTJ4RSYOXWSG87U5WI" hidden="1">#REF!</definedName>
    <definedName name="BExTYC93RS0KNKFOD35WG37LS9LY" localSheetId="5" hidden="1">#REF!</definedName>
    <definedName name="BExTYC93RS0KNKFOD35WG37LS9LY" hidden="1">#REF!</definedName>
    <definedName name="BExTYKCEFJ83LZM95M1V7CSFQVEA" localSheetId="5" hidden="1">#REF!</definedName>
    <definedName name="BExTYKCEFJ83LZM95M1V7CSFQVEA" hidden="1">#REF!</definedName>
    <definedName name="BExTYPLA9N640MFRJJQPKXT7P88M" localSheetId="5" hidden="1">#REF!</definedName>
    <definedName name="BExTYPLA9N640MFRJJQPKXT7P88M" hidden="1">#REF!</definedName>
    <definedName name="BExTYW1794M1TLJ2QQQCEEUZN18F" localSheetId="5" hidden="1">#REF!</definedName>
    <definedName name="BExTYW1794M1TLJ2QQQCEEUZN18F" hidden="1">#REF!</definedName>
    <definedName name="BExTZ7F71SNTOX4LLZCK5R9VUMIJ" localSheetId="5" hidden="1">#REF!</definedName>
    <definedName name="BExTZ7F71SNTOX4LLZCK5R9VUMIJ" hidden="1">#REF!</definedName>
    <definedName name="BExTZ80SWE36T1QSIIPJU7NJ65JL" localSheetId="5" hidden="1">#REF!</definedName>
    <definedName name="BExTZ80SWE36T1QSIIPJU7NJ65JL" hidden="1">#REF!</definedName>
    <definedName name="BExTZ869RSO739T4Q78JLOVO7G0C" localSheetId="5" hidden="1">#REF!</definedName>
    <definedName name="BExTZ869RSO739T4Q78JLOVO7G0C" hidden="1">#REF!</definedName>
    <definedName name="BExTZ8X5G9S3PA4FPSNK7T69W7QT" localSheetId="5" hidden="1">#REF!</definedName>
    <definedName name="BExTZ8X5G9S3PA4FPSNK7T69W7QT" hidden="1">#REF!</definedName>
    <definedName name="BExTZ97Y0RMR8V5BI9F2H4MFB77O" localSheetId="5" hidden="1">#REF!</definedName>
    <definedName name="BExTZ97Y0RMR8V5BI9F2H4MFB77O" hidden="1">#REF!</definedName>
    <definedName name="BExTZK5PMCAXJL4DUIGL6H9Y8U4C" localSheetId="5" hidden="1">#REF!</definedName>
    <definedName name="BExTZK5PMCAXJL4DUIGL6H9Y8U4C" hidden="1">#REF!</definedName>
    <definedName name="BExTZKB6L5SXV5UN71YVTCBEIGWY" localSheetId="5" hidden="1">#REF!</definedName>
    <definedName name="BExTZKB6L5SXV5UN71YVTCBEIGWY" hidden="1">#REF!</definedName>
    <definedName name="BExTZLICVKK4NBJFEGL270GJ2VQO" localSheetId="5" hidden="1">#REF!</definedName>
    <definedName name="BExTZLICVKK4NBJFEGL270GJ2VQO" hidden="1">#REF!</definedName>
    <definedName name="BExTZO2596CBZKPI7YNA1QQNPAIJ" localSheetId="5" hidden="1">#REF!</definedName>
    <definedName name="BExTZO2596CBZKPI7YNA1QQNPAIJ" hidden="1">#REF!</definedName>
    <definedName name="BExTZY8TDV4U7FQL7O10G6VKWKPJ" localSheetId="5" hidden="1">#REF!</definedName>
    <definedName name="BExTZY8TDV4U7FQL7O10G6VKWKPJ" hidden="1">#REF!</definedName>
    <definedName name="BExU02QNT4LT7H9JPUC4FXTLVGZT" localSheetId="5" hidden="1">#REF!</definedName>
    <definedName name="BExU02QNT4LT7H9JPUC4FXTLVGZT" hidden="1">#REF!</definedName>
    <definedName name="BExU0BFJJQO1HJZKI14QGOQ6JROO" localSheetId="5" hidden="1">#REF!</definedName>
    <definedName name="BExU0BFJJQO1HJZKI14QGOQ6JROO" hidden="1">#REF!</definedName>
    <definedName name="BExU0FH5WTGW8MRFUFMDDSMJ6YQ5" localSheetId="5" hidden="1">#REF!</definedName>
    <definedName name="BExU0FH5WTGW8MRFUFMDDSMJ6YQ5" hidden="1">#REF!</definedName>
    <definedName name="BExU0GDOIL9U33QGU9ZU3YX3V1I4" localSheetId="5" hidden="1">#REF!</definedName>
    <definedName name="BExU0GDOIL9U33QGU9ZU3YX3V1I4" hidden="1">#REF!</definedName>
    <definedName name="BExU0HKTO8WJDQDWRTUK5TETM3HS" localSheetId="5" hidden="1">#REF!</definedName>
    <definedName name="BExU0HKTO8WJDQDWRTUK5TETM3HS" hidden="1">#REF!</definedName>
    <definedName name="BExU0MTJQPE041ZN7H8UKGV6MZT7" localSheetId="5" hidden="1">#REF!</definedName>
    <definedName name="BExU0MTJQPE041ZN7H8UKGV6MZT7" hidden="1">#REF!</definedName>
    <definedName name="BExU0ZUUFYHLUK4M4E8GLGIBBNT0" localSheetId="5" hidden="1">#REF!</definedName>
    <definedName name="BExU0ZUUFYHLUK4M4E8GLGIBBNT0" hidden="1">#REF!</definedName>
    <definedName name="BExU147D6RPG6ZVTSXRKFSVRHSBG" localSheetId="5" hidden="1">#REF!</definedName>
    <definedName name="BExU147D6RPG6ZVTSXRKFSVRHSBG" hidden="1">#REF!</definedName>
    <definedName name="BExU16R10W1SOAPNG4CDJ01T7JRE" localSheetId="5" hidden="1">#REF!</definedName>
    <definedName name="BExU16R10W1SOAPNG4CDJ01T7JRE" hidden="1">#REF!</definedName>
    <definedName name="BExU17CKOR3GNIHDNVLH9L1IOJS9" localSheetId="5" hidden="1">#REF!</definedName>
    <definedName name="BExU17CKOR3GNIHDNVLH9L1IOJS9" hidden="1">#REF!</definedName>
    <definedName name="BExU1DXYI5DAD9DSFIEAUOB5XFZ9" localSheetId="5" hidden="1">#REF!</definedName>
    <definedName name="BExU1DXYI5DAD9DSFIEAUOB5XFZ9" hidden="1">#REF!</definedName>
    <definedName name="BExU1GXUTLRPJN4MRINLAPHSZQFG" localSheetId="5" hidden="1">#REF!</definedName>
    <definedName name="BExU1GXUTLRPJN4MRINLAPHSZQFG" hidden="1">#REF!</definedName>
    <definedName name="BExU1IL9AOHFO85BZB6S60DK3N8H" localSheetId="5" hidden="1">#REF!</definedName>
    <definedName name="BExU1IL9AOHFO85BZB6S60DK3N8H" hidden="1">#REF!</definedName>
    <definedName name="BExU1LAEKWJ0U6NP9G2AC9CTBYH6" localSheetId="5" hidden="1">#REF!</definedName>
    <definedName name="BExU1LAEKWJ0U6NP9G2AC9CTBYH6" hidden="1">#REF!</definedName>
    <definedName name="BExU1NOPS09CLFZL1O31RAF9BQNQ" localSheetId="5" hidden="1">#REF!</definedName>
    <definedName name="BExU1NOPS09CLFZL1O31RAF9BQNQ" hidden="1">#REF!</definedName>
    <definedName name="BExU1PH9MOEX1JZVZ3D5M9DXB191" localSheetId="5" hidden="1">#REF!</definedName>
    <definedName name="BExU1PH9MOEX1JZVZ3D5M9DXB191" hidden="1">#REF!</definedName>
    <definedName name="BExU1QZEEKJA35IMEOLOJ3ODX0ZA" localSheetId="5" hidden="1">#REF!</definedName>
    <definedName name="BExU1QZEEKJA35IMEOLOJ3ODX0ZA" hidden="1">#REF!</definedName>
    <definedName name="BExU1VRURIWWVJ95O40WA23LMTJD" localSheetId="5" hidden="1">#REF!</definedName>
    <definedName name="BExU1VRURIWWVJ95O40WA23LMTJD" hidden="1">#REF!</definedName>
    <definedName name="BExU2A0FXVBDX9LO3VWEXB4TLFT0" localSheetId="5" hidden="1">#REF!</definedName>
    <definedName name="BExU2A0FXVBDX9LO3VWEXB4TLFT0" hidden="1">#REF!</definedName>
    <definedName name="BExU2LEH667H33V81XVEZUP2O0UQ" localSheetId="5" hidden="1">#REF!</definedName>
    <definedName name="BExU2LEH667H33V81XVEZUP2O0UQ" hidden="1">#REF!</definedName>
    <definedName name="BExU2M5CK6XK55UIHDVYRXJJJRI4" localSheetId="5" hidden="1">#REF!</definedName>
    <definedName name="BExU2M5CK6XK55UIHDVYRXJJJRI4" hidden="1">#REF!</definedName>
    <definedName name="BExU2TXVT25ZTOFQAF6CM53Z1RLF" localSheetId="5" hidden="1">#REF!</definedName>
    <definedName name="BExU2TXVT25ZTOFQAF6CM53Z1RLF" hidden="1">#REF!</definedName>
    <definedName name="BExU2XZLYIU19G7358W5T9E87AFR" localSheetId="5" hidden="1">#REF!</definedName>
    <definedName name="BExU2XZLYIU19G7358W5T9E87AFR" hidden="1">#REF!</definedName>
    <definedName name="BExU2ZXMKRBQEX0CT3ZPZ3UFZP1G" localSheetId="5" hidden="1">#REF!</definedName>
    <definedName name="BExU2ZXMKRBQEX0CT3ZPZ3UFZP1G" hidden="1">#REF!</definedName>
    <definedName name="BExU35XHF1K1XEQUSZ292S5T61YA" localSheetId="5" hidden="1">#REF!</definedName>
    <definedName name="BExU35XHF1K1XEQUSZ292S5T61YA" hidden="1">#REF!</definedName>
    <definedName name="BExU38S1U5IC1T5A3P2TZU5OV0LN" localSheetId="5" hidden="1">#REF!</definedName>
    <definedName name="BExU38S1U5IC1T5A3P2TZU5OV0LN" hidden="1">#REF!</definedName>
    <definedName name="BExU3B66MCKJFSKT3HL8B5EJGVX0" localSheetId="5" hidden="1">#REF!</definedName>
    <definedName name="BExU3B66MCKJFSKT3HL8B5EJGVX0" hidden="1">#REF!</definedName>
    <definedName name="BExU3FDFDB2NVPYUR5V7OA3HF474" localSheetId="5" hidden="1">#REF!</definedName>
    <definedName name="BExU3FDFDB2NVPYUR5V7OA3HF474" hidden="1">#REF!</definedName>
    <definedName name="BExU3R7J076KUCCEUGKAYMANTUT5" localSheetId="5" hidden="1">#REF!</definedName>
    <definedName name="BExU3R7J076KUCCEUGKAYMANTUT5" hidden="1">#REF!</definedName>
    <definedName name="BExU3UNI9NR1RNZR07NSLSZMDOQQ" localSheetId="5" hidden="1">#REF!</definedName>
    <definedName name="BExU3UNI9NR1RNZR07NSLSZMDOQQ" hidden="1">#REF!</definedName>
    <definedName name="BExU401R18N6XKZKL7CNFOZQCM14" localSheetId="5" hidden="1">#REF!</definedName>
    <definedName name="BExU401R18N6XKZKL7CNFOZQCM14" hidden="1">#REF!</definedName>
    <definedName name="BExU42QVGY7TK39W1BIN6CDRG2OE" localSheetId="5" hidden="1">#REF!</definedName>
    <definedName name="BExU42QVGY7TK39W1BIN6CDRG2OE" hidden="1">#REF!</definedName>
    <definedName name="BExU431LXP7LIUNGJB9OSXEANFGX" localSheetId="5" hidden="1">#REF!</definedName>
    <definedName name="BExU431LXP7LIUNGJB9OSXEANFGX" hidden="1">#REF!</definedName>
    <definedName name="BExU47OZMS6TCWMEHHF0UCSFLLPI" localSheetId="5" hidden="1">#REF!</definedName>
    <definedName name="BExU47OZMS6TCWMEHHF0UCSFLLPI" hidden="1">#REF!</definedName>
    <definedName name="BExU4D36E8TXN0M8KSNGEAFYP4DQ" localSheetId="5" hidden="1">#REF!</definedName>
    <definedName name="BExU4D36E8TXN0M8KSNGEAFYP4DQ" hidden="1">#REF!</definedName>
    <definedName name="BExU4G31RRVLJ3AC6E1FNEFMXM3O" localSheetId="5" hidden="1">#REF!</definedName>
    <definedName name="BExU4G31RRVLJ3AC6E1FNEFMXM3O" hidden="1">#REF!</definedName>
    <definedName name="BExU4GDVLPUEWBA4MRYRTQAUNO7B" localSheetId="5" hidden="1">#REF!</definedName>
    <definedName name="BExU4GDVLPUEWBA4MRYRTQAUNO7B" hidden="1">#REF!</definedName>
    <definedName name="BExU4H4RAMAX0XVAWT5WFYQNPAL3" localSheetId="5" hidden="1">#REF!</definedName>
    <definedName name="BExU4H4RAMAX0XVAWT5WFYQNPAL3" hidden="1">#REF!</definedName>
    <definedName name="BExU4I148DA7PRCCISLWQ6ABXFK6" localSheetId="5" hidden="1">#REF!</definedName>
    <definedName name="BExU4I148DA7PRCCISLWQ6ABXFK6" hidden="1">#REF!</definedName>
    <definedName name="BExU4L101H2KQHVKCKQ4PBAWZV6K" localSheetId="5" hidden="1">#REF!</definedName>
    <definedName name="BExU4L101H2KQHVKCKQ4PBAWZV6K" hidden="1">#REF!</definedName>
    <definedName name="BExU4LML14Q7KDTYIKJWXF68W7X1" localSheetId="5" hidden="1">#REF!</definedName>
    <definedName name="BExU4LML14Q7KDTYIKJWXF68W7X1" hidden="1">#REF!</definedName>
    <definedName name="BExU4NA00RRRBGRT6TOB0MXZRCRZ" localSheetId="5" hidden="1">#REF!</definedName>
    <definedName name="BExU4NA00RRRBGRT6TOB0MXZRCRZ" hidden="1">#REF!</definedName>
    <definedName name="BExU529I6YHVOG83TJHWSILIQU1S" localSheetId="5" hidden="1">#REF!</definedName>
    <definedName name="BExU529I6YHVOG83TJHWSILIQU1S" hidden="1">#REF!</definedName>
    <definedName name="BExU57YCIKPRD8QWL6EU0YR3NG3J" localSheetId="5" hidden="1">#REF!</definedName>
    <definedName name="BExU57YCIKPRD8QWL6EU0YR3NG3J" hidden="1">#REF!</definedName>
    <definedName name="BExU5DSTBWXLN6E59B757KRWRI6E" localSheetId="5" hidden="1">#REF!</definedName>
    <definedName name="BExU5DSTBWXLN6E59B757KRWRI6E" hidden="1">#REF!</definedName>
    <definedName name="BExU5JSMO03X9M4WIRPP8JPSMQKJ" localSheetId="5" hidden="1">#REF!</definedName>
    <definedName name="BExU5JSMO03X9M4WIRPP8JPSMQKJ" hidden="1">#REF!</definedName>
    <definedName name="BExU5TDWM8NNDHYPQ7OQODTQ368A" localSheetId="5" hidden="1">#REF!</definedName>
    <definedName name="BExU5TDWM8NNDHYPQ7OQODTQ368A" hidden="1">#REF!</definedName>
    <definedName name="BExU5X4OX1V1XHS6WSSORVQPP6Z3" localSheetId="5" hidden="1">#REF!</definedName>
    <definedName name="BExU5X4OX1V1XHS6WSSORVQPP6Z3" hidden="1">#REF!</definedName>
    <definedName name="BExU5XVPARTFMRYHNUTBKDIL4UJN" localSheetId="5" hidden="1">#REF!</definedName>
    <definedName name="BExU5XVPARTFMRYHNUTBKDIL4UJN" hidden="1">#REF!</definedName>
    <definedName name="BExU66KMFBAP8JCVG9VM1RD1TNFF" localSheetId="5" hidden="1">#REF!</definedName>
    <definedName name="BExU66KMFBAP8JCVG9VM1RD1TNFF" hidden="1">#REF!</definedName>
    <definedName name="BExU68IOM3CB3TACNAE9565TW7SH" localSheetId="5" hidden="1">#REF!</definedName>
    <definedName name="BExU68IOM3CB3TACNAE9565TW7SH" hidden="1">#REF!</definedName>
    <definedName name="BExU6AM82KN21E82HMWVP3LWP9IL" localSheetId="5" hidden="1">#REF!</definedName>
    <definedName name="BExU6AM82KN21E82HMWVP3LWP9IL" hidden="1">#REF!</definedName>
    <definedName name="BExU6FEU1MRHU98R9YOJC5OKUJ6L" localSheetId="5" hidden="1">#REF!</definedName>
    <definedName name="BExU6FEU1MRHU98R9YOJC5OKUJ6L" hidden="1">#REF!</definedName>
    <definedName name="BExU6KIAJ663Y8W8QMU4HCF183DF" localSheetId="5" hidden="1">#REF!</definedName>
    <definedName name="BExU6KIAJ663Y8W8QMU4HCF183DF" hidden="1">#REF!</definedName>
    <definedName name="BExU6KT19B4PG6SHXFBGBPLM66KT" localSheetId="5" hidden="1">#REF!</definedName>
    <definedName name="BExU6KT19B4PG6SHXFBGBPLM66KT" hidden="1">#REF!</definedName>
    <definedName name="BExU6PAVKIOAIMQ9XQIHHF1SUAGO" localSheetId="5" hidden="1">#REF!</definedName>
    <definedName name="BExU6PAVKIOAIMQ9XQIHHF1SUAGO" hidden="1">#REF!</definedName>
    <definedName name="BExU6SLKTWV0YINVLTI6BCG9ANZM" localSheetId="5" hidden="1">#REF!</definedName>
    <definedName name="BExU6SLKTWV0YINVLTI6BCG9ANZM" hidden="1">#REF!</definedName>
    <definedName name="BExU6WXXC7SSQDMHSLUN5C2V4IYX" localSheetId="5" hidden="1">#REF!</definedName>
    <definedName name="BExU6WXXC7SSQDMHSLUN5C2V4IYX" hidden="1">#REF!</definedName>
    <definedName name="BExU73387E74XE8A9UKZLZNJYY65" localSheetId="5" hidden="1">#REF!</definedName>
    <definedName name="BExU73387E74XE8A9UKZLZNJYY65" hidden="1">#REF!</definedName>
    <definedName name="BExU76ZHCJM8I7VSICCMSTC33O6U" localSheetId="5" hidden="1">#REF!</definedName>
    <definedName name="BExU76ZHCJM8I7VSICCMSTC33O6U" hidden="1">#REF!</definedName>
    <definedName name="BExU7BBTUF8BQ42DSGM94X5TG5GF" localSheetId="5" hidden="1">#REF!</definedName>
    <definedName name="BExU7BBTUF8BQ42DSGM94X5TG5GF" hidden="1">#REF!</definedName>
    <definedName name="BExU7HH4EAHFQHT4AXKGWAWZP3I0" localSheetId="5" hidden="1">#REF!</definedName>
    <definedName name="BExU7HH4EAHFQHT4AXKGWAWZP3I0" hidden="1">#REF!</definedName>
    <definedName name="BExU7L7WPQSA0ELXZ0I86V33QCCJ" localSheetId="5" hidden="1">#REF!</definedName>
    <definedName name="BExU7L7WPQSA0ELXZ0I86V33QCCJ" hidden="1">#REF!</definedName>
    <definedName name="BExU7MF1ZVPDHOSMCAXOSYICHZ4I" localSheetId="5" hidden="1">#REF!</definedName>
    <definedName name="BExU7MF1ZVPDHOSMCAXOSYICHZ4I" hidden="1">#REF!</definedName>
    <definedName name="BExU7O2BJ6D5YCKEL6FD2EFCWYRX" localSheetId="5" hidden="1">#REF!</definedName>
    <definedName name="BExU7O2BJ6D5YCKEL6FD2EFCWYRX" hidden="1">#REF!</definedName>
    <definedName name="BExU7Q0JS9YIUKUPNSSAIDK2KJAV" localSheetId="5" hidden="1">#REF!</definedName>
    <definedName name="BExU7Q0JS9YIUKUPNSSAIDK2KJAV" hidden="1">#REF!</definedName>
    <definedName name="BExU80I6AE5OU7P7F5V7HWIZBJ4P" localSheetId="5" hidden="1">#REF!</definedName>
    <definedName name="BExU80I6AE5OU7P7F5V7HWIZBJ4P" hidden="1">#REF!</definedName>
    <definedName name="BExU86NB26MCPYIISZ36HADONGT2" localSheetId="5" hidden="1">#REF!</definedName>
    <definedName name="BExU86NB26MCPYIISZ36HADONGT2" hidden="1">#REF!</definedName>
    <definedName name="BExU885EZZNSZV3GP298UJ8LB7OL" localSheetId="5" hidden="1">#REF!</definedName>
    <definedName name="BExU885EZZNSZV3GP298UJ8LB7OL" hidden="1">#REF!</definedName>
    <definedName name="BExU8FSAUP9TUZ1NO9WXK80QPHWV" localSheetId="5" hidden="1">#REF!</definedName>
    <definedName name="BExU8FSAUP9TUZ1NO9WXK80QPHWV" hidden="1">#REF!</definedName>
    <definedName name="BExU8KFLAN778MBN93NYZB0FV30G" localSheetId="5" hidden="1">#REF!</definedName>
    <definedName name="BExU8KFLAN778MBN93NYZB0FV30G" hidden="1">#REF!</definedName>
    <definedName name="BExU8PZC6845UUDFG9M8FTC3P3DK" localSheetId="5" hidden="1">#REF!</definedName>
    <definedName name="BExU8PZC6845UUDFG9M8FTC3P3DK" hidden="1">#REF!</definedName>
    <definedName name="BExU8UX9JX3XLB47YZ8GFXE0V7R2" localSheetId="5" hidden="1">#REF!</definedName>
    <definedName name="BExU8UX9JX3XLB47YZ8GFXE0V7R2" hidden="1">#REF!</definedName>
    <definedName name="BExU8WVGMRSFNWCNHODQ9JQCMZB0" localSheetId="5" hidden="1">#REF!</definedName>
    <definedName name="BExU8WVGMRSFNWCNHODQ9JQCMZB0" hidden="1">#REF!</definedName>
    <definedName name="BExU96M1J7P9DZQ3S9H0C12KGYTW" localSheetId="5" hidden="1">#REF!</definedName>
    <definedName name="BExU96M1J7P9DZQ3S9H0C12KGYTW" hidden="1">#REF!</definedName>
    <definedName name="BExU9F05OR1GZ3057R6UL3WPEIYI" localSheetId="5" hidden="1">#REF!</definedName>
    <definedName name="BExU9F05OR1GZ3057R6UL3WPEIYI" hidden="1">#REF!</definedName>
    <definedName name="BExU9GCSO5YILIKG6VAHN13DL75K" localSheetId="5" hidden="1">#REF!</definedName>
    <definedName name="BExU9GCSO5YILIKG6VAHN13DL75K" hidden="1">#REF!</definedName>
    <definedName name="BExU9KJOZLO15N11MJVN782NFGJ0" localSheetId="5" hidden="1">#REF!</definedName>
    <definedName name="BExU9KJOZLO15N11MJVN782NFGJ0" hidden="1">#REF!</definedName>
    <definedName name="BExU9LG29XU2K1GNKRO4438JYQZE" localSheetId="5" hidden="1">#REF!</definedName>
    <definedName name="BExU9LG29XU2K1GNKRO4438JYQZE" hidden="1">#REF!</definedName>
    <definedName name="BExU9RW36I5Z6JIXUIUB3PJH86LT" localSheetId="5" hidden="1">#REF!</definedName>
    <definedName name="BExU9RW36I5Z6JIXUIUB3PJH86LT" hidden="1">#REF!</definedName>
    <definedName name="BExU9WU19DJ2VAGISPFEGDWWOO4V" localSheetId="5" hidden="1">#REF!</definedName>
    <definedName name="BExU9WU19DJ2VAGISPFEGDWWOO4V" hidden="1">#REF!</definedName>
    <definedName name="BExUA28AO7OWDG3H23Q0CL4B7BHW" localSheetId="5" hidden="1">#REF!</definedName>
    <definedName name="BExUA28AO7OWDG3H23Q0CL4B7BHW" hidden="1">#REF!</definedName>
    <definedName name="BExUA34N2C083NSTAHQGZZ3BCYGK" localSheetId="5" hidden="1">#REF!</definedName>
    <definedName name="BExUA34N2C083NSTAHQGZZ3BCYGK" hidden="1">#REF!</definedName>
    <definedName name="BExUA5O923FFNEBY8BPO1TU3QGBM" localSheetId="5" hidden="1">#REF!</definedName>
    <definedName name="BExUA5O923FFNEBY8BPO1TU3QGBM" hidden="1">#REF!</definedName>
    <definedName name="BExUA6Q4K25VH452AQ3ZIRBCMS61" localSheetId="5" hidden="1">#REF!</definedName>
    <definedName name="BExUA6Q4K25VH452AQ3ZIRBCMS61" hidden="1">#REF!</definedName>
    <definedName name="BExUAFV4JMBSM2SKBQL9NHL0NIBS" localSheetId="5" hidden="1">#REF!</definedName>
    <definedName name="BExUAFV4JMBSM2SKBQL9NHL0NIBS" hidden="1">#REF!</definedName>
    <definedName name="BExUAMWQODKBXMRH1QCMJLJBF8M7" localSheetId="5" hidden="1">#REF!</definedName>
    <definedName name="BExUAMWQODKBXMRH1QCMJLJBF8M7" hidden="1">#REF!</definedName>
    <definedName name="BExUAPR6Y32097JKJCTGC4C6EGE9" localSheetId="5" hidden="1">#REF!</definedName>
    <definedName name="BExUAPR6Y32097JKJCTGC4C6EGE9" hidden="1">#REF!</definedName>
    <definedName name="BExUARUP0MX710TNZSAA01HUEAVC" localSheetId="5" hidden="1">#REF!</definedName>
    <definedName name="BExUARUP0MX710TNZSAA01HUEAVC" hidden="1">#REF!</definedName>
    <definedName name="BExUAX8WS5OPVLCDXRGKTU2QMTFO" localSheetId="5" hidden="1">#REF!</definedName>
    <definedName name="BExUAX8WS5OPVLCDXRGKTU2QMTFO" hidden="1">#REF!</definedName>
    <definedName name="BExUB1FYAZ433NX9GD7WGACX5IZD" localSheetId="5" hidden="1">#REF!</definedName>
    <definedName name="BExUB1FYAZ433NX9GD7WGACX5IZD" hidden="1">#REF!</definedName>
    <definedName name="BExUB8HLEXSBVPZ5AXNQEK96F1N4" localSheetId="5" hidden="1">#REF!</definedName>
    <definedName name="BExUB8HLEXSBVPZ5AXNQEK96F1N4" hidden="1">#REF!</definedName>
    <definedName name="BExUBCDVZIEA7YT0LPSMHL5ZSERQ" localSheetId="5" hidden="1">#REF!</definedName>
    <definedName name="BExUBCDVZIEA7YT0LPSMHL5ZSERQ" hidden="1">#REF!</definedName>
    <definedName name="BExUBDA8WU087BUIMXC1U1CKA2RA" localSheetId="5" hidden="1">#REF!</definedName>
    <definedName name="BExUBDA8WU087BUIMXC1U1CKA2RA" hidden="1">#REF!</definedName>
    <definedName name="BExUBKXBUCN760QYU7Q8GESBWOQH" localSheetId="5" hidden="1">#REF!</definedName>
    <definedName name="BExUBKXBUCN760QYU7Q8GESBWOQH" hidden="1">#REF!</definedName>
    <definedName name="BExUBL83ED0P076RN9RJ8P1MZ299" localSheetId="5" hidden="1">#REF!</definedName>
    <definedName name="BExUBL83ED0P076RN9RJ8P1MZ299" hidden="1">#REF!</definedName>
    <definedName name="BExUC1EPS2CZ5CKFA0AQRIVRSHS8" localSheetId="5" hidden="1">#REF!</definedName>
    <definedName name="BExUC1EPS2CZ5CKFA0AQRIVRSHS8" hidden="1">#REF!</definedName>
    <definedName name="BExUC623BDYEODBN0N4DO6PJQ7NU" localSheetId="5" hidden="1">#REF!</definedName>
    <definedName name="BExUC623BDYEODBN0N4DO6PJQ7NU" hidden="1">#REF!</definedName>
    <definedName name="BExUC8WH8TCKBB5313JGYYQ1WFLT" localSheetId="5" hidden="1">#REF!</definedName>
    <definedName name="BExUC8WH8TCKBB5313JGYYQ1WFLT" hidden="1">#REF!</definedName>
    <definedName name="BExUCAP7GOSYPHMQKK6719YLSDIQ" localSheetId="5" hidden="1">#REF!</definedName>
    <definedName name="BExUCAP7GOSYPHMQKK6719YLSDIQ" hidden="1">#REF!</definedName>
    <definedName name="BExUCFCDK6SPH86I6STXX8X3WMC4" localSheetId="5" hidden="1">#REF!</definedName>
    <definedName name="BExUCFCDK6SPH86I6STXX8X3WMC4" hidden="1">#REF!</definedName>
    <definedName name="BExUCKL98JB87L3I6T6IFSWJNYAB" localSheetId="5" hidden="1">#REF!</definedName>
    <definedName name="BExUCKL98JB87L3I6T6IFSWJNYAB" hidden="1">#REF!</definedName>
    <definedName name="BExUCLC6AQ5KR6LXSAXV4QQ8ASVG" localSheetId="5" hidden="1">#REF!</definedName>
    <definedName name="BExUCLC6AQ5KR6LXSAXV4QQ8ASVG" hidden="1">#REF!</definedName>
    <definedName name="BExUD4IOJ12X3PJG5WXNNGDRCKAP" localSheetId="5" hidden="1">#REF!</definedName>
    <definedName name="BExUD4IOJ12X3PJG5WXNNGDRCKAP" hidden="1">#REF!</definedName>
    <definedName name="BExUD9WX9BWK72UWVSLYZJLAY5VY" localSheetId="5" hidden="1">#REF!</definedName>
    <definedName name="BExUD9WX9BWK72UWVSLYZJLAY5VY" hidden="1">#REF!</definedName>
    <definedName name="BExUDEV0CYVO7Y5IQQBEJ6FUY9S6" localSheetId="5" hidden="1">#REF!</definedName>
    <definedName name="BExUDEV0CYVO7Y5IQQBEJ6FUY9S6" hidden="1">#REF!</definedName>
    <definedName name="BExUDWOXQGIZW0EAIIYLQUPXF8YV" localSheetId="5" hidden="1">#REF!</definedName>
    <definedName name="BExUDWOXQGIZW0EAIIYLQUPXF8YV" hidden="1">#REF!</definedName>
    <definedName name="BExUDXAIC17W1FUU8Z10XUAVB7CS" localSheetId="5" hidden="1">#REF!</definedName>
    <definedName name="BExUDXAIC17W1FUU8Z10XUAVB7CS" hidden="1">#REF!</definedName>
    <definedName name="BExUE5OMY7OAJQ9WR8C8HG311ORP" localSheetId="5" hidden="1">#REF!</definedName>
    <definedName name="BExUE5OMY7OAJQ9WR8C8HG311ORP" hidden="1">#REF!</definedName>
    <definedName name="BExUEFKOQWXXGRNLAOJV2BJ66UB8" localSheetId="5" hidden="1">#REF!</definedName>
    <definedName name="BExUEFKOQWXXGRNLAOJV2BJ66UB8" hidden="1">#REF!</definedName>
    <definedName name="BExUEJGX3OQQP5KFRJSRCZ70EI9V" localSheetId="5" hidden="1">#REF!</definedName>
    <definedName name="BExUEJGX3OQQP5KFRJSRCZ70EI9V" hidden="1">#REF!</definedName>
    <definedName name="BExUEKDB2RWXF3WMTZ6JSBCHNSDT" localSheetId="5" hidden="1">#REF!</definedName>
    <definedName name="BExUEKDB2RWXF3WMTZ6JSBCHNSDT" hidden="1">#REF!</definedName>
    <definedName name="BExUEYR71COFS2X8PDNU21IPMQEU" localSheetId="5" hidden="1">#REF!</definedName>
    <definedName name="BExUEYR71COFS2X8PDNU21IPMQEU" hidden="1">#REF!</definedName>
    <definedName name="BExVPRLJ9I6RX45EDVFSQGCPJSOK" localSheetId="5" hidden="1">#REF!</definedName>
    <definedName name="BExVPRLJ9I6RX45EDVFSQGCPJSOK" hidden="1">#REF!</definedName>
    <definedName name="BExVRFU8RWFT8A80ZVAW185SG2G6" localSheetId="5" hidden="1">#REF!</definedName>
    <definedName name="BExVRFU8RWFT8A80ZVAW185SG2G6" hidden="1">#REF!</definedName>
    <definedName name="BExVSJ3NHETBAIZTZQSM8LAVT76V" localSheetId="5" hidden="1">#REF!</definedName>
    <definedName name="BExVSJ3NHETBAIZTZQSM8LAVT76V" hidden="1">#REF!</definedName>
    <definedName name="BExVSL787C8E4HFQZ2NVLT35I2XV" localSheetId="5" hidden="1">#REF!</definedName>
    <definedName name="BExVSL787C8E4HFQZ2NVLT35I2XV" hidden="1">#REF!</definedName>
    <definedName name="BExVSTFTVV14SFGHQUOJL5SQ5TX9" localSheetId="5" hidden="1">#REF!</definedName>
    <definedName name="BExVSTFTVV14SFGHQUOJL5SQ5TX9" hidden="1">#REF!</definedName>
    <definedName name="BExVT017S14M5X928ARKQ2GNUFE0" localSheetId="5" hidden="1">#REF!</definedName>
    <definedName name="BExVT017S14M5X928ARKQ2GNUFE0" hidden="1">#REF!</definedName>
    <definedName name="BExVT3MPE8LQ5JFN3HQIFKSQ80U4" localSheetId="5" hidden="1">#REF!</definedName>
    <definedName name="BExVT3MPE8LQ5JFN3HQIFKSQ80U4" hidden="1">#REF!</definedName>
    <definedName name="BExVT7TRK3NZHPME2TFBXOF1WBR9" localSheetId="5" hidden="1">#REF!</definedName>
    <definedName name="BExVT7TRK3NZHPME2TFBXOF1WBR9" hidden="1">#REF!</definedName>
    <definedName name="BExVT9H0R0T7WGQAAC0HABMG54YM" localSheetId="5" hidden="1">#REF!</definedName>
    <definedName name="BExVT9H0R0T7WGQAAC0HABMG54YM" hidden="1">#REF!</definedName>
    <definedName name="BExVTAO57POUXSZQJQ6MABMZQA13" localSheetId="5" hidden="1">#REF!</definedName>
    <definedName name="BExVTAO57POUXSZQJQ6MABMZQA13" hidden="1">#REF!</definedName>
    <definedName name="BExVTCMDDEDGLUIMUU6BSFHEWTOP" localSheetId="5" hidden="1">#REF!</definedName>
    <definedName name="BExVTCMDDEDGLUIMUU6BSFHEWTOP" hidden="1">#REF!</definedName>
    <definedName name="BExVTCMDQMLKRA2NQR72XU6Y54IK" localSheetId="5" hidden="1">#REF!</definedName>
    <definedName name="BExVTCMDQMLKRA2NQR72XU6Y54IK" hidden="1">#REF!</definedName>
    <definedName name="BExVTCRV8FQ5U9OYWWL44N6KFNHU" localSheetId="5" hidden="1">#REF!</definedName>
    <definedName name="BExVTCRV8FQ5U9OYWWL44N6KFNHU" hidden="1">#REF!</definedName>
    <definedName name="BExVTNESHPVG0A0KZ7BRX26MS0PF" localSheetId="5" hidden="1">#REF!</definedName>
    <definedName name="BExVTNESHPVG0A0KZ7BRX26MS0PF" hidden="1">#REF!</definedName>
    <definedName name="BExVTTJVTNRSBHBTUZ78WG2JM5MK" localSheetId="5" hidden="1">#REF!</definedName>
    <definedName name="BExVTTJVTNRSBHBTUZ78WG2JM5MK" hidden="1">#REF!</definedName>
    <definedName name="BExVTXLMYR87BC04D1ERALPUFVPG" localSheetId="5" hidden="1">#REF!</definedName>
    <definedName name="BExVTXLMYR87BC04D1ERALPUFVPG" hidden="1">#REF!</definedName>
    <definedName name="BExVUL9V3H8ZF6Y72LQBBN639YAA" localSheetId="5" hidden="1">#REF!</definedName>
    <definedName name="BExVUL9V3H8ZF6Y72LQBBN639YAA" hidden="1">#REF!</definedName>
    <definedName name="BExVUZT95UAU8XG5X9XSE25CHQGA" localSheetId="5" hidden="1">#REF!</definedName>
    <definedName name="BExVUZT95UAU8XG5X9XSE25CHQGA" hidden="1">#REF!</definedName>
    <definedName name="BExVV5T14N2HZIK7HQ4P2KG09U0J" localSheetId="5" hidden="1">#REF!</definedName>
    <definedName name="BExVV5T14N2HZIK7HQ4P2KG09U0J" hidden="1">#REF!</definedName>
    <definedName name="BExVV7R410VYLADLX9LNG63ID6H1" localSheetId="5" hidden="1">#REF!</definedName>
    <definedName name="BExVV7R410VYLADLX9LNG63ID6H1" hidden="1">#REF!</definedName>
    <definedName name="BExVVAAVDXGWAVI6J2W0BCU58MBM" localSheetId="5" hidden="1">#REF!</definedName>
    <definedName name="BExVVAAVDXGWAVI6J2W0BCU58MBM" hidden="1">#REF!</definedName>
    <definedName name="BExVVCEED4JEKF59OV0G3T4XFMFO" localSheetId="5" hidden="1">#REF!</definedName>
    <definedName name="BExVVCEED4JEKF59OV0G3T4XFMFO" hidden="1">#REF!</definedName>
    <definedName name="BExVVPFO2J7FMSRPD36909HN4BZJ" localSheetId="5" hidden="1">#REF!</definedName>
    <definedName name="BExVVPFO2J7FMSRPD36909HN4BZJ" hidden="1">#REF!</definedName>
    <definedName name="BExVVQ19AQ3VCARJOC38SF7OYE9Y" localSheetId="5" hidden="1">#REF!</definedName>
    <definedName name="BExVVQ19AQ3VCARJOC38SF7OYE9Y" hidden="1">#REF!</definedName>
    <definedName name="BExVVQ19TAECID45CS4HXT1RD3AQ" localSheetId="5" hidden="1">#REF!</definedName>
    <definedName name="BExVVQ19TAECID45CS4HXT1RD3AQ" hidden="1">#REF!</definedName>
    <definedName name="BExVVYKOYB7OX8Y0B4UIUF79PVDO" localSheetId="5" hidden="1">#REF!</definedName>
    <definedName name="BExVVYKOYB7OX8Y0B4UIUF79PVDO" hidden="1">#REF!</definedName>
    <definedName name="BExVW3YV5XGIVJ97UUPDJGJ2P15B" localSheetId="5" hidden="1">#REF!</definedName>
    <definedName name="BExVW3YV5XGIVJ97UUPDJGJ2P15B" hidden="1">#REF!</definedName>
    <definedName name="BExVW5X571GEYR5SCU1Z2DHKWM79" localSheetId="5" hidden="1">#REF!</definedName>
    <definedName name="BExVW5X571GEYR5SCU1Z2DHKWM79" hidden="1">#REF!</definedName>
    <definedName name="BExVW6YTKA098AF57M4PHNQ54XMH" localSheetId="5" hidden="1">#REF!</definedName>
    <definedName name="BExVW6YTKA098AF57M4PHNQ54XMH" hidden="1">#REF!</definedName>
    <definedName name="BExVWHRDIJBRFANMKJFY05BHP7RS" localSheetId="5" hidden="1">#REF!</definedName>
    <definedName name="BExVWHRDIJBRFANMKJFY05BHP7RS" hidden="1">#REF!</definedName>
    <definedName name="BExVWINKCH0V0NUWH363SMXAZE62" localSheetId="5" hidden="1">#REF!</definedName>
    <definedName name="BExVWINKCH0V0NUWH363SMXAZE62" hidden="1">#REF!</definedName>
    <definedName name="BExVWYU8EK669NP172GEIGCTVPPA" localSheetId="5" hidden="1">#REF!</definedName>
    <definedName name="BExVWYU8EK669NP172GEIGCTVPPA" hidden="1">#REF!</definedName>
    <definedName name="BExVX3XN2DRJKL8EDBIG58RYQ36R" localSheetId="5" hidden="1">#REF!</definedName>
    <definedName name="BExVX3XN2DRJKL8EDBIG58RYQ36R" hidden="1">#REF!</definedName>
    <definedName name="BExVXBA38Z5WNQUH39HHZ2SAMC1T" localSheetId="5" hidden="1">#REF!</definedName>
    <definedName name="BExVXBA38Z5WNQUH39HHZ2SAMC1T" hidden="1">#REF!</definedName>
    <definedName name="BExVXDZ63PUART77BBR5SI63TPC6" localSheetId="5" hidden="1">#REF!</definedName>
    <definedName name="BExVXDZ63PUART77BBR5SI63TPC6" hidden="1">#REF!</definedName>
    <definedName name="BExVXHKI6LFYMGWISMPACMO247HL" localSheetId="5" hidden="1">#REF!</definedName>
    <definedName name="BExVXHKI6LFYMGWISMPACMO247HL" hidden="1">#REF!</definedName>
    <definedName name="BExVXK9SK580O7MYHVNJ3V911ALP" localSheetId="5" hidden="1">#REF!</definedName>
    <definedName name="BExVXK9SK580O7MYHVNJ3V911ALP" hidden="1">#REF!</definedName>
    <definedName name="BExVXLX2BZ5EF2X6R41BTKRJR1NM" localSheetId="5" hidden="1">#REF!</definedName>
    <definedName name="BExVXLX2BZ5EF2X6R41BTKRJR1NM" hidden="1">#REF!</definedName>
    <definedName name="BExVXYT01U5IPYA7E44FWS6KCEFC" localSheetId="5" hidden="1">#REF!</definedName>
    <definedName name="BExVXYT01U5IPYA7E44FWS6KCEFC" hidden="1">#REF!</definedName>
    <definedName name="BExVY11V7U1SAY4QKYE0PBSPD7LW" localSheetId="5" hidden="1">#REF!</definedName>
    <definedName name="BExVY11V7U1SAY4QKYE0PBSPD7LW" hidden="1">#REF!</definedName>
    <definedName name="BExVY1SV37DL5YU59HS4IG3VBCP4" localSheetId="5" hidden="1">#REF!</definedName>
    <definedName name="BExVY1SV37DL5YU59HS4IG3VBCP4" hidden="1">#REF!</definedName>
    <definedName name="BExVY3WFGJKSQA08UF9NCMST928Y" localSheetId="5" hidden="1">#REF!</definedName>
    <definedName name="BExVY3WFGJKSQA08UF9NCMST928Y" hidden="1">#REF!</definedName>
    <definedName name="BExVY954UOEVQEIC5OFO4NEWVKAQ" localSheetId="5" hidden="1">#REF!</definedName>
    <definedName name="BExVY954UOEVQEIC5OFO4NEWVKAQ" hidden="1">#REF!</definedName>
    <definedName name="BExVYHDYIV5397LC02V4FEP8VD6W" localSheetId="5" hidden="1">#REF!</definedName>
    <definedName name="BExVYHDYIV5397LC02V4FEP8VD6W" hidden="1">#REF!</definedName>
    <definedName name="BExVYO4NFDGC4ZOGHANQWX5CH4BT" localSheetId="5" hidden="1">#REF!</definedName>
    <definedName name="BExVYO4NFDGC4ZOGHANQWX5CH4BT" hidden="1">#REF!</definedName>
    <definedName name="BExVYOVIZDA18YIQ0A30Q052PCAK" localSheetId="5" hidden="1">#REF!</definedName>
    <definedName name="BExVYOVIZDA18YIQ0A30Q052PCAK" hidden="1">#REF!</definedName>
    <definedName name="BExVYPS2R6B75R1EFIUJ6G5TE4Q4" localSheetId="5" hidden="1">#REF!</definedName>
    <definedName name="BExVYPS2R6B75R1EFIUJ6G5TE4Q4" hidden="1">#REF!</definedName>
    <definedName name="BExVYQIXPEM6J4JVP78BRHIC05PV" localSheetId="5" hidden="1">#REF!</definedName>
    <definedName name="BExVYQIXPEM6J4JVP78BRHIC05PV" hidden="1">#REF!</definedName>
    <definedName name="BExVYVGWN7SONLVDH9WJ2F1JS264" localSheetId="5" hidden="1">#REF!</definedName>
    <definedName name="BExVYVGWN7SONLVDH9WJ2F1JS264" hidden="1">#REF!</definedName>
    <definedName name="BExVZ40HNAZRM8JHYYNQ7F6A4GU0" localSheetId="5" hidden="1">#REF!</definedName>
    <definedName name="BExVZ40HNAZRM8JHYYNQ7F6A4GU0" hidden="1">#REF!</definedName>
    <definedName name="BExVZ7WRO17PYILJEJGPQCO5IL66" localSheetId="5" hidden="1">#REF!</definedName>
    <definedName name="BExVZ7WRO17PYILJEJGPQCO5IL66" hidden="1">#REF!</definedName>
    <definedName name="BExVZ9EO732IK6MNMG17Y1EFTJQC" localSheetId="5" hidden="1">#REF!</definedName>
    <definedName name="BExVZ9EO732IK6MNMG17Y1EFTJQC" hidden="1">#REF!</definedName>
    <definedName name="BExVZB1Y5J4UL2LKK0363EU7GIJ1" localSheetId="5" hidden="1">#REF!</definedName>
    <definedName name="BExVZB1Y5J4UL2LKK0363EU7GIJ1" hidden="1">#REF!</definedName>
    <definedName name="BExVZGQXYK2ICC9JSNFPRHBD5KNU" localSheetId="5" hidden="1">#REF!</definedName>
    <definedName name="BExVZGQXYK2ICC9JSNFPRHBD5KNU" hidden="1">#REF!</definedName>
    <definedName name="BExVZJQVO5LQ0BJH5JEN5NOBIAF6" localSheetId="5" hidden="1">#REF!</definedName>
    <definedName name="BExVZJQVO5LQ0BJH5JEN5NOBIAF6" hidden="1">#REF!</definedName>
    <definedName name="BExVZNXWS91RD7NXV5NE2R3C8WW7" localSheetId="5" hidden="1">#REF!</definedName>
    <definedName name="BExVZNXWS91RD7NXV5NE2R3C8WW7" hidden="1">#REF!</definedName>
    <definedName name="BExW008AGT1ZRN5DFG4YOH5F7G47" localSheetId="5" hidden="1">#REF!</definedName>
    <definedName name="BExW008AGT1ZRN5DFG4YOH5F7G47" hidden="1">#REF!</definedName>
    <definedName name="BExW0386REQRCQCVT9BCX80UPTRY" localSheetId="5" hidden="1">#REF!</definedName>
    <definedName name="BExW0386REQRCQCVT9BCX80UPTRY" hidden="1">#REF!</definedName>
    <definedName name="BExW0FYP4WXY71CYUG40SUBG9UWU" localSheetId="5" hidden="1">#REF!</definedName>
    <definedName name="BExW0FYP4WXY71CYUG40SUBG9UWU" hidden="1">#REF!</definedName>
    <definedName name="BExW0MPJNQOJ7D6U780WU5XBL97X" localSheetId="5" hidden="1">#REF!</definedName>
    <definedName name="BExW0MPJNQOJ7D6U780WU5XBL97X" hidden="1">#REF!</definedName>
    <definedName name="BExW0RI61B4VV0ARXTFVBAWRA1C5" localSheetId="5" hidden="1">#REF!</definedName>
    <definedName name="BExW0RI61B4VV0ARXTFVBAWRA1C5" hidden="1">#REF!</definedName>
    <definedName name="BExW0Y8T85LBE0WS6FPX6ILTX9ON" localSheetId="5" hidden="1">#REF!</definedName>
    <definedName name="BExW0Y8T85LBE0WS6FPX6ILTX9ON" hidden="1">#REF!</definedName>
    <definedName name="BExW1BVUYQTKMOR56MW7RVRX4L1L" localSheetId="5" hidden="1">#REF!</definedName>
    <definedName name="BExW1BVUYQTKMOR56MW7RVRX4L1L" hidden="1">#REF!</definedName>
    <definedName name="BExW1F1220628FOMTW5UAATHRJHK" localSheetId="5" hidden="1">#REF!</definedName>
    <definedName name="BExW1F1220628FOMTW5UAATHRJHK" hidden="1">#REF!</definedName>
    <definedName name="BExW1PTHB0NZUF0GTD2J1UUL693E" localSheetId="5" hidden="1">#REF!</definedName>
    <definedName name="BExW1PTHB0NZUF0GTD2J1UUL693E" hidden="1">#REF!</definedName>
    <definedName name="BExW1TKA0Z9OP2DTG50GZR5EG8C7" localSheetId="5" hidden="1">#REF!</definedName>
    <definedName name="BExW1TKA0Z9OP2DTG50GZR5EG8C7" hidden="1">#REF!</definedName>
    <definedName name="BExW1U0JLKQ094DW5MMOI8UHO09V" localSheetId="5" hidden="1">#REF!</definedName>
    <definedName name="BExW1U0JLKQ094DW5MMOI8UHO09V" hidden="1">#REF!</definedName>
    <definedName name="BExW1VNZHNB5P9V6232N0DQCE0WE" localSheetId="5" hidden="1">#REF!</definedName>
    <definedName name="BExW1VNZHNB5P9V6232N0DQCE0WE" hidden="1">#REF!</definedName>
    <definedName name="BExW1WK6J1TDP29S3QDPTYZJBLIW" localSheetId="5" hidden="1">#REF!</definedName>
    <definedName name="BExW1WK6J1TDP29S3QDPTYZJBLIW" hidden="1">#REF!</definedName>
    <definedName name="BExW283NP9D366XFPXLGSCI5UB0L" localSheetId="5" hidden="1">#REF!</definedName>
    <definedName name="BExW283NP9D366XFPXLGSCI5UB0L" hidden="1">#REF!</definedName>
    <definedName name="BExW2H3C8WJSBW5FGTFKVDVJC4CL" localSheetId="5" hidden="1">#REF!</definedName>
    <definedName name="BExW2H3C8WJSBW5FGTFKVDVJC4CL" hidden="1">#REF!</definedName>
    <definedName name="BExW2MSCKPGF5K3I7TL4KF5ISUOL" localSheetId="5" hidden="1">#REF!</definedName>
    <definedName name="BExW2MSCKPGF5K3I7TL4KF5ISUOL" hidden="1">#REF!</definedName>
    <definedName name="BExW2SMO90FU9W8DVVES6Q4E6BZR" localSheetId="5" hidden="1">#REF!</definedName>
    <definedName name="BExW2SMO90FU9W8DVVES6Q4E6BZR" hidden="1">#REF!</definedName>
    <definedName name="BExW36V9N91OHCUMGWJQL3I5P4JK" localSheetId="5" hidden="1">#REF!</definedName>
    <definedName name="BExW36V9N91OHCUMGWJQL3I5P4JK" hidden="1">#REF!</definedName>
    <definedName name="BExW39V04HTFFQE7DAW9MAJT0NNF" localSheetId="5" hidden="1">#REF!</definedName>
    <definedName name="BExW39V04HTFFQE7DAW9MAJT0NNF" hidden="1">#REF!</definedName>
    <definedName name="BExW3ECU6QPMV99AITCPHAG0CGYK" localSheetId="5" hidden="1">#REF!</definedName>
    <definedName name="BExW3ECU6QPMV99AITCPHAG0CGYK" hidden="1">#REF!</definedName>
    <definedName name="BExW3EIBA1J9Q9NA9VCGZGRS8WV7" localSheetId="5" hidden="1">#REF!</definedName>
    <definedName name="BExW3EIBA1J9Q9NA9VCGZGRS8WV7" hidden="1">#REF!</definedName>
    <definedName name="BExW3FEO8FI8N6AGQKYEG4SQVJWB" localSheetId="5" hidden="1">#REF!</definedName>
    <definedName name="BExW3FEO8FI8N6AGQKYEG4SQVJWB" hidden="1">#REF!</definedName>
    <definedName name="BExW3GB28STOMJUSZEIA7YKYNS4Y" localSheetId="5" hidden="1">#REF!</definedName>
    <definedName name="BExW3GB28STOMJUSZEIA7YKYNS4Y" hidden="1">#REF!</definedName>
    <definedName name="BExW3T1K638HT5E0Y8MMK108P5JT" localSheetId="5" hidden="1">#REF!</definedName>
    <definedName name="BExW3T1K638HT5E0Y8MMK108P5JT" hidden="1">#REF!</definedName>
    <definedName name="BExW3U3D6FTAFTK3Q7DSA9FY454Q" localSheetId="5" hidden="1">#REF!</definedName>
    <definedName name="BExW3U3D6FTAFTK3Q7DSA9FY454Q" hidden="1">#REF!</definedName>
    <definedName name="BExW4217ZHL9VO39POSTJOD090WU" localSheetId="5" hidden="1">#REF!</definedName>
    <definedName name="BExW4217ZHL9VO39POSTJOD090WU" hidden="1">#REF!</definedName>
    <definedName name="BExW4GPW71EBF8XPS2QGVQHBCDX3" localSheetId="5" hidden="1">#REF!</definedName>
    <definedName name="BExW4GPW71EBF8XPS2QGVQHBCDX3" hidden="1">#REF!</definedName>
    <definedName name="BExW4JKC5837JBPCOJV337ZVYYY3" localSheetId="5" hidden="1">#REF!</definedName>
    <definedName name="BExW4JKC5837JBPCOJV337ZVYYY3" hidden="1">#REF!</definedName>
    <definedName name="BExW4O2DBZGV8KGBO9EB4BAXIH4Y" localSheetId="5" hidden="1">#REF!</definedName>
    <definedName name="BExW4O2DBZGV8KGBO9EB4BAXIH4Y" hidden="1">#REF!</definedName>
    <definedName name="BExW4QR9FV9MP5K610THBSM51RYO" localSheetId="5" hidden="1">#REF!</definedName>
    <definedName name="BExW4QR9FV9MP5K610THBSM51RYO" hidden="1">#REF!</definedName>
    <definedName name="BExW4Z029R9E19ZENN3WEA3VDAD1" localSheetId="5" hidden="1">#REF!</definedName>
    <definedName name="BExW4Z029R9E19ZENN3WEA3VDAD1" hidden="1">#REF!</definedName>
    <definedName name="BExW53SPLW3K0Y0ZVTM4NYF1B2YH" localSheetId="5" hidden="1">#REF!</definedName>
    <definedName name="BExW53SPLW3K0Y0ZVTM4NYF1B2YH" hidden="1">#REF!</definedName>
    <definedName name="BExW591F7X34FVKJ2OUT09PFUW1B" localSheetId="5" hidden="1">#REF!</definedName>
    <definedName name="BExW591F7X34FVKJ2OUT09PFUW1B" hidden="1">#REF!</definedName>
    <definedName name="BExW5AZNT6IAZGNF2C879ODHY1B8" localSheetId="5" hidden="1">#REF!</definedName>
    <definedName name="BExW5AZNT6IAZGNF2C879ODHY1B8" hidden="1">#REF!</definedName>
    <definedName name="BExW5F6OUXHEWQU5VYE7W7P8DD78" localSheetId="5" hidden="1">#REF!</definedName>
    <definedName name="BExW5F6OUXHEWQU5VYE7W7P8DD78" hidden="1">#REF!</definedName>
    <definedName name="BExW5WPU27WD4NWZOT0ZEJIDLX5J" localSheetId="5" hidden="1">#REF!</definedName>
    <definedName name="BExW5WPU27WD4NWZOT0ZEJIDLX5J" hidden="1">#REF!</definedName>
    <definedName name="BExW5YD97EMSUYC4KDEFH1FB4FY3" localSheetId="5" hidden="1">#REF!</definedName>
    <definedName name="BExW5YD97EMSUYC4KDEFH1FB4FY3" hidden="1">#REF!</definedName>
    <definedName name="BExW5Z469DSRWTA6T0KVLA7SMIPL" localSheetId="5" hidden="1">#REF!</definedName>
    <definedName name="BExW5Z469DSRWTA6T0KVLA7SMIPL" hidden="1">#REF!</definedName>
    <definedName name="BExW62ETJAPBX5X53FTGUCHZXI2K" localSheetId="5" hidden="1">#REF!</definedName>
    <definedName name="BExW62ETJAPBX5X53FTGUCHZXI2K" hidden="1">#REF!</definedName>
    <definedName name="BExW660AV1TUV2XNUPD65RZR3QOO" localSheetId="5" hidden="1">#REF!</definedName>
    <definedName name="BExW660AV1TUV2XNUPD65RZR3QOO" hidden="1">#REF!</definedName>
    <definedName name="BExW66LVVZK656PQY1257QMHP2AY" localSheetId="5" hidden="1">#REF!</definedName>
    <definedName name="BExW66LVVZK656PQY1257QMHP2AY" hidden="1">#REF!</definedName>
    <definedName name="BExW6EJPHAP1TWT380AZLXNHR22P" localSheetId="5" hidden="1">#REF!</definedName>
    <definedName name="BExW6EJPHAP1TWT380AZLXNHR22P" hidden="1">#REF!</definedName>
    <definedName name="BExW6G1PJ38H10DVLL8WPQ736OEB" localSheetId="5" hidden="1">#REF!</definedName>
    <definedName name="BExW6G1PJ38H10DVLL8WPQ736OEB" hidden="1">#REF!</definedName>
    <definedName name="BExW794A74Z5F2K8LVQLD6VSKXUE" localSheetId="5" hidden="1">#REF!</definedName>
    <definedName name="BExW794A74Z5F2K8LVQLD6VSKXUE" hidden="1">#REF!</definedName>
    <definedName name="BExW7Q1TQ8E6G4WYYNSOMV43S95R" localSheetId="5" hidden="1">#REF!</definedName>
    <definedName name="BExW7Q1TQ8E6G4WYYNSOMV43S95R" hidden="1">#REF!</definedName>
    <definedName name="BExW7XZTFZV0N9YM9S4PM74A5X2O" localSheetId="5" hidden="1">#REF!</definedName>
    <definedName name="BExW7XZTFZV0N9YM9S4PM74A5X2O" hidden="1">#REF!</definedName>
    <definedName name="BExW8K0SSIPSKBVP06IJ71600HJZ" localSheetId="5" hidden="1">#REF!</definedName>
    <definedName name="BExW8K0SSIPSKBVP06IJ71600HJZ" hidden="1">#REF!</definedName>
    <definedName name="BExW8T0GVY3ZYO4ACSBLHS8SH895" localSheetId="5" hidden="1">#REF!</definedName>
    <definedName name="BExW8T0GVY3ZYO4ACSBLHS8SH895" hidden="1">#REF!</definedName>
    <definedName name="BExW8YEP73JMMU9HZ08PM4WHJQZ4" localSheetId="5" hidden="1">#REF!</definedName>
    <definedName name="BExW8YEP73JMMU9HZ08PM4WHJQZ4" hidden="1">#REF!</definedName>
    <definedName name="BExW937AT53OZQRHNWQZ5BVH24IE" localSheetId="5" hidden="1">#REF!</definedName>
    <definedName name="BExW937AT53OZQRHNWQZ5BVH24IE" hidden="1">#REF!</definedName>
    <definedName name="BExW95LN5N0LYFFVP7GJEGDVDLF0" localSheetId="5" hidden="1">#REF!</definedName>
    <definedName name="BExW95LN5N0LYFFVP7GJEGDVDLF0" hidden="1">#REF!</definedName>
    <definedName name="BExW967733Q8RAJOHR2GJ3HO8JIW" localSheetId="5" hidden="1">#REF!</definedName>
    <definedName name="BExW967733Q8RAJOHR2GJ3HO8JIW" hidden="1">#REF!</definedName>
    <definedName name="BExW9POK1KIOI0ALS5MZIKTDIYMA" localSheetId="5" hidden="1">#REF!</definedName>
    <definedName name="BExW9POK1KIOI0ALS5MZIKTDIYMA" hidden="1">#REF!</definedName>
    <definedName name="BExXLDE6PN4ESWT3LXJNQCY94NE4" localSheetId="5" hidden="1">#REF!</definedName>
    <definedName name="BExXLDE6PN4ESWT3LXJNQCY94NE4" hidden="1">#REF!</definedName>
    <definedName name="BExXLQVPK2H3IF0NDDA5CT612EUK" localSheetId="5" hidden="1">#REF!</definedName>
    <definedName name="BExXLQVPK2H3IF0NDDA5CT612EUK" hidden="1">#REF!</definedName>
    <definedName name="BExXLR6IO70TYTACKQH9M5PGV24J" localSheetId="5" hidden="1">#REF!</definedName>
    <definedName name="BExXLR6IO70TYTACKQH9M5PGV24J" hidden="1">#REF!</definedName>
    <definedName name="BExXM065WOLYRYHGHOJE0OOFXA4M" localSheetId="5" hidden="1">#REF!</definedName>
    <definedName name="BExXM065WOLYRYHGHOJE0OOFXA4M" hidden="1">#REF!</definedName>
    <definedName name="BExXM3GUNXVDM82KUR17NNUMQCNI" localSheetId="5" hidden="1">#REF!</definedName>
    <definedName name="BExXM3GUNXVDM82KUR17NNUMQCNI" hidden="1">#REF!</definedName>
    <definedName name="BExXMA28M8SH7MKIGETSDA72WUIZ" localSheetId="5" hidden="1">#REF!</definedName>
    <definedName name="BExXMA28M8SH7MKIGETSDA72WUIZ" hidden="1">#REF!</definedName>
    <definedName name="BExXMOLHIAHDLFSA31PUB36SC3I9" localSheetId="5" hidden="1">#REF!</definedName>
    <definedName name="BExXMOLHIAHDLFSA31PUB36SC3I9" hidden="1">#REF!</definedName>
    <definedName name="BExXMT8T5Z3M2JBQN65X2LKH0YQI" localSheetId="5" hidden="1">#REF!</definedName>
    <definedName name="BExXMT8T5Z3M2JBQN65X2LKH0YQI" hidden="1">#REF!</definedName>
    <definedName name="BExXN1XNO7H60M9X1E7EVWFJDM5N" localSheetId="5" hidden="1">#REF!</definedName>
    <definedName name="BExXN1XNO7H60M9X1E7EVWFJDM5N" hidden="1">#REF!</definedName>
    <definedName name="BExXN1XOOOY51EZQ6II0LWEU2OYT" localSheetId="5" hidden="1">#REF!</definedName>
    <definedName name="BExXN1XOOOY51EZQ6II0LWEU2OYT" hidden="1">#REF!</definedName>
    <definedName name="BExXN22ZOTIW49GPLWFYKVM90FNZ" localSheetId="5" hidden="1">#REF!</definedName>
    <definedName name="BExXN22ZOTIW49GPLWFYKVM90FNZ" hidden="1">#REF!</definedName>
    <definedName name="BExXN6QAP8UJQVN4R4BQKPP4QK35" localSheetId="5" hidden="1">#REF!</definedName>
    <definedName name="BExXN6QAP8UJQVN4R4BQKPP4QK35" hidden="1">#REF!</definedName>
    <definedName name="BExXNBOA39T2X6Y5Y5GZ5DDNA1AX" localSheetId="5" hidden="1">#REF!</definedName>
    <definedName name="BExXNBOA39T2X6Y5Y5GZ5DDNA1AX" hidden="1">#REF!</definedName>
    <definedName name="BExXNBZ1BRDK73S9XPRR1645KLVB" localSheetId="5" hidden="1">#REF!</definedName>
    <definedName name="BExXNBZ1BRDK73S9XPRR1645KLVB" hidden="1">#REF!</definedName>
    <definedName name="BExXND6872VJ3M2PGT056WQMWBHD" localSheetId="5" hidden="1">#REF!</definedName>
    <definedName name="BExXND6872VJ3M2PGT056WQMWBHD" hidden="1">#REF!</definedName>
    <definedName name="BExXNPM24UN2PGVL9D1TUBFRIKR4" localSheetId="5" hidden="1">#REF!</definedName>
    <definedName name="BExXNPM24UN2PGVL9D1TUBFRIKR4" hidden="1">#REF!</definedName>
    <definedName name="BExXNWCR6WOY5G3VTC96QCIFQE0E" localSheetId="5" hidden="1">#REF!</definedName>
    <definedName name="BExXNWCR6WOY5G3VTC96QCIFQE0E" hidden="1">#REF!</definedName>
    <definedName name="BExXNWYB165VO9MHARCL5WLCHWS0" localSheetId="5" hidden="1">#REF!</definedName>
    <definedName name="BExXNWYB165VO9MHARCL5WLCHWS0" hidden="1">#REF!</definedName>
    <definedName name="BExXO278QHQN8JDK5425EJ615ECC" localSheetId="5" hidden="1">#REF!</definedName>
    <definedName name="BExXO278QHQN8JDK5425EJ615ECC" hidden="1">#REF!</definedName>
    <definedName name="BExXO4QVV7YZ6L5A7WZEMIA5AZOV" localSheetId="5" hidden="1">#REF!</definedName>
    <definedName name="BExXO4QVV7YZ6L5A7WZEMIA5AZOV" hidden="1">#REF!</definedName>
    <definedName name="BExXOBHOP0WGFHI2Y9AO4L440UVQ" localSheetId="5" hidden="1">#REF!</definedName>
    <definedName name="BExXOBHOP0WGFHI2Y9AO4L440UVQ" hidden="1">#REF!</definedName>
    <definedName name="BExXOHHHX25B8F97636QMXFUDZQK" localSheetId="5" hidden="1">#REF!</definedName>
    <definedName name="BExXOHHHX25B8F97636QMXFUDZQK" hidden="1">#REF!</definedName>
    <definedName name="BExXOHSAD2NSHOLLMZ2JWA4I3I1R" localSheetId="5" hidden="1">#REF!</definedName>
    <definedName name="BExXOHSAD2NSHOLLMZ2JWA4I3I1R" hidden="1">#REF!</definedName>
    <definedName name="BExXOJKWIJ6IFTV1RHIWHR91EZMW" localSheetId="5" hidden="1">#REF!</definedName>
    <definedName name="BExXOJKWIJ6IFTV1RHIWHR91EZMW" hidden="1">#REF!</definedName>
    <definedName name="BExXP80B5FGA00JCM7UXKPI3PB7Y" localSheetId="5" hidden="1">#REF!</definedName>
    <definedName name="BExXP80B5FGA00JCM7UXKPI3PB7Y" hidden="1">#REF!</definedName>
    <definedName name="BExXP85M4WXYVN1UVHUTOEKEG5XS" localSheetId="5" hidden="1">#REF!</definedName>
    <definedName name="BExXP85M4WXYVN1UVHUTOEKEG5XS" hidden="1">#REF!</definedName>
    <definedName name="BExXPELOTHOAG0OWILLAH94OZV5J" localSheetId="5" hidden="1">#REF!</definedName>
    <definedName name="BExXPELOTHOAG0OWILLAH94OZV5J" hidden="1">#REF!</definedName>
    <definedName name="BExXPOSJRLJNYPU01QNNQ5URXP2U" localSheetId="5" hidden="1">#REF!</definedName>
    <definedName name="BExXPOSJRLJNYPU01QNNQ5URXP2U" hidden="1">#REF!</definedName>
    <definedName name="BExXPS31W1VD2NMIE4E37LHVDF0L" localSheetId="5" hidden="1">#REF!</definedName>
    <definedName name="BExXPS31W1VD2NMIE4E37LHVDF0L" hidden="1">#REF!</definedName>
    <definedName name="BExXPZKYEMVF5JOC14HYOOYQK6JK" localSheetId="5" hidden="1">#REF!</definedName>
    <definedName name="BExXPZKYEMVF5JOC14HYOOYQK6JK" hidden="1">#REF!</definedName>
    <definedName name="BExXQ89PA10X79WBWOEP1AJX1OQM" localSheetId="5" hidden="1">#REF!</definedName>
    <definedName name="BExXQ89PA10X79WBWOEP1AJX1OQM" hidden="1">#REF!</definedName>
    <definedName name="BExXQCGQGGYSI0LTRVR73MUO50AW" localSheetId="5" hidden="1">#REF!</definedName>
    <definedName name="BExXQCGQGGYSI0LTRVR73MUO50AW" hidden="1">#REF!</definedName>
    <definedName name="BExXQEEXFHDQ8DSRAJSB5ET6J004" localSheetId="5" hidden="1">#REF!</definedName>
    <definedName name="BExXQEEXFHDQ8DSRAJSB5ET6J004" hidden="1">#REF!</definedName>
    <definedName name="BExXQH41O5HZAH8BO6HCFY8YC3TU" localSheetId="5" hidden="1">#REF!</definedName>
    <definedName name="BExXQH41O5HZAH8BO6HCFY8YC3TU" hidden="1">#REF!</definedName>
    <definedName name="BExXQJIEF5R3QQ6D8HO3NGPU0IQC" localSheetId="5" hidden="1">#REF!</definedName>
    <definedName name="BExXQJIEF5R3QQ6D8HO3NGPU0IQC" hidden="1">#REF!</definedName>
    <definedName name="BExXQRAVW0KPQXIJ59NG6UGTZB59" localSheetId="5" hidden="1">#REF!</definedName>
    <definedName name="BExXQRAVW0KPQXIJ59NG6UGTZB59" hidden="1">#REF!</definedName>
    <definedName name="BExXQU00K9ER4I1WM7T9J0W1E7ZC" localSheetId="5" hidden="1">#REF!</definedName>
    <definedName name="BExXQU00K9ER4I1WM7T9J0W1E7ZC" hidden="1">#REF!</definedName>
    <definedName name="BExXQU00KOR7XLM8B13DGJ1MIQDY" localSheetId="5" hidden="1">#REF!</definedName>
    <definedName name="BExXQU00KOR7XLM8B13DGJ1MIQDY" hidden="1">#REF!</definedName>
    <definedName name="BExXQUG48Q1ISN53FE4MRROM0HSJ" localSheetId="5" hidden="1">#REF!</definedName>
    <definedName name="BExXQUG48Q1ISN53FE4MRROM0HSJ" hidden="1">#REF!</definedName>
    <definedName name="BExXQXG18PS8HGBOS03OSTQ0KEYC" localSheetId="5" hidden="1">#REF!</definedName>
    <definedName name="BExXQXG18PS8HGBOS03OSTQ0KEYC" hidden="1">#REF!</definedName>
    <definedName name="BExXQXQT4OAFQT5B0YB3USDJOJOB" localSheetId="5" hidden="1">#REF!</definedName>
    <definedName name="BExXQXQT4OAFQT5B0YB3USDJOJOB" hidden="1">#REF!</definedName>
    <definedName name="BExXR3FSEXAHSXEQNJORWFCPX86N" localSheetId="5" hidden="1">#REF!</definedName>
    <definedName name="BExXR3FSEXAHSXEQNJORWFCPX86N" hidden="1">#REF!</definedName>
    <definedName name="BExXR3W3FKYQBLR299HO9RZ70C43" localSheetId="5" hidden="1">#REF!</definedName>
    <definedName name="BExXR3W3FKYQBLR299HO9RZ70C43" hidden="1">#REF!</definedName>
    <definedName name="BExXR46U23CRRBV6IZT982MAEQKI" localSheetId="5" hidden="1">#REF!</definedName>
    <definedName name="BExXR46U23CRRBV6IZT982MAEQKI" hidden="1">#REF!</definedName>
    <definedName name="BExXR6A8W3ND3XDZXBMQZ1VCAXHG" localSheetId="5" hidden="1">#REF!</definedName>
    <definedName name="BExXR6A8W3ND3XDZXBMQZ1VCAXHG" hidden="1">#REF!</definedName>
    <definedName name="BExXR7HKNHT37B4OOA9K9191PP22" localSheetId="5" hidden="1">#REF!</definedName>
    <definedName name="BExXR7HKNHT37B4OOA9K9191PP22" hidden="1">#REF!</definedName>
    <definedName name="BExXR8OKAVX7O70V5IYG2PRKXSTI" localSheetId="5" hidden="1">#REF!</definedName>
    <definedName name="BExXR8OKAVX7O70V5IYG2PRKXSTI" hidden="1">#REF!</definedName>
    <definedName name="BExXRA6N6XCLQM6XDV724ZIH6G93" localSheetId="5" hidden="1">#REF!</definedName>
    <definedName name="BExXRA6N6XCLQM6XDV724ZIH6G93" hidden="1">#REF!</definedName>
    <definedName name="BExXRABZ1CNKCG6K1MR6OUFHF7J9" localSheetId="5" hidden="1">#REF!</definedName>
    <definedName name="BExXRABZ1CNKCG6K1MR6OUFHF7J9" hidden="1">#REF!</definedName>
    <definedName name="BExXRBOFETC0OTJ6WY3VPMFH03VB" localSheetId="5" hidden="1">#REF!</definedName>
    <definedName name="BExXRBOFETC0OTJ6WY3VPMFH03VB" hidden="1">#REF!</definedName>
    <definedName name="BExXRD13K1S9Y3JGR7CXSONT7RJZ" localSheetId="5" hidden="1">#REF!</definedName>
    <definedName name="BExXRD13K1S9Y3JGR7CXSONT7RJZ" hidden="1">#REF!</definedName>
    <definedName name="BExXRIFB4QQ87QIGA9AG0NXP577K" localSheetId="5" hidden="1">#REF!</definedName>
    <definedName name="BExXRIFB4QQ87QIGA9AG0NXP577K" hidden="1">#REF!</definedName>
    <definedName name="BExXRIQ2JF2CVTRDQX2D9SPH7FTN" localSheetId="5" hidden="1">#REF!</definedName>
    <definedName name="BExXRIQ2JF2CVTRDQX2D9SPH7FTN" hidden="1">#REF!</definedName>
    <definedName name="BExXRO4A6VUH1F4XV8N1BRJ4896W" localSheetId="5" hidden="1">#REF!</definedName>
    <definedName name="BExXRO4A6VUH1F4XV8N1BRJ4896W" hidden="1">#REF!</definedName>
    <definedName name="BExXRO9N1SNJZGKD90P4K7FU1J0P" localSheetId="5" hidden="1">#REF!</definedName>
    <definedName name="BExXRO9N1SNJZGKD90P4K7FU1J0P" hidden="1">#REF!</definedName>
    <definedName name="BExXROF2MWDZ7IFXX27XOJ79Q86E" localSheetId="5" hidden="1">#REF!</definedName>
    <definedName name="BExXROF2MWDZ7IFXX27XOJ79Q86E" hidden="1">#REF!</definedName>
    <definedName name="BExXRV5QP3Z0KAQ1EQT9JYT2FV0L" localSheetId="5" hidden="1">#REF!</definedName>
    <definedName name="BExXRV5QP3Z0KAQ1EQT9JYT2FV0L" hidden="1">#REF!</definedName>
    <definedName name="BExXRZ20LZZCW8LVGDK0XETOTSAI" localSheetId="5" hidden="1">#REF!</definedName>
    <definedName name="BExXRZ20LZZCW8LVGDK0XETOTSAI" hidden="1">#REF!</definedName>
    <definedName name="BExXS4R1GKUJQX6MHUIUN4S3SCAS" localSheetId="5" hidden="1">#REF!</definedName>
    <definedName name="BExXS4R1GKUJQX6MHUIUN4S3SCAS" hidden="1">#REF!</definedName>
    <definedName name="BExXS63O4OMWMNXXAODZQFSDG33N" localSheetId="5" hidden="1">#REF!</definedName>
    <definedName name="BExXS63O4OMWMNXXAODZQFSDG33N" hidden="1">#REF!</definedName>
    <definedName name="BExXSBSP1TOY051HSPEPM0AEIO2M" localSheetId="5" hidden="1">#REF!</definedName>
    <definedName name="BExXSBSP1TOY051HSPEPM0AEIO2M" hidden="1">#REF!</definedName>
    <definedName name="BExXSC8RFK5D68FJD2HI4K66SA6I" localSheetId="5" hidden="1">#REF!</definedName>
    <definedName name="BExXSC8RFK5D68FJD2HI4K66SA6I" hidden="1">#REF!</definedName>
    <definedName name="BExXSCP0AZ5MYCC2UFG2GLBCV1CC" localSheetId="5" hidden="1">#REF!</definedName>
    <definedName name="BExXSCP0AZ5MYCC2UFG2GLBCV1CC" hidden="1">#REF!</definedName>
    <definedName name="BExXSNHC88W4UMXEOIOOATJAIKZO" localSheetId="5" hidden="1">#REF!</definedName>
    <definedName name="BExXSNHC88W4UMXEOIOOATJAIKZO" hidden="1">#REF!</definedName>
    <definedName name="BExXSTBS08WIA9TLALV3UQ2Z3MRG" localSheetId="5" hidden="1">#REF!</definedName>
    <definedName name="BExXSTBS08WIA9TLALV3UQ2Z3MRG" hidden="1">#REF!</definedName>
    <definedName name="BExXSVQ2WOJJ73YEO8Q2FK60V4G8" localSheetId="5" hidden="1">#REF!</definedName>
    <definedName name="BExXSVQ2WOJJ73YEO8Q2FK60V4G8" hidden="1">#REF!</definedName>
    <definedName name="BExXTER5A2EQ14KN6J0MVATIHVKN" localSheetId="5" hidden="1">#REF!</definedName>
    <definedName name="BExXTER5A2EQ14KN6J0MVATIHVKN" hidden="1">#REF!</definedName>
    <definedName name="BExXTHLRNL82GN7KZY3TOLO508N7" localSheetId="5" hidden="1">#REF!</definedName>
    <definedName name="BExXTHLRNL82GN7KZY3TOLO508N7" hidden="1">#REF!</definedName>
    <definedName name="BExXTL72MKEQSQH9L2OTFLU8DM2B" localSheetId="5" hidden="1">#REF!</definedName>
    <definedName name="BExXTL72MKEQSQH9L2OTFLU8DM2B" hidden="1">#REF!</definedName>
    <definedName name="BExXTM3M4RTCRSX7VGAXGQNPP668" localSheetId="5" hidden="1">#REF!</definedName>
    <definedName name="BExXTM3M4RTCRSX7VGAXGQNPP668" hidden="1">#REF!</definedName>
    <definedName name="BExXTOCF78J7WY6FOVBRY1N2RBBR" localSheetId="5" hidden="1">#REF!</definedName>
    <definedName name="BExXTOCF78J7WY6FOVBRY1N2RBBR" hidden="1">#REF!</definedName>
    <definedName name="BExXTP3GYO6Z9RTKKT10XA0UTV3T" localSheetId="5" hidden="1">#REF!</definedName>
    <definedName name="BExXTP3GYO6Z9RTKKT10XA0UTV3T" hidden="1">#REF!</definedName>
    <definedName name="BExXTRN4AFX9QW6YC4HNGBBD5R08" localSheetId="5" hidden="1">#REF!</definedName>
    <definedName name="BExXTRN4AFX9QW6YC4HNGBBD5R08" hidden="1">#REF!</definedName>
    <definedName name="BExXTV8M7YIG5C64O046DN613ZRO" localSheetId="5" hidden="1">#REF!</definedName>
    <definedName name="BExXTV8M7YIG5C64O046DN613ZRO" hidden="1">#REF!</definedName>
    <definedName name="BExXTVDXQ7ZX3THNLFJXFAONW0AI" localSheetId="5" hidden="1">#REF!</definedName>
    <definedName name="BExXTVDXQ7ZX3THNLFJXFAONW0AI" hidden="1">#REF!</definedName>
    <definedName name="BExXTZKZ4CG92ZQLIRKEXXH9BFIR" localSheetId="5" hidden="1">#REF!</definedName>
    <definedName name="BExXTZKZ4CG92ZQLIRKEXXH9BFIR" hidden="1">#REF!</definedName>
    <definedName name="BExXU4J2BM2964GD5UZHM752Q4NS" localSheetId="5" hidden="1">#REF!</definedName>
    <definedName name="BExXU4J2BM2964GD5UZHM752Q4NS" hidden="1">#REF!</definedName>
    <definedName name="BExXU6XDTT7RM93KILIDEYPA9XKF" localSheetId="5" hidden="1">#REF!</definedName>
    <definedName name="BExXU6XDTT7RM93KILIDEYPA9XKF" hidden="1">#REF!</definedName>
    <definedName name="BExXU8VLZA7WLPZ3RAQZGNERUD26" localSheetId="5" hidden="1">#REF!</definedName>
    <definedName name="BExXU8VLZA7WLPZ3RAQZGNERUD26" hidden="1">#REF!</definedName>
    <definedName name="BExXUB9RSLSCNN5ETLXY72DAPZZM" localSheetId="5" hidden="1">#REF!</definedName>
    <definedName name="BExXUB9RSLSCNN5ETLXY72DAPZZM" hidden="1">#REF!</definedName>
    <definedName name="BExXUFRM82XQIN2T8KGLDQL1IBQW" localSheetId="5" hidden="1">#REF!</definedName>
    <definedName name="BExXUFRM82XQIN2T8KGLDQL1IBQW" hidden="1">#REF!</definedName>
    <definedName name="BExXUQEQBF6FI240ZGIF9YXZSRAU" localSheetId="5" hidden="1">#REF!</definedName>
    <definedName name="BExXUQEQBF6FI240ZGIF9YXZSRAU" hidden="1">#REF!</definedName>
    <definedName name="BExXUX02UQ8LJPBZ4YBORILFR0W0" localSheetId="5" hidden="1">#REF!</definedName>
    <definedName name="BExXUX02UQ8LJPBZ4YBORILFR0W0" hidden="1">#REF!</definedName>
    <definedName name="BExXUYND6EJO7CJ5KRICV4O1JNWK" localSheetId="5" hidden="1">#REF!</definedName>
    <definedName name="BExXUYND6EJO7CJ5KRICV4O1JNWK" hidden="1">#REF!</definedName>
    <definedName name="BExXV6FWG4H3S2QEUJZYIXILNGJ7" localSheetId="5" hidden="1">#REF!</definedName>
    <definedName name="BExXV6FWG4H3S2QEUJZYIXILNGJ7" hidden="1">#REF!</definedName>
    <definedName name="BExXVK87BMMO6LHKV0CFDNIQVIBS" localSheetId="5" hidden="1">#REF!</definedName>
    <definedName name="BExXVK87BMMO6LHKV0CFDNIQVIBS" hidden="1">#REF!</definedName>
    <definedName name="BExXVKZ9WXPGL6IVY6T61IDD771I" localSheetId="5" hidden="1">#REF!</definedName>
    <definedName name="BExXVKZ9WXPGL6IVY6T61IDD771I" hidden="1">#REF!</definedName>
    <definedName name="BExXVLA319WCSEOVHB05KDUSU054" localSheetId="5" hidden="1">#REF!</definedName>
    <definedName name="BExXVLA319WCSEOVHB05KDUSU054" hidden="1">#REF!</definedName>
    <definedName name="BExXVTTG5YRCSTI0UL141BKR36SU" localSheetId="5" hidden="1">#REF!</definedName>
    <definedName name="BExXVTTG5YRCSTI0UL141BKR36SU" hidden="1">#REF!</definedName>
    <definedName name="BExXVYWX74VKI8BDDSX9U85460MB" localSheetId="5" hidden="1">#REF!</definedName>
    <definedName name="BExXVYWX74VKI8BDDSX9U85460MB" hidden="1">#REF!</definedName>
    <definedName name="BExXW27MMXHXUXX78SDTBE1JYTHT" localSheetId="5" hidden="1">#REF!</definedName>
    <definedName name="BExXW27MMXHXUXX78SDTBE1JYTHT" hidden="1">#REF!</definedName>
    <definedName name="BExXW2YIM2MYBSHRIX0RP9D4PRMN" localSheetId="5" hidden="1">#REF!</definedName>
    <definedName name="BExXW2YIM2MYBSHRIX0RP9D4PRMN" hidden="1">#REF!</definedName>
    <definedName name="BExXWBNE4KTFSXKVSRF6WX039WPB" localSheetId="5" hidden="1">#REF!</definedName>
    <definedName name="BExXWBNE4KTFSXKVSRF6WX039WPB" hidden="1">#REF!</definedName>
    <definedName name="BExXWFP5AYE7EHYTJWBZSQ8PQ0YX" localSheetId="5" hidden="1">#REF!</definedName>
    <definedName name="BExXWFP5AYE7EHYTJWBZSQ8PQ0YX" hidden="1">#REF!</definedName>
    <definedName name="BExXWIUCR0LXM58OVKZT2APLVTIA" localSheetId="5" hidden="1">#REF!</definedName>
    <definedName name="BExXWIUCR0LXM58OVKZT2APLVTIA" hidden="1">#REF!</definedName>
    <definedName name="BExXWTXJEA32DLC6QKN10QB955JT" localSheetId="5" hidden="1">#REF!</definedName>
    <definedName name="BExXWTXJEA32DLC6QKN10QB955JT" hidden="1">#REF!</definedName>
    <definedName name="BExXWVFIBQT8OY1O41FRFPFGXQHK" localSheetId="5" hidden="1">#REF!</definedName>
    <definedName name="BExXWVFIBQT8OY1O41FRFPFGXQHK" hidden="1">#REF!</definedName>
    <definedName name="BExXWWXHBZHA9J3N8K47F84X0M0L" localSheetId="5" hidden="1">#REF!</definedName>
    <definedName name="BExXWWXHBZHA9J3N8K47F84X0M0L" hidden="1">#REF!</definedName>
    <definedName name="BExXXBM521DL8R4ZX7NZ3DBCUOR5" localSheetId="5" hidden="1">#REF!</definedName>
    <definedName name="BExXXBM521DL8R4ZX7NZ3DBCUOR5" hidden="1">#REF!</definedName>
    <definedName name="BExXXC7OZI33XZ03NRMEP7VRLQK4" localSheetId="5" hidden="1">#REF!</definedName>
    <definedName name="BExXXC7OZI33XZ03NRMEP7VRLQK4" hidden="1">#REF!</definedName>
    <definedName name="BExXXH5N3NKBQ7BCJPJTBF8CYM2Q" localSheetId="5" hidden="1">#REF!</definedName>
    <definedName name="BExXXH5N3NKBQ7BCJPJTBF8CYM2Q" hidden="1">#REF!</definedName>
    <definedName name="BExXXI7HHXLBLUEW7EQ73TALJF48" localSheetId="5" hidden="1">#REF!</definedName>
    <definedName name="BExXXI7HHXLBLUEW7EQ73TALJF48" hidden="1">#REF!</definedName>
    <definedName name="BExXXKWLM4D541BH6O8GOJMHFHMW" localSheetId="5" hidden="1">#REF!</definedName>
    <definedName name="BExXXKWLM4D541BH6O8GOJMHFHMW" hidden="1">#REF!</definedName>
    <definedName name="BExXXNR17I6P4FQZPQF2ZXDFYB6C" localSheetId="5" hidden="1">#REF!</definedName>
    <definedName name="BExXXNR17I6P4FQZPQF2ZXDFYB6C" hidden="1">#REF!</definedName>
    <definedName name="BExXXPPA1Q87XPI97X0OXCPBPDON" localSheetId="5" hidden="1">#REF!</definedName>
    <definedName name="BExXXPPA1Q87XPI97X0OXCPBPDON" hidden="1">#REF!</definedName>
    <definedName name="BExXXVUDA98IZTQ6MANKU4MTTDVR" localSheetId="5" hidden="1">#REF!</definedName>
    <definedName name="BExXXVUDA98IZTQ6MANKU4MTTDVR" hidden="1">#REF!</definedName>
    <definedName name="BExXXZQNZY6IZI45DJXJK0MQZWA7" localSheetId="5" hidden="1">#REF!</definedName>
    <definedName name="BExXXZQNZY6IZI45DJXJK0MQZWA7" hidden="1">#REF!</definedName>
    <definedName name="BExXY5QFG6QP94SFT3935OBM8Y4K" localSheetId="5" hidden="1">#REF!</definedName>
    <definedName name="BExXY5QFG6QP94SFT3935OBM8Y4K" hidden="1">#REF!</definedName>
    <definedName name="BExXY7TYEBFXRYUYIFHTN65RJ8EW" localSheetId="5" hidden="1">#REF!</definedName>
    <definedName name="BExXY7TYEBFXRYUYIFHTN65RJ8EW" hidden="1">#REF!</definedName>
    <definedName name="BExXYLBHANUXC5FCTDDTGOVD3GQS" localSheetId="5" hidden="1">#REF!</definedName>
    <definedName name="BExXYLBHANUXC5FCTDDTGOVD3GQS" hidden="1">#REF!</definedName>
    <definedName name="BExXYMNYAYH3WA2ZCFAYKZID9ZCI" localSheetId="5" hidden="1">#REF!</definedName>
    <definedName name="BExXYMNYAYH3WA2ZCFAYKZID9ZCI" hidden="1">#REF!</definedName>
    <definedName name="BExXYYT12SVN2VDMLVNV4P3ISD8T" localSheetId="5" hidden="1">#REF!</definedName>
    <definedName name="BExXYYT12SVN2VDMLVNV4P3ISD8T" hidden="1">#REF!</definedName>
    <definedName name="BExXYZ3SPSRCWM4YHTPZDCOLZPHR" localSheetId="5" hidden="1">#REF!</definedName>
    <definedName name="BExXYZ3SPSRCWM4YHTPZDCOLZPHR" hidden="1">#REF!</definedName>
    <definedName name="BExXZFVV4YB42AZ3H1I40YG3JAPU" localSheetId="5" hidden="1">#REF!</definedName>
    <definedName name="BExXZFVV4YB42AZ3H1I40YG3JAPU" hidden="1">#REF!</definedName>
    <definedName name="BExXZG1CQE1M9TDJ99253H6JVGIH" localSheetId="5" hidden="1">#REF!</definedName>
    <definedName name="BExXZG1CQE1M9TDJ99253H6JVGIH" hidden="1">#REF!</definedName>
    <definedName name="BExXZHJ9T2JELF12CHHGD54J1B0C" localSheetId="5" hidden="1">#REF!</definedName>
    <definedName name="BExXZHJ9T2JELF12CHHGD54J1B0C" hidden="1">#REF!</definedName>
    <definedName name="BExXZNJ2X1TK2LRK5ZY3MX49H5T7" localSheetId="5" hidden="1">#REF!</definedName>
    <definedName name="BExXZNJ2X1TK2LRK5ZY3MX49H5T7" hidden="1">#REF!</definedName>
    <definedName name="BExXZOVPCEP495TQSON6PSRQ8XCY" localSheetId="5" hidden="1">#REF!</definedName>
    <definedName name="BExXZOVPCEP495TQSON6PSRQ8XCY" hidden="1">#REF!</definedName>
    <definedName name="BExXZXKH7NBARQQAZM69Z57IH1MM" localSheetId="5" hidden="1">#REF!</definedName>
    <definedName name="BExXZXKH7NBARQQAZM69Z57IH1MM" hidden="1">#REF!</definedName>
    <definedName name="BExY07WSDH5QEVM7BJXJK2ZRAI1O" localSheetId="5" hidden="1">#REF!</definedName>
    <definedName name="BExY07WSDH5QEVM7BJXJK2ZRAI1O" hidden="1">#REF!</definedName>
    <definedName name="BExY09PJJWYWGWWLX3YT8EVK0YV4" localSheetId="5" hidden="1">#REF!</definedName>
    <definedName name="BExY09PJJWYWGWWLX3YT8EVK0YV4" hidden="1">#REF!</definedName>
    <definedName name="BExY0C3UBVC4M59JIRXVQ8OWAJC1" localSheetId="5" hidden="1">#REF!</definedName>
    <definedName name="BExY0C3UBVC4M59JIRXVQ8OWAJC1" hidden="1">#REF!</definedName>
    <definedName name="BExY0ENH6ZXHW155XIGS0F46T43M" localSheetId="5" hidden="1">#REF!</definedName>
    <definedName name="BExY0ENH6ZXHW155XIGS0F46T43M" hidden="1">#REF!</definedName>
    <definedName name="BExY0IEEUB9SRGD9I14IDCPO5GV4" localSheetId="5" hidden="1">#REF!</definedName>
    <definedName name="BExY0IEEUB9SRGD9I14IDCPO5GV4" hidden="1">#REF!</definedName>
    <definedName name="BExY0LEAAM7MUGBRLXD6KXBOHZ6S" localSheetId="5" hidden="1">#REF!</definedName>
    <definedName name="BExY0LEAAM7MUGBRLXD6KXBOHZ6S" hidden="1">#REF!</definedName>
    <definedName name="BExY0OE8GFHMLLTEAFIOQTOPEVPB" localSheetId="5" hidden="1">#REF!</definedName>
    <definedName name="BExY0OE8GFHMLLTEAFIOQTOPEVPB" hidden="1">#REF!</definedName>
    <definedName name="BExY0OJHW85S0VKBA8T4HTYPYBOS" localSheetId="5" hidden="1">#REF!</definedName>
    <definedName name="BExY0OJHW85S0VKBA8T4HTYPYBOS" hidden="1">#REF!</definedName>
    <definedName name="BExY0T1E034D7XAXNC6F7540LLIE" localSheetId="5" hidden="1">#REF!</definedName>
    <definedName name="BExY0T1E034D7XAXNC6F7540LLIE" hidden="1">#REF!</definedName>
    <definedName name="BExY0XTZLHN49J2JH94BYTKBJLT3" localSheetId="5" hidden="1">#REF!</definedName>
    <definedName name="BExY0XTZLHN49J2JH94BYTKBJLT3" hidden="1">#REF!</definedName>
    <definedName name="BExY11FH9TXHERUYGG8FE50U7H7J" localSheetId="5" hidden="1">#REF!</definedName>
    <definedName name="BExY11FH9TXHERUYGG8FE50U7H7J" hidden="1">#REF!</definedName>
    <definedName name="BExY180UKNW5NIAWD6ZUYTFEH8QS" localSheetId="5" hidden="1">#REF!</definedName>
    <definedName name="BExY180UKNW5NIAWD6ZUYTFEH8QS" hidden="1">#REF!</definedName>
    <definedName name="BExY1DPTV4LSY9MEOUGXF8X052NA" localSheetId="5" hidden="1">#REF!</definedName>
    <definedName name="BExY1DPTV4LSY9MEOUGXF8X052NA" hidden="1">#REF!</definedName>
    <definedName name="BExY1GK9ELBEKDD7O6HR6DUO8YGO" localSheetId="5" hidden="1">#REF!</definedName>
    <definedName name="BExY1GK9ELBEKDD7O6HR6DUO8YGO" hidden="1">#REF!</definedName>
    <definedName name="BExY1NWOXXFV9GGZ3PX444LZ8TVX" localSheetId="5" hidden="1">#REF!</definedName>
    <definedName name="BExY1NWOXXFV9GGZ3PX444LZ8TVX" hidden="1">#REF!</definedName>
    <definedName name="BExY1UCL0RND63LLSM9X5SFRG117" localSheetId="5" hidden="1">#REF!</definedName>
    <definedName name="BExY1UCL0RND63LLSM9X5SFRG117" hidden="1">#REF!</definedName>
    <definedName name="BExY1WAT3937L08HLHIRQHMP2A3H" localSheetId="5" hidden="1">#REF!</definedName>
    <definedName name="BExY1WAT3937L08HLHIRQHMP2A3H" hidden="1">#REF!</definedName>
    <definedName name="BExY1YEBOSLMID7LURP8QB46AI91" localSheetId="5" hidden="1">#REF!</definedName>
    <definedName name="BExY1YEBOSLMID7LURP8QB46AI91" hidden="1">#REF!</definedName>
    <definedName name="BExY236UB98PA9PNCHMCSZYCHJBD" localSheetId="5" hidden="1">#REF!</definedName>
    <definedName name="BExY236UB98PA9PNCHMCSZYCHJBD" hidden="1">#REF!</definedName>
    <definedName name="BExY2FS4LFX9OHOTQT7SJ2PXAC25" localSheetId="5" hidden="1">#REF!</definedName>
    <definedName name="BExY2FS4LFX9OHOTQT7SJ2PXAC25" hidden="1">#REF!</definedName>
    <definedName name="BExY2GDPCZPVU0IQ6IJIB1YQQRQ6" localSheetId="5" hidden="1">#REF!</definedName>
    <definedName name="BExY2GDPCZPVU0IQ6IJIB1YQQRQ6" hidden="1">#REF!</definedName>
    <definedName name="BExY2GTSZ3VA9TXLY7KW1LIAKJ61" localSheetId="5" hidden="1">#REF!</definedName>
    <definedName name="BExY2GTSZ3VA9TXLY7KW1LIAKJ61" hidden="1">#REF!</definedName>
    <definedName name="BExY2IXBR1SGYZH08T7QHKEFS8HA" localSheetId="5" hidden="1">#REF!</definedName>
    <definedName name="BExY2IXBR1SGYZH08T7QHKEFS8HA" hidden="1">#REF!</definedName>
    <definedName name="BExY2Q4B5FUDA5VU4VRUHX327QN0" localSheetId="5" hidden="1">#REF!</definedName>
    <definedName name="BExY2Q4B5FUDA5VU4VRUHX327QN0" hidden="1">#REF!</definedName>
    <definedName name="BExY2S7TM2NG7A1NFYPWIFAIKUCO" localSheetId="5" hidden="1">#REF!</definedName>
    <definedName name="BExY2S7TM2NG7A1NFYPWIFAIKUCO" hidden="1">#REF!</definedName>
    <definedName name="BExY2Z3ZGRGD12RWANJZ8DFQO776" localSheetId="5" hidden="1">#REF!</definedName>
    <definedName name="BExY2Z3ZGRGD12RWANJZ8DFQO776" hidden="1">#REF!</definedName>
    <definedName name="BExY30WPXLJ01P42XKBSUF8KNOOK" localSheetId="5" hidden="1">#REF!</definedName>
    <definedName name="BExY30WPXLJ01P42XKBSUF8KNOOK" hidden="1">#REF!</definedName>
    <definedName name="BExY3297KIB0C8Z1G99OS1MCEGTO" localSheetId="5" hidden="1">#REF!</definedName>
    <definedName name="BExY3297KIB0C8Z1G99OS1MCEGTO" hidden="1">#REF!</definedName>
    <definedName name="BExY3HOSK7YI364K15OX70AVR6F1" localSheetId="5" hidden="1">#REF!</definedName>
    <definedName name="BExY3HOSK7YI364K15OX70AVR6F1" hidden="1">#REF!</definedName>
    <definedName name="BExY3I526B4VA8JBTKXWE3FGVT0D" localSheetId="5" hidden="1">#REF!</definedName>
    <definedName name="BExY3I526B4VA8JBTKXWE3FGVT0D" hidden="1">#REF!</definedName>
    <definedName name="BExY3I52TZR3GXQ9HDVDNIYLIGEH" localSheetId="5" hidden="1">#REF!</definedName>
    <definedName name="BExY3I52TZR3GXQ9HDVDNIYLIGEH" hidden="1">#REF!</definedName>
    <definedName name="BExY3T89AUR83SOAZZ3OMDEJDQ39" localSheetId="5" hidden="1">#REF!</definedName>
    <definedName name="BExY3T89AUR83SOAZZ3OMDEJDQ39" hidden="1">#REF!</definedName>
    <definedName name="BExY3WZ7VO2K6TYCHDY754FY24AA" localSheetId="5" hidden="1">#REF!</definedName>
    <definedName name="BExY3WZ7VO2K6TYCHDY754FY24AA" hidden="1">#REF!</definedName>
    <definedName name="BExY4BIG95HDDO6MY6WBUSWJIOLR" localSheetId="5" hidden="1">#REF!</definedName>
    <definedName name="BExY4BIG95HDDO6MY6WBUSWJIOLR" hidden="1">#REF!</definedName>
    <definedName name="BExY4MG771JQ84EMIVB6HQGGHZY7" localSheetId="5" hidden="1">#REF!</definedName>
    <definedName name="BExY4MG771JQ84EMIVB6HQGGHZY7" hidden="1">#REF!</definedName>
    <definedName name="BExY4PWCSFB8P3J3TBQB2MD67263" localSheetId="5" hidden="1">#REF!</definedName>
    <definedName name="BExY4PWCSFB8P3J3TBQB2MD67263" hidden="1">#REF!</definedName>
    <definedName name="BExY4RP3BE6KYZDIKQZO4U4DIT33" localSheetId="5" hidden="1">#REF!</definedName>
    <definedName name="BExY4RP3BE6KYZDIKQZO4U4DIT33" hidden="1">#REF!</definedName>
    <definedName name="BExY4RZW3KK11JLYBA4DWZ92M6LQ" localSheetId="5" hidden="1">#REF!</definedName>
    <definedName name="BExY4RZW3KK11JLYBA4DWZ92M6LQ" hidden="1">#REF!</definedName>
    <definedName name="BExY4XOVTTNVZ577RLIEC7NZQFIX" localSheetId="5" hidden="1">#REF!</definedName>
    <definedName name="BExY4XOVTTNVZ577RLIEC7NZQFIX" hidden="1">#REF!</definedName>
    <definedName name="BExY50JAF5CG01GTHAUS7I4ZLUDC" localSheetId="5" hidden="1">#REF!</definedName>
    <definedName name="BExY50JAF5CG01GTHAUS7I4ZLUDC" hidden="1">#REF!</definedName>
    <definedName name="BExY53J7EXFEOFTRNAHLK7IH3ACB" localSheetId="5" hidden="1">#REF!</definedName>
    <definedName name="BExY53J7EXFEOFTRNAHLK7IH3ACB" hidden="1">#REF!</definedName>
    <definedName name="BExY5515SJTJS3VM80M3YYR0WF37" localSheetId="5" hidden="1">#REF!</definedName>
    <definedName name="BExY5515SJTJS3VM80M3YYR0WF37" hidden="1">#REF!</definedName>
    <definedName name="BExY5515WE39FQ3EG5QHG67V9C0O" localSheetId="5" hidden="1">#REF!</definedName>
    <definedName name="BExY5515WE39FQ3EG5QHG67V9C0O" hidden="1">#REF!</definedName>
    <definedName name="BExY5986WNAD8NFCPXC9TVLBU4FG" localSheetId="5" hidden="1">#REF!</definedName>
    <definedName name="BExY5986WNAD8NFCPXC9TVLBU4FG" hidden="1">#REF!</definedName>
    <definedName name="BExY5DF9MS25IFNWGJ1YAS5MDN8R" localSheetId="5" hidden="1">#REF!</definedName>
    <definedName name="BExY5DF9MS25IFNWGJ1YAS5MDN8R" hidden="1">#REF!</definedName>
    <definedName name="BExY5ERVGL3UM2MGT8LJ0XPKTZEK" localSheetId="5" hidden="1">#REF!</definedName>
    <definedName name="BExY5ERVGL3UM2MGT8LJ0XPKTZEK" hidden="1">#REF!</definedName>
    <definedName name="BExY5EX6NJFK8W754ZVZDN5DS04K" localSheetId="5" hidden="1">#REF!</definedName>
    <definedName name="BExY5EX6NJFK8W754ZVZDN5DS04K" hidden="1">#REF!</definedName>
    <definedName name="BExY5S3XD1NJT109CV54IFOHVLQ6" localSheetId="5" hidden="1">#REF!</definedName>
    <definedName name="BExY5S3XD1NJT109CV54IFOHVLQ6" hidden="1">#REF!</definedName>
    <definedName name="BExY5W088PPAPLSMR2P7FV2CRDCT" localSheetId="5" hidden="1">#REF!</definedName>
    <definedName name="BExY5W088PPAPLSMR2P7FV2CRDCT" hidden="1">#REF!</definedName>
    <definedName name="BExY6KA6BQ6H4SH5EMJBVF8UR4ZY" localSheetId="5" hidden="1">#REF!</definedName>
    <definedName name="BExY6KA6BQ6H4SH5EMJBVF8UR4ZY" hidden="1">#REF!</definedName>
    <definedName name="BExY6KVS1MMZ2R34PGEFR2BMTU9W" localSheetId="5" hidden="1">#REF!</definedName>
    <definedName name="BExY6KVS1MMZ2R34PGEFR2BMTU9W" hidden="1">#REF!</definedName>
    <definedName name="BExY6Q9YY7LW745GP7CYOGGSPHGE" localSheetId="5" hidden="1">#REF!</definedName>
    <definedName name="BExY6Q9YY7LW745GP7CYOGGSPHGE" hidden="1">#REF!</definedName>
    <definedName name="BExY6R6BYIQZ4OR1E7YI0OVOC08W" localSheetId="5" hidden="1">#REF!</definedName>
    <definedName name="BExY6R6BYIQZ4OR1E7YI0OVOC08W" hidden="1">#REF!</definedName>
    <definedName name="BExZIA3C8LKJTEH3MKQ57KJH5TA2" localSheetId="5" hidden="1">#REF!</definedName>
    <definedName name="BExZIA3C8LKJTEH3MKQ57KJH5TA2" hidden="1">#REF!</definedName>
    <definedName name="BExZIGDWFIOPMMVCRWX45OIJ5AP3" localSheetId="5" hidden="1">#REF!</definedName>
    <definedName name="BExZIGDWFIOPMMVCRWX45OIJ5AP3" hidden="1">#REF!</definedName>
    <definedName name="BExZIIHH3QNQE3GFMHEE4UMHY6WQ" localSheetId="5" hidden="1">#REF!</definedName>
    <definedName name="BExZIIHH3QNQE3GFMHEE4UMHY6WQ" hidden="1">#REF!</definedName>
    <definedName name="BExZIYO22G5UXOB42GDLYGVRJ6U7" localSheetId="5" hidden="1">#REF!</definedName>
    <definedName name="BExZIYO22G5UXOB42GDLYGVRJ6U7" hidden="1">#REF!</definedName>
    <definedName name="BExZJ7I9T8XU4MZRKJ1VVU76V2LZ" localSheetId="5" hidden="1">#REF!</definedName>
    <definedName name="BExZJ7I9T8XU4MZRKJ1VVU76V2LZ" hidden="1">#REF!</definedName>
    <definedName name="BExZJMY170JCUU1RWASNZ1HJPRTA" localSheetId="5" hidden="1">#REF!</definedName>
    <definedName name="BExZJMY170JCUU1RWASNZ1HJPRTA" hidden="1">#REF!</definedName>
    <definedName name="BExZJOQR77H0P4SUKVYACDCFBBXO" localSheetId="5" hidden="1">#REF!</definedName>
    <definedName name="BExZJOQR77H0P4SUKVYACDCFBBXO" hidden="1">#REF!</definedName>
    <definedName name="BExZJS6RG34ODDY9HMZ0O34MEMSB" localSheetId="5" hidden="1">#REF!</definedName>
    <definedName name="BExZJS6RG34ODDY9HMZ0O34MEMSB" hidden="1">#REF!</definedName>
    <definedName name="BExZK34NR4BAD7HJAP7SQ926UQP3" localSheetId="5" hidden="1">#REF!</definedName>
    <definedName name="BExZK34NR4BAD7HJAP7SQ926UQP3" hidden="1">#REF!</definedName>
    <definedName name="BExZK3FGPHH5H771U7D5XY7XBS6E" localSheetId="5" hidden="1">#REF!</definedName>
    <definedName name="BExZK3FGPHH5H771U7D5XY7XBS6E" hidden="1">#REF!</definedName>
    <definedName name="BExZK46CVVS9X1BZ6LLL71016ENT" localSheetId="5" hidden="1">#REF!</definedName>
    <definedName name="BExZK46CVVS9X1BZ6LLL71016ENT" hidden="1">#REF!</definedName>
    <definedName name="BExZK52PZLTP1F04T09MP30BVT7H" localSheetId="5" hidden="1">#REF!</definedName>
    <definedName name="BExZK52PZLTP1F04T09MP30BVT7H" hidden="1">#REF!</definedName>
    <definedName name="BExZKHYORG3O8C772XPFHM1N8T80" localSheetId="5" hidden="1">#REF!</definedName>
    <definedName name="BExZKHYORG3O8C772XPFHM1N8T80" hidden="1">#REF!</definedName>
    <definedName name="BExZKJRF2IRR57DG9CLC7MSHWNNN" localSheetId="5" hidden="1">#REF!</definedName>
    <definedName name="BExZKJRF2IRR57DG9CLC7MSHWNNN" hidden="1">#REF!</definedName>
    <definedName name="BExZKV5GYXO0X760SBD9TWTIQHGI" localSheetId="5" hidden="1">#REF!</definedName>
    <definedName name="BExZKV5GYXO0X760SBD9TWTIQHGI" hidden="1">#REF!</definedName>
    <definedName name="BExZKZCGNEA9IPON37A91L4H4H17" localSheetId="5" hidden="1">#REF!</definedName>
    <definedName name="BExZKZCGNEA9IPON37A91L4H4H17" hidden="1">#REF!</definedName>
    <definedName name="BExZL6E4YVXRUN7ZGF2BIGIXFR8K" localSheetId="5" hidden="1">#REF!</definedName>
    <definedName name="BExZL6E4YVXRUN7ZGF2BIGIXFR8K" hidden="1">#REF!</definedName>
    <definedName name="BExZLF2ZTA4EPN0GHO7C5O8DZ1SN" localSheetId="5" hidden="1">#REF!</definedName>
    <definedName name="BExZLF2ZTA4EPN0GHO7C5O8DZ1SN" hidden="1">#REF!</definedName>
    <definedName name="BExZLGVLMKTPFXG42QYT0PO81G7F" localSheetId="5" hidden="1">#REF!</definedName>
    <definedName name="BExZLGVLMKTPFXG42QYT0PO81G7F" hidden="1">#REF!</definedName>
    <definedName name="BExZLHRYQQ7BYD3VQWHVTZGYGRCT" localSheetId="5" hidden="1">#REF!</definedName>
    <definedName name="BExZLHRYQQ7BYD3VQWHVTZGYGRCT" hidden="1">#REF!</definedName>
    <definedName name="BExZLKMK7LRK14S09WLMH7MXSQXM" localSheetId="5" hidden="1">#REF!</definedName>
    <definedName name="BExZLKMK7LRK14S09WLMH7MXSQXM" hidden="1">#REF!</definedName>
    <definedName name="BExZM503X0NZBS0FF22LK2RGG6GP" localSheetId="5" hidden="1">#REF!</definedName>
    <definedName name="BExZM503X0NZBS0FF22LK2RGG6GP" hidden="1">#REF!</definedName>
    <definedName name="BExZM7JVLG0W8EG5RBU915U3SKBY" localSheetId="5" hidden="1">#REF!</definedName>
    <definedName name="BExZM7JVLG0W8EG5RBU915U3SKBY" hidden="1">#REF!</definedName>
    <definedName name="BExZM85FOVUFF110XMQ9O2ODSJUK" localSheetId="5" hidden="1">#REF!</definedName>
    <definedName name="BExZM85FOVUFF110XMQ9O2ODSJUK" hidden="1">#REF!</definedName>
    <definedName name="BExZMF1MMTZ1TA14PZ8ASSU2CBSP" localSheetId="5" hidden="1">#REF!</definedName>
    <definedName name="BExZMF1MMTZ1TA14PZ8ASSU2CBSP" hidden="1">#REF!</definedName>
    <definedName name="BExZMH54ZU6X4KM0375X9K5VJDZN" localSheetId="5" hidden="1">#REF!</definedName>
    <definedName name="BExZMH54ZU6X4KM0375X9K5VJDZN" hidden="1">#REF!</definedName>
    <definedName name="BExZMKL5YQZD7F0FUCSVFGLPFK52" localSheetId="5" hidden="1">#REF!</definedName>
    <definedName name="BExZMKL5YQZD7F0FUCSVFGLPFK52" hidden="1">#REF!</definedName>
    <definedName name="BExZMOC3VNZALJM71X2T6FV91GTB" localSheetId="5" hidden="1">#REF!</definedName>
    <definedName name="BExZMOC3VNZALJM71X2T6FV91GTB" hidden="1">#REF!</definedName>
    <definedName name="BExZMRHA7TTR9QKJOMONHRVY3YOF" localSheetId="5" hidden="1">#REF!</definedName>
    <definedName name="BExZMRHA7TTR9QKJOMONHRVY3YOF" hidden="1">#REF!</definedName>
    <definedName name="BExZMXH39OB0I43XEL3K11U3G9PM" localSheetId="5" hidden="1">#REF!</definedName>
    <definedName name="BExZMXH39OB0I43XEL3K11U3G9PM" hidden="1">#REF!</definedName>
    <definedName name="BExZMZQ3RBKDHT5GLFNLS52OSJA0" localSheetId="5" hidden="1">#REF!</definedName>
    <definedName name="BExZMZQ3RBKDHT5GLFNLS52OSJA0" hidden="1">#REF!</definedName>
    <definedName name="BExZN2F7Y2J2L2LN5WZRG949MS4A" localSheetId="5" hidden="1">#REF!</definedName>
    <definedName name="BExZN2F7Y2J2L2LN5WZRG949MS4A" hidden="1">#REF!</definedName>
    <definedName name="BExZN847WUWKRYTZWG9TCQZJS3OL" localSheetId="5" hidden="1">#REF!</definedName>
    <definedName name="BExZN847WUWKRYTZWG9TCQZJS3OL" hidden="1">#REF!</definedName>
    <definedName name="BExZNA2ALK6RDWFAXZQCL9TWRDCF" localSheetId="5" hidden="1">#REF!</definedName>
    <definedName name="BExZNA2ALK6RDWFAXZQCL9TWRDCF" hidden="1">#REF!</definedName>
    <definedName name="BExZNH3VISFF4NQI11BZDP5IQ7VG" localSheetId="5" hidden="1">#REF!</definedName>
    <definedName name="BExZNH3VISFF4NQI11BZDP5IQ7VG" hidden="1">#REF!</definedName>
    <definedName name="BExZNJYCFYVMAOI62GB2BABK1ELE" localSheetId="5" hidden="1">#REF!</definedName>
    <definedName name="BExZNJYCFYVMAOI62GB2BABK1ELE" hidden="1">#REF!</definedName>
    <definedName name="BExZNLGAA6ATMJW0Y28J4OI5W27I" localSheetId="5" hidden="1">#REF!</definedName>
    <definedName name="BExZNLGAA6ATMJW0Y28J4OI5W27I" hidden="1">#REF!</definedName>
    <definedName name="BExZNP7916CH3QP4VCZEULUIKKS5" localSheetId="5" hidden="1">#REF!</definedName>
    <definedName name="BExZNP7916CH3QP4VCZEULUIKKS5" hidden="1">#REF!</definedName>
    <definedName name="BExZNV707LIU6Z5H6QI6H67LHTI1" localSheetId="5" hidden="1">#REF!</definedName>
    <definedName name="BExZNV707LIU6Z5H6QI6H67LHTI1" hidden="1">#REF!</definedName>
    <definedName name="BExZNVCBKB930QQ9QW7KSGOZ0V1M" localSheetId="5" hidden="1">#REF!</definedName>
    <definedName name="BExZNVCBKB930QQ9QW7KSGOZ0V1M" hidden="1">#REF!</definedName>
    <definedName name="BExZNW8QJ18X0RSGFDWAE9ZSDX39" localSheetId="5" hidden="1">#REF!</definedName>
    <definedName name="BExZNW8QJ18X0RSGFDWAE9ZSDX39" hidden="1">#REF!</definedName>
    <definedName name="BExZNZDWRS6Q40L8OCWFEIVI0A1O" localSheetId="5" hidden="1">#REF!</definedName>
    <definedName name="BExZNZDWRS6Q40L8OCWFEIVI0A1O" hidden="1">#REF!</definedName>
    <definedName name="BExZOBO9NYLGVJQ31LVQ9XS2ZT4N" localSheetId="5" hidden="1">#REF!</definedName>
    <definedName name="BExZOBO9NYLGVJQ31LVQ9XS2ZT4N" hidden="1">#REF!</definedName>
    <definedName name="BExZOETNB1CJ3Y2RKLI1ZK0S8Z6H" localSheetId="5" hidden="1">#REF!</definedName>
    <definedName name="BExZOETNB1CJ3Y2RKLI1ZK0S8Z6H" hidden="1">#REF!</definedName>
    <definedName name="BExZOREMVSK4E5VSWM838KHUB8AI" localSheetId="5" hidden="1">#REF!</definedName>
    <definedName name="BExZOREMVSK4E5VSWM838KHUB8AI" hidden="1">#REF!</definedName>
    <definedName name="BExZOVR745T5P1KS9NV2PXZPZVRG" localSheetId="5" hidden="1">#REF!</definedName>
    <definedName name="BExZOVR745T5P1KS9NV2PXZPZVRG" hidden="1">#REF!</definedName>
    <definedName name="BExZOZSWGLSY2XYVRIS6VSNJDSGD" localSheetId="5" hidden="1">#REF!</definedName>
    <definedName name="BExZOZSWGLSY2XYVRIS6VSNJDSGD" hidden="1">#REF!</definedName>
    <definedName name="BExZP7AIJKLM6C6CSUIIFAHFBNX2" localSheetId="5" hidden="1">#REF!</definedName>
    <definedName name="BExZP7AIJKLM6C6CSUIIFAHFBNX2" hidden="1">#REF!</definedName>
    <definedName name="BExZPALCPOH27L4MUPX2RFT3F8OM" localSheetId="5" hidden="1">#REF!</definedName>
    <definedName name="BExZPALCPOH27L4MUPX2RFT3F8OM" hidden="1">#REF!</definedName>
    <definedName name="BExZPQ0XY507N8FJMVPKCTK8HC9H" localSheetId="5" hidden="1">#REF!</definedName>
    <definedName name="BExZPQ0XY507N8FJMVPKCTK8HC9H" hidden="1">#REF!</definedName>
    <definedName name="BExZPXTHEWEN48J9E5ARSA8IGRBI" localSheetId="5" hidden="1">#REF!</definedName>
    <definedName name="BExZPXTHEWEN48J9E5ARSA8IGRBI" hidden="1">#REF!</definedName>
    <definedName name="BExZQ37OVBR25U32CO2YYVPZOMR5" localSheetId="5" hidden="1">#REF!</definedName>
    <definedName name="BExZQ37OVBR25U32CO2YYVPZOMR5" hidden="1">#REF!</definedName>
    <definedName name="BExZQ3NT7H06VO0AR48WHZULZB93" localSheetId="5" hidden="1">#REF!</definedName>
    <definedName name="BExZQ3NT7H06VO0AR48WHZULZB93" hidden="1">#REF!</definedName>
    <definedName name="BExZQ5RCYU1R0DUT1MFN99S1C408" localSheetId="5" hidden="1">#REF!</definedName>
    <definedName name="BExZQ5RCYU1R0DUT1MFN99S1C408" hidden="1">#REF!</definedName>
    <definedName name="BExZQ7PJU07SEJMDX18U9YVDC2GU" localSheetId="5" hidden="1">#REF!</definedName>
    <definedName name="BExZQ7PJU07SEJMDX18U9YVDC2GU" hidden="1">#REF!</definedName>
    <definedName name="BExZQAJXQ5IJ5RB71EDSPGTRO5HC" localSheetId="5" hidden="1">#REF!</definedName>
    <definedName name="BExZQAJXQ5IJ5RB71EDSPGTRO5HC" hidden="1">#REF!</definedName>
    <definedName name="BExZQBLTKPF3O4MCH6L4LE544FQB" localSheetId="5" hidden="1">#REF!</definedName>
    <definedName name="BExZQBLTKPF3O4MCH6L4LE544FQB" hidden="1">#REF!</definedName>
    <definedName name="BExZQIHTGHK7OOI2Y2PN3JYBY82I" localSheetId="5" hidden="1">#REF!</definedName>
    <definedName name="BExZQIHTGHK7OOI2Y2PN3JYBY82I" hidden="1">#REF!</definedName>
    <definedName name="BExZQJJMGU5MHQOILGXGJPAQI5XI" localSheetId="5" hidden="1">#REF!</definedName>
    <definedName name="BExZQJJMGU5MHQOILGXGJPAQI5XI" hidden="1">#REF!</definedName>
    <definedName name="BExZQL1M2EX5YEQBMNQKVD747N3I" localSheetId="5" hidden="1">#REF!</definedName>
    <definedName name="BExZQL1M2EX5YEQBMNQKVD747N3I" hidden="1">#REF!</definedName>
    <definedName name="BExZQPDYUBJL0C1OME996KHU23N5" localSheetId="5" hidden="1">#REF!</definedName>
    <definedName name="BExZQPDYUBJL0C1OME996KHU23N5" hidden="1">#REF!</definedName>
    <definedName name="BExZQXBYEBN28QUH1KOVW6KKA5UM" localSheetId="5" hidden="1">#REF!</definedName>
    <definedName name="BExZQXBYEBN28QUH1KOVW6KKA5UM" hidden="1">#REF!</definedName>
    <definedName name="BExZQZKT146WEN8FTVZ7Y5TSB8L5" localSheetId="5" hidden="1">#REF!</definedName>
    <definedName name="BExZQZKT146WEN8FTVZ7Y5TSB8L5" hidden="1">#REF!</definedName>
    <definedName name="BExZR485AKBH93YZ08CMUC3WROED" localSheetId="5" hidden="1">#REF!</definedName>
    <definedName name="BExZR485AKBH93YZ08CMUC3WROED" hidden="1">#REF!</definedName>
    <definedName name="BExZR7TL98P2PPUVGIZYR5873DWW" localSheetId="5" hidden="1">#REF!</definedName>
    <definedName name="BExZR7TL98P2PPUVGIZYR5873DWW" hidden="1">#REF!</definedName>
    <definedName name="BExZRAYSYOXAM1PBW1EF6YAZ9RU3" localSheetId="5" hidden="1">#REF!</definedName>
    <definedName name="BExZRAYSYOXAM1PBW1EF6YAZ9RU3" hidden="1">#REF!</definedName>
    <definedName name="BExZRGD1603X5ACFALUUDKCD7X48" localSheetId="5" hidden="1">#REF!</definedName>
    <definedName name="BExZRGD1603X5ACFALUUDKCD7X48" hidden="1">#REF!</definedName>
    <definedName name="BExZRMSYHFOP8FFWKKUSBHU85J81" localSheetId="5" hidden="1">#REF!</definedName>
    <definedName name="BExZRMSYHFOP8FFWKKUSBHU85J81" hidden="1">#REF!</definedName>
    <definedName name="BExZRP1X6UVLN1UOLHH5VF4STP1O" localSheetId="5" hidden="1">#REF!</definedName>
    <definedName name="BExZRP1X6UVLN1UOLHH5VF4STP1O" hidden="1">#REF!</definedName>
    <definedName name="BExZRQ930U6OCYNV00CH5I0Q4LPE" localSheetId="5" hidden="1">#REF!</definedName>
    <definedName name="BExZRQ930U6OCYNV00CH5I0Q4LPE" hidden="1">#REF!</definedName>
    <definedName name="BExZRQP7JLKS45QOGATXS7MK5GUZ" localSheetId="5" hidden="1">#REF!</definedName>
    <definedName name="BExZRQP7JLKS45QOGATXS7MK5GUZ" hidden="1">#REF!</definedName>
    <definedName name="BExZRW8W514W8OZ72YBONYJ64GXF" localSheetId="5" hidden="1">#REF!</definedName>
    <definedName name="BExZRW8W514W8OZ72YBONYJ64GXF" hidden="1">#REF!</definedName>
    <definedName name="BExZRWJP2BUVFJPO8U8ATQEP0LZU" localSheetId="5" hidden="1">#REF!</definedName>
    <definedName name="BExZRWJP2BUVFJPO8U8ATQEP0LZU" hidden="1">#REF!</definedName>
    <definedName name="BExZSI9USDLZAN8LI8M4YYQL24GZ" localSheetId="5" hidden="1">#REF!</definedName>
    <definedName name="BExZSI9USDLZAN8LI8M4YYQL24GZ" hidden="1">#REF!</definedName>
    <definedName name="BExZSLKO175YAM0RMMZH1FPXL4V2" localSheetId="5" hidden="1">#REF!</definedName>
    <definedName name="BExZSLKO175YAM0RMMZH1FPXL4V2" hidden="1">#REF!</definedName>
    <definedName name="BExZSS0LA2JY4ZLJ1Z5YCMLJJZCH" localSheetId="5" hidden="1">#REF!</definedName>
    <definedName name="BExZSS0LA2JY4ZLJ1Z5YCMLJJZCH" hidden="1">#REF!</definedName>
    <definedName name="BExZSTNUWCRNCL22SMKXKFSLCJ0O" localSheetId="5" hidden="1">#REF!</definedName>
    <definedName name="BExZSTNUWCRNCL22SMKXKFSLCJ0O" hidden="1">#REF!</definedName>
    <definedName name="BExZSYRA4NR7K6RLC3I81QSG5SQR" localSheetId="5" hidden="1">#REF!</definedName>
    <definedName name="BExZSYRA4NR7K6RLC3I81QSG5SQR" hidden="1">#REF!</definedName>
    <definedName name="BExZT6JSZ8CBS0SB3T07N3LMAX7M" localSheetId="5" hidden="1">#REF!</definedName>
    <definedName name="BExZT6JSZ8CBS0SB3T07N3LMAX7M" hidden="1">#REF!</definedName>
    <definedName name="BExZTAQV2QVSZY5Y3VCCWUBSBW9P" localSheetId="5" hidden="1">#REF!</definedName>
    <definedName name="BExZTAQV2QVSZY5Y3VCCWUBSBW9P" hidden="1">#REF!</definedName>
    <definedName name="BExZTHSI2FX56PWRSNX9H5EWTZFO" localSheetId="5" hidden="1">#REF!</definedName>
    <definedName name="BExZTHSI2FX56PWRSNX9H5EWTZFO" hidden="1">#REF!</definedName>
    <definedName name="BExZTJL3HVBFY139H6CJHEQCT1EL" localSheetId="5" hidden="1">#REF!</definedName>
    <definedName name="BExZTJL3HVBFY139H6CJHEQCT1EL" hidden="1">#REF!</definedName>
    <definedName name="BExZTLOL8OPABZI453E0KVNA1GJS" localSheetId="5" hidden="1">#REF!</definedName>
    <definedName name="BExZTLOL8OPABZI453E0KVNA1GJS" hidden="1">#REF!</definedName>
    <definedName name="BExZTOTZ9F2ZI18DZM8GW39VDF1N" localSheetId="5" hidden="1">#REF!</definedName>
    <definedName name="BExZTOTZ9F2ZI18DZM8GW39VDF1N" hidden="1">#REF!</definedName>
    <definedName name="BExZTT6J3X0TOX0ZY6YPLUVMCW9X" localSheetId="5" hidden="1">#REF!</definedName>
    <definedName name="BExZTT6J3X0TOX0ZY6YPLUVMCW9X" hidden="1">#REF!</definedName>
    <definedName name="BExZTW6ECBRA0BBITWBQ8R93RMCL" localSheetId="5" hidden="1">#REF!</definedName>
    <definedName name="BExZTW6ECBRA0BBITWBQ8R93RMCL" hidden="1">#REF!</definedName>
    <definedName name="BExZU2BHYAOKSCBM3C5014ZF6IXS" localSheetId="5" hidden="1">#REF!</definedName>
    <definedName name="BExZU2BHYAOKSCBM3C5014ZF6IXS" hidden="1">#REF!</definedName>
    <definedName name="BExZU2RMJTXOCS0ROPMYPE6WTD87" localSheetId="5" hidden="1">#REF!</definedName>
    <definedName name="BExZU2RMJTXOCS0ROPMYPE6WTD87" hidden="1">#REF!</definedName>
    <definedName name="BExZUBRAHA9DNEGONEZEB2TDVFC2" localSheetId="5" hidden="1">#REF!</definedName>
    <definedName name="BExZUBRAHA9DNEGONEZEB2TDVFC2" hidden="1">#REF!</definedName>
    <definedName name="BExZUF7G8FENTJKH9R1XUWXM6CWD" localSheetId="5" hidden="1">#REF!</definedName>
    <definedName name="BExZUF7G8FENTJKH9R1XUWXM6CWD" hidden="1">#REF!</definedName>
    <definedName name="BExZUNARUJBIZ08VCAV3GEVBIR3D" localSheetId="5" hidden="1">#REF!</definedName>
    <definedName name="BExZUNARUJBIZ08VCAV3GEVBIR3D" hidden="1">#REF!</definedName>
    <definedName name="BExZUSZT5496UMBP4LFSLTR1GVEW" localSheetId="5" hidden="1">#REF!</definedName>
    <definedName name="BExZUSZT5496UMBP4LFSLTR1GVEW" hidden="1">#REF!</definedName>
    <definedName name="BExZUT54340I38GVCV79EL116WR0" localSheetId="5" hidden="1">#REF!</definedName>
    <definedName name="BExZUT54340I38GVCV79EL116WR0" hidden="1">#REF!</definedName>
    <definedName name="BExZUXC66MK2SXPXCLD8ZSU0BMTY" localSheetId="5" hidden="1">#REF!</definedName>
    <definedName name="BExZUXC66MK2SXPXCLD8ZSU0BMTY" hidden="1">#REF!</definedName>
    <definedName name="BExZUYDULCX65H9OZ9JHPBNKF3MI" localSheetId="5" hidden="1">#REF!</definedName>
    <definedName name="BExZUYDULCX65H9OZ9JHPBNKF3MI" hidden="1">#REF!</definedName>
    <definedName name="BExZV2QD5ZDK3AGDRULLA7JB46C3" localSheetId="5" hidden="1">#REF!</definedName>
    <definedName name="BExZV2QD5ZDK3AGDRULLA7JB46C3" hidden="1">#REF!</definedName>
    <definedName name="BExZVBQ29OM0V8XAL3HL0JIM0MMU" localSheetId="5" hidden="1">#REF!</definedName>
    <definedName name="BExZVBQ29OM0V8XAL3HL0JIM0MMU" hidden="1">#REF!</definedName>
    <definedName name="BExZVKV2XCPCINW1KP8Q1FI6KDNG" localSheetId="5" hidden="1">#REF!</definedName>
    <definedName name="BExZVKV2XCPCINW1KP8Q1FI6KDNG" hidden="1">#REF!</definedName>
    <definedName name="BExZVLM4T9ORS4ZWHME46U4Q103C" localSheetId="5" hidden="1">#REF!</definedName>
    <definedName name="BExZVLM4T9ORS4ZWHME46U4Q103C" hidden="1">#REF!</definedName>
    <definedName name="BExZVM7OZWPPRH5YQW50EYMMIW1A" localSheetId="5" hidden="1">#REF!</definedName>
    <definedName name="BExZVM7OZWPPRH5YQW50EYMMIW1A" hidden="1">#REF!</definedName>
    <definedName name="BExZVMYK7BAH6AGIAEXBE1NXDZ5Z" localSheetId="5" hidden="1">#REF!</definedName>
    <definedName name="BExZVMYK7BAH6AGIAEXBE1NXDZ5Z" hidden="1">#REF!</definedName>
    <definedName name="BExZVPYGX2C5OSHMZ6F0KBKZ6B1S" localSheetId="5" hidden="1">#REF!</definedName>
    <definedName name="BExZVPYGX2C5OSHMZ6F0KBKZ6B1S" hidden="1">#REF!</definedName>
    <definedName name="BExZW3LHTS7PFBNTYM95N8J5AFYQ" localSheetId="5" hidden="1">#REF!</definedName>
    <definedName name="BExZW3LHTS7PFBNTYM95N8J5AFYQ" hidden="1">#REF!</definedName>
    <definedName name="BExZW472V5ADKCFHIKAJ6D4R8MU4" localSheetId="5" hidden="1">#REF!</definedName>
    <definedName name="BExZW472V5ADKCFHIKAJ6D4R8MU4" hidden="1">#REF!</definedName>
    <definedName name="BExZW5UARC8W9AQNLJX2I5WQWS5F" localSheetId="5" hidden="1">#REF!</definedName>
    <definedName name="BExZW5UARC8W9AQNLJX2I5WQWS5F" hidden="1">#REF!</definedName>
    <definedName name="BExZW7HRGN6A9YS41KI2B2UUMJ7X" localSheetId="5" hidden="1">#REF!</definedName>
    <definedName name="BExZW7HRGN6A9YS41KI2B2UUMJ7X" hidden="1">#REF!</definedName>
    <definedName name="BExZW8ZPNV43UXGOT98FDNIBQHZY" localSheetId="5" hidden="1">#REF!</definedName>
    <definedName name="BExZW8ZPNV43UXGOT98FDNIBQHZY" hidden="1">#REF!</definedName>
    <definedName name="BExZWKZ5N3RDXU8MZ8HQVYYD8O0F" localSheetId="5" hidden="1">#REF!</definedName>
    <definedName name="BExZWKZ5N3RDXU8MZ8HQVYYD8O0F" hidden="1">#REF!</definedName>
    <definedName name="BExZWMBRUCPO6F4QT5FNX8JRFL7V" localSheetId="5" hidden="1">#REF!</definedName>
    <definedName name="BExZWMBRUCPO6F4QT5FNX8JRFL7V" hidden="1">#REF!</definedName>
    <definedName name="BExZWQO5171HT1OZ6D6JZBHEW4JG" localSheetId="5" hidden="1">#REF!</definedName>
    <definedName name="BExZWQO5171HT1OZ6D6JZBHEW4JG" hidden="1">#REF!</definedName>
    <definedName name="BExZWSMC9T48W74GFGQCIUJ8ZPP3" localSheetId="5" hidden="1">#REF!</definedName>
    <definedName name="BExZWSMC9T48W74GFGQCIUJ8ZPP3" hidden="1">#REF!</definedName>
    <definedName name="BExZWUF2V4HY3HI8JN9ZVPRWK1H3" localSheetId="5" hidden="1">#REF!</definedName>
    <definedName name="BExZWUF2V4HY3HI8JN9ZVPRWK1H3" hidden="1">#REF!</definedName>
    <definedName name="BExZWX45URTK9KYDJHEXL1OTZ833" localSheetId="5" hidden="1">#REF!</definedName>
    <definedName name="BExZWX45URTK9KYDJHEXL1OTZ833" hidden="1">#REF!</definedName>
    <definedName name="BExZX0EWQEZO86WDAD9A4EAEZ012" localSheetId="5" hidden="1">#REF!</definedName>
    <definedName name="BExZX0EWQEZO86WDAD9A4EAEZ012" hidden="1">#REF!</definedName>
    <definedName name="BExZX2T6ZT2DZLYSDJJBPVIT5OK2" localSheetId="5" hidden="1">#REF!</definedName>
    <definedName name="BExZX2T6ZT2DZLYSDJJBPVIT5OK2" hidden="1">#REF!</definedName>
    <definedName name="BExZXOJDELULNLEH7WG0OYJT0NJ4" localSheetId="5" hidden="1">#REF!</definedName>
    <definedName name="BExZXOJDELULNLEH7WG0OYJT0NJ4" hidden="1">#REF!</definedName>
    <definedName name="BExZXOOTRNUK8LGEAZ8ZCFW9KXQ1" localSheetId="5" hidden="1">#REF!</definedName>
    <definedName name="BExZXOOTRNUK8LGEAZ8ZCFW9KXQ1" hidden="1">#REF!</definedName>
    <definedName name="BExZXT6JOXNKEDU23DKL8XZAJZIH" localSheetId="5" hidden="1">#REF!</definedName>
    <definedName name="BExZXT6JOXNKEDU23DKL8XZAJZIH" hidden="1">#REF!</definedName>
    <definedName name="BExZXUTYW1HWEEZ1LIX4OQWC7HL1" localSheetId="5" hidden="1">#REF!</definedName>
    <definedName name="BExZXUTYW1HWEEZ1LIX4OQWC7HL1" hidden="1">#REF!</definedName>
    <definedName name="BExZXY4NKQL9QD76YMQJ15U1C2G8" localSheetId="5" hidden="1">#REF!</definedName>
    <definedName name="BExZXY4NKQL9QD76YMQJ15U1C2G8" hidden="1">#REF!</definedName>
    <definedName name="BExZXYQ7U5G08FQGUIGYT14QCBOF" localSheetId="5" hidden="1">#REF!</definedName>
    <definedName name="BExZXYQ7U5G08FQGUIGYT14QCBOF" hidden="1">#REF!</definedName>
    <definedName name="BExZY02V77YJBMODJSWZOYCMPS5X" localSheetId="5" hidden="1">#REF!</definedName>
    <definedName name="BExZY02V77YJBMODJSWZOYCMPS5X" hidden="1">#REF!</definedName>
    <definedName name="BExZY3DEOYNIHRV56IY5LJXZK8RU" localSheetId="5" hidden="1">#REF!</definedName>
    <definedName name="BExZY3DEOYNIHRV56IY5LJXZK8RU" hidden="1">#REF!</definedName>
    <definedName name="BExZY49QRZIR6CA41LFA9LM6EULU" localSheetId="5" hidden="1">#REF!</definedName>
    <definedName name="BExZY49QRZIR6CA41LFA9LM6EULU" hidden="1">#REF!</definedName>
    <definedName name="BExZYTG2G7W27YATTETFDDCZ0C4U" localSheetId="5" hidden="1">#REF!</definedName>
    <definedName name="BExZYTG2G7W27YATTETFDDCZ0C4U" hidden="1">#REF!</definedName>
    <definedName name="BExZYYOZMC36ROQDWLR5Z17WKHCR" localSheetId="5" hidden="1">#REF!</definedName>
    <definedName name="BExZYYOZMC36ROQDWLR5Z17WKHCR" hidden="1">#REF!</definedName>
    <definedName name="BExZZ2FQA9A8C7CJKMEFQ9VPSLCE" localSheetId="5" hidden="1">#REF!</definedName>
    <definedName name="BExZZ2FQA9A8C7CJKMEFQ9VPSLCE" hidden="1">#REF!</definedName>
    <definedName name="BExZZ7ZGXIMA3OVYAWY3YQSK64LF" localSheetId="5" hidden="1">#REF!</definedName>
    <definedName name="BExZZ7ZGXIMA3OVYAWY3YQSK64LF" hidden="1">#REF!</definedName>
    <definedName name="BExZZ8FKEIFG203MU6SEJ69MINCD" localSheetId="5" hidden="1">#REF!</definedName>
    <definedName name="BExZZ8FKEIFG203MU6SEJ69MINCD" hidden="1">#REF!</definedName>
    <definedName name="BExZZCHAVHW8C2H649KRGVQ0WVRT" localSheetId="5" hidden="1">#REF!</definedName>
    <definedName name="BExZZCHAVHW8C2H649KRGVQ0WVRT" hidden="1">#REF!</definedName>
    <definedName name="BExZZTK54OTLF2YB68BHGOS27GEN" localSheetId="5" hidden="1">#REF!</definedName>
    <definedName name="BExZZTK54OTLF2YB68BHGOS27GEN" hidden="1">#REF!</definedName>
    <definedName name="BExZZXB3JQQG4SIZS4MRU6NNW7HI" localSheetId="5" hidden="1">#REF!</definedName>
    <definedName name="BExZZXB3JQQG4SIZS4MRU6NNW7HI" hidden="1">#REF!</definedName>
    <definedName name="BExZZZEMIIFKMLLV4DJKX5TB9R5V" localSheetId="5" hidden="1">#REF!</definedName>
    <definedName name="BExZZZEMIIFKMLLV4DJKX5TB9R5V" hidden="1">#REF!</definedName>
    <definedName name="BOOK_LIFE">'[20]Lvl FCR'!$G$10</definedName>
    <definedName name="BOOKADJ">#REF!</definedName>
    <definedName name="BPAX">[6]EXTERNAL!$A$121:$IV$123</definedName>
    <definedName name="Button_1">"TradeSummary_Ken_Finicle_List"</definedName>
    <definedName name="CAE.T">[6]INTERNAL!$A$34:$IV$36</definedName>
    <definedName name="CAES1.T">[6]INTERNAL!$A$37:$IV$39</definedName>
    <definedName name="cap">[21]Readings!$B$2</definedName>
    <definedName name="Capital_Inflation">'[16]Assumptions (Input)'!$B$11</definedName>
    <definedName name="CASE">[22]INPUTS!$C$8</definedName>
    <definedName name="CaseDescription">'[14]Dispatch Cases'!$C$11</definedName>
    <definedName name="CBWorkbookPriority">-2060790043</definedName>
    <definedName name="CCGT_HeatRate">[14]Assumptions!$H$23</definedName>
    <definedName name="CCGTPrice">[14]Assumptions!$H$22</definedName>
    <definedName name="Check">#REF!</definedName>
    <definedName name="CL_RT2">'[23]Transp Data'!$A$6:$C$81</definedName>
    <definedName name="Classification">'[10]Func Study'!$AB$251</definedName>
    <definedName name="Close_Date">'[16]Capital Projects(Input)'!$D$7:$D$53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nstruction_OH">'[24]Virtual 49 Back-Up'!$E$54</definedName>
    <definedName name="ConversionFactor">[14]Assumptions!$I$65</definedName>
    <definedName name="COSFacVal">[10]Inputs!$R$5</definedName>
    <definedName name="CurrQtr">'[25]Inc Stmt'!$AJ$222</definedName>
    <definedName name="CUS">[6]CLASSIFIERS!$A$6:$IV$6</definedName>
    <definedName name="CUST_1">[6]EXTERNAL!$A$22:$IV$24</definedName>
    <definedName name="CUST_4">[6]EXTERNAL!$A$25:$IV$27</definedName>
    <definedName name="CUST_5">[6]EXTERNAL!$A$28:$IV$30</definedName>
    <definedName name="CUST_6">[6]EXTERNAL!$A$31:$IV$33</definedName>
    <definedName name="D108.05.T">[6]INTERNAL!$A$22:$IV$24</definedName>
    <definedName name="D108.10.T">[6]INTERNAL!$A$25:$IV$27</definedName>
    <definedName name="D361.T">[6]INTERNAL!$A$4:$IV$6</definedName>
    <definedName name="D362.T">[6]INTERNAL!$A$7:$IV$9</definedName>
    <definedName name="D364.T">[6]INTERNAL!$A$10:$IV$12</definedName>
    <definedName name="D366.T">[6]INTERNAL!$A$13:$IV$15</definedName>
    <definedName name="D368.T">[6]INTERNAL!$A$16:$IV$18</definedName>
    <definedName name="D370.T">[6]INTERNAL!$A$19:$IV$21</definedName>
    <definedName name="D372.T">[6]INTERNAL!$A$28:$IV$30</definedName>
    <definedName name="Data.Avg">'[25]Avg Amts'!$A$5:$BP$34</definedName>
    <definedName name="Data.Qtrs.Avg">'[25]Avg Amts'!$A$5:$IV$5</definedName>
    <definedName name="_xlnm.Database">[26]Invoice!#REF!</definedName>
    <definedName name="DATE">[27]Jan!#REF!</definedName>
    <definedName name="DebtPerc">[14]Assumptions!$I$58</definedName>
    <definedName name="DEC">[17]Backup!#REF!</definedName>
    <definedName name="DECT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4" hidden="1">{#N/A,#N/A,FALSE,"Coversheet";#N/A,#N/A,FALSE,"QA"}</definedName>
    <definedName name="Delete21" hidden="1">{#N/A,#N/A,FALSE,"Coversheet";#N/A,#N/A,FALSE,"QA"}</definedName>
    <definedName name="DEM">[6]CLASSIFIERS!$A$4:$IV$4</definedName>
    <definedName name="DEM_1">[6]EXTERNAL!$A$7:$IV$9</definedName>
    <definedName name="DEM_12CP">[6]EXTERNAL!$A$118:$IV$120</definedName>
    <definedName name="DEM_12NCP_P">[6]EXTERNAL!$A$187:$IV$189</definedName>
    <definedName name="DEM_12NCP_S">[6]EXTERNAL!$A$190:$IV$192</definedName>
    <definedName name="DEM_12NCP1">[6]EXTERNAL!$A$139:$IV$141</definedName>
    <definedName name="DEM_12NCP2">[6]EXTERNAL!$A$130:$IV$132</definedName>
    <definedName name="DEM_1A">[6]EXTERNAL!$A$115:$IV$117</definedName>
    <definedName name="DEM_2A">[6]EXTERNAL!$A$148:$IV$150</definedName>
    <definedName name="DEM_3A">[6]EXTERNAL!$A$199:$IV$201</definedName>
    <definedName name="DEM_3B">[6]EXTERNAL!$A$196:$IV$198</definedName>
    <definedName name="Demand">[9]Inputs!$D$8</definedName>
    <definedName name="Demand2">[28]Inputs!$D$11</definedName>
    <definedName name="DES1.T">[6]INTERNAL!$A$40:$IV$42</definedName>
    <definedName name="DES2.T">[6]INTERNAL!$A$43:$IV$45</definedName>
    <definedName name="DF_HeatRate">[14]Assumptions!$L$23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DIR_40">[6]EXTERNAL!$A$193:$IV$195</definedName>
    <definedName name="DIR_449">[6]EXTERNAL!$A$127:$IV$129</definedName>
    <definedName name="DIR_449_ENERGY">[6]EXTERNAL!$A$160:$IV$162</definedName>
    <definedName name="DIR_449_HV">[6]EXTERNAL!$A$157:$IV$159</definedName>
    <definedName name="DIR_449_OATT">[6]EXTERNAL!$A$166:$IV$168</definedName>
    <definedName name="DIR_RESALE">[6]EXTERNAL!$A$124:$IV$126</definedName>
    <definedName name="DIR_RESALE_LARGE">[6]EXTERNAL!$A$154:$IV$156</definedName>
    <definedName name="DIR_RESALE_SMALL">[6]EXTERNAL!$A$151:$IV$153</definedName>
    <definedName name="DIR108.09">[6]EXTERNAL!$A$106:$IV$108</definedName>
    <definedName name="DIR235.00">[6]EXTERNAL!$A$85:$IV$87</definedName>
    <definedName name="DIR360.01">[6]EXTERNAL!$A$37:$IV$39</definedName>
    <definedName name="DIR361.01">[6]EXTERNAL!$A$40:$IV$42</definedName>
    <definedName name="DIR362.01">[6]EXTERNAL!$A$43:$IV$45</definedName>
    <definedName name="DIR364.01">[6]EXTERNAL!$A$46:$IV$48</definedName>
    <definedName name="DIR366.01">[6]EXTERNAL!$A$49:$IV$51</definedName>
    <definedName name="DIR368.03">[6]EXTERNAL!$A$55:$IV$57</definedName>
    <definedName name="DIR368.03C">[6]EXTERNAL!$A$52:$IV$54</definedName>
    <definedName name="DIR372.00">[6]EXTERNAL!$A$58:$IV$60</definedName>
    <definedName name="DIR373.00">[6]EXTERNAL!$A$61:$IV$63</definedName>
    <definedName name="DIR450.01">[6]EXTERNAL!$A$10:$IV$12</definedName>
    <definedName name="DIR450.02">[6]EXTERNAL!$A$184:$IV$186</definedName>
    <definedName name="DIR451.02">[6]EXTERNAL!$A$70:$IV$72</definedName>
    <definedName name="DIR451.03">[6]EXTERNAL!$A$136:$IV$138</definedName>
    <definedName name="DIR451.05">[6]EXTERNAL!$A$76:$IV$78</definedName>
    <definedName name="DIR451.06">[6]EXTERNAL!$A$109:$IV$111</definedName>
    <definedName name="DIR451.07">[6]EXTERNAL!$A$133:$IV$135</definedName>
    <definedName name="DIR454.04">[6]EXTERNAL!$A$73:$IV$75</definedName>
    <definedName name="DIR556.01">[6]EXTERNAL!$A$175:$IV$177</definedName>
    <definedName name="DIR565.02">[6]EXTERNAL!$A$178:$IV$180</definedName>
    <definedName name="DIR908.01">[6]EXTERNAL!$A$172:$IV$174</definedName>
    <definedName name="DIR920.01">[6]EXTERNAL!$A$181:$IV$183</definedName>
    <definedName name="Dis">'[10]Func Study'!$AB$250</definedName>
    <definedName name="DisFac">'[10]Func Dist Factor Table'!$A$11:$G$25</definedName>
    <definedName name="Dist_factor">#REF!</definedName>
    <definedName name="DistPeakMethod">[12]Inputs!#REF!</definedName>
    <definedName name="DocketNumber">'[29]JHS-19'!$AR$2</definedName>
    <definedName name="DP.T">[6]INTERNAL!$A$46:$IV$48</definedName>
    <definedName name="DUDE" hidden="1">#REF!</definedName>
    <definedName name="EBFIT.T">[6]INTERNAL!$A$88:$IV$90</definedName>
    <definedName name="ee" localSheetId="0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ffTax">[6]INPUTS!$F$31</definedName>
    <definedName name="Electric_Prices">'[30]Monthly Price Summary'!$B$4:$E$27</definedName>
    <definedName name="ElecWC_LineItems">[7]BS!$AO$7:$AO$3420</definedName>
    <definedName name="ElRBLine">[7]BS!$AP$7:$AP$3141</definedName>
    <definedName name="EndDate">[14]Assumptions!$C$11</definedName>
    <definedName name="energy">[21]Readings!$B$3</definedName>
    <definedName name="ENERGY_1">[6]EXTERNAL!$A$4:$IV$6</definedName>
    <definedName name="ENERGY_2">[6]EXTERNAL!$A$145:$IV$147</definedName>
    <definedName name="Engy">[9]Inputs!$D$9</definedName>
    <definedName name="Engy2">[28]Inputs!$D$12</definedName>
    <definedName name="EPIS.T">[6]INTERNAL!$A$49:$IV$51</definedName>
    <definedName name="error" localSheetId="0" hidden="1">{#N/A,#N/A,FALSE,"Coversheet";#N/A,#N/A,FALSE,"QA"}</definedName>
    <definedName name="error" localSheetId="3" hidden="1">{#N/A,#N/A,FALSE,"Coversheet";#N/A,#N/A,FALSE,"QA"}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3" hidden="1">{#N/A,#N/A,FALSE,"Summ";#N/A,#N/A,FALSE,"General"}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3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" localSheetId="5" hidden="1">#REF!</definedName>
    <definedName name="F" hidden="1">#REF!</definedName>
    <definedName name="f101top">#REF!</definedName>
    <definedName name="f104top">#REF!</definedName>
    <definedName name="f138top">#REF!</definedName>
    <definedName name="f140top">#REF!</definedName>
    <definedName name="Factorck">'[10]COS Factor Table'!$O$15:$O$113</definedName>
    <definedName name="FactorType">[13]Variables!$AK$2:$AL$12</definedName>
    <definedName name="FACTP">#REF!</definedName>
    <definedName name="FactSum">'[10]COS Factor Table'!$A$14:$O$113</definedName>
    <definedName name="FCR">'[24]Virtual 49 Back-Up'!$B$20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EB">[17]Backup!#REF!</definedName>
    <definedName name="FEBT">#REF!</definedName>
    <definedName name="Fed_Cap_Tax">[31]Inputs!$E$112</definedName>
    <definedName name="FedTaxRate">[14]Assumptions!$C$33</definedName>
    <definedName name="ffff" localSheetId="0" hidden="1">{#N/A,#N/A,FALSE,"Coversheet";#N/A,#N/A,FALSE,"QA"}</definedName>
    <definedName name="ffff" localSheetId="3" hidden="1">{#N/A,#N/A,FALSE,"Coversheet";#N/A,#N/A,FALSE,"QA"}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3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FIT_Tax_Rate">'[16]Assumptions (Input)'!$B$5</definedName>
    <definedName name="FranchiseTax">[15]Variables!$D$26</definedName>
    <definedName name="FTAX">[6]INPUTS!$F$30</definedName>
    <definedName name="Func">'[10]Func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'[10]Func Study'!$AB$250</definedName>
    <definedName name="GP.T">[6]INTERNAL!$A$52:$IV$54</definedName>
    <definedName name="GREATER10MW">#REF!</definedName>
    <definedName name="GTD_Percents">#REF!</definedName>
    <definedName name="HEIGHT">#REF!</definedName>
    <definedName name="helllo" localSheetId="0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3" hidden="1">{#N/A,#N/A,FALSE,"Coversheet";#N/A,#N/A,FALSE,"QA"}</definedName>
    <definedName name="HELP" localSheetId="4" hidden="1">{#N/A,#N/A,FALSE,"Coversheet";#N/A,#N/A,FALSE,"QA"}</definedName>
    <definedName name="HELP" hidden="1">{#N/A,#N/A,FALSE,"Coversheet";#N/A,#N/A,FALSE,"QA"}</definedName>
    <definedName name="HTML_CodePage">1252</definedName>
    <definedName name="HTML_Control" localSheetId="0">{"'Sheet1'!$A$1:$J$121"}</definedName>
    <definedName name="HTML_Control" localSheetId="3" hidden="1">{"'Sheet1'!$A$1:$J$121"}</definedName>
    <definedName name="HTML_Control" localSheetId="4" hidden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[6]INTERNAL!$A$85:$IV$87</definedName>
    <definedName name="ID_0303_RVN_data">#REF!</definedName>
    <definedName name="IDcontractsRVN">#REF!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[32]Summary!#REF!</definedName>
    <definedName name="Instructions">#REF!</definedName>
    <definedName name="Insurance_Rate">'[16]Assumptions (Input)'!$B$9</definedName>
    <definedName name="INTRESEXCH">[33]Sheet1!$AG$1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[17]Backup!#REF!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0" hidden="1">{#N/A,#N/A,FALSE,"Summ";#N/A,#N/A,FALSE,"General"}</definedName>
    <definedName name="jfkljsdkljiejgr" localSheetId="3" hidden="1">{#N/A,#N/A,FALSE,"Summ";#N/A,#N/A,FALSE,"General"}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jjj">[34]Inputs!$N$18</definedName>
    <definedName name="JUL">[17]Backup!#REF!</definedName>
    <definedName name="JULT">#REF!</definedName>
    <definedName name="JUN">[17]Backup!#REF!</definedName>
    <definedName name="JUNT">#REF!</definedName>
    <definedName name="Jurisdiction">[13]Variables!$AK$15</definedName>
    <definedName name="JurisNumber">[13]Variables!$AL$15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ATEPAY">[33]Sheet1!$E$3:$E$25</definedName>
    <definedName name="Levy_Rate">'[16]Assumptions (Input)'!$B$6</definedName>
    <definedName name="limcount">1</definedName>
    <definedName name="LINE.T">[6]INTERNAL!$A$55:$IV$57</definedName>
    <definedName name="Line_Ext_Credit">#REF!</definedName>
    <definedName name="LinkCos">'[10]JAM Download'!$K$4</definedName>
    <definedName name="LoadArray">'[35]Load Source Data'!$C$78:$X$89</definedName>
    <definedName name="LOG">[17]Backup!#REF!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localSheetId="0" hidden="1">{#N/A,#N/A,FALSE,"Coversheet";#N/A,#N/A,FALSE,"QA"}</definedName>
    <definedName name="lookup" localSheetId="3" hidden="1">{#N/A,#N/A,FALSE,"Coversheet";#N/A,#N/A,FALSE,"QA"}</definedName>
    <definedName name="lookup" localSheetId="4" hidden="1">{#N/A,#N/A,FALSE,"Coversheet";#N/A,#N/A,FALSE,"QA"}</definedName>
    <definedName name="lookup" hidden="1">{#N/A,#N/A,FALSE,"Coversheet";#N/A,#N/A,FALSE,"QA"}</definedName>
    <definedName name="LOSS">[17]Backup!#REF!</definedName>
    <definedName name="M9100F4_v4">[36]M9100F4!$A$1:$V$99</definedName>
    <definedName name="MACRS">'[16]MACRS RATES'!$A$3:$AT$10</definedName>
    <definedName name="MACTIT">#REF!</definedName>
    <definedName name="MAR">[17]Backup!#REF!</definedName>
    <definedName name="MART">#REF!</definedName>
    <definedName name="MAY">[17]Backup!#REF!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RGER_COST">[33]Sheet1!$AF$3:$AJ$28</definedName>
    <definedName name="Method">[9]Inputs!$C$6</definedName>
    <definedName name="Miller" localSheetId="0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ONTH">[17]Backup!#REF!</definedName>
    <definedName name="monthlist">[37]Table!$R$2:$S$13</definedName>
    <definedName name="monthtotals">'[37]WA SBC'!$D$40:$O$40</definedName>
    <definedName name="MTD_Format">[38]Mthly!$B$11:$D$11,[38]Mthly!$B$31:$D$31</definedName>
    <definedName name="MTKWH">#REF!</definedName>
    <definedName name="MTR_YR3">[39]Variables!$E$14</definedName>
    <definedName name="MTREV">#REF!</definedName>
    <definedName name="MULT">#REF!</definedName>
    <definedName name="NCP_360">[6]EXTERNAL!$A$13:$IV$15</definedName>
    <definedName name="NCP_361">[6]EXTERNAL!$A$16:$IV$18</definedName>
    <definedName name="NCP_362">[6]EXTERNAL!$A$19:$IV$21</definedName>
    <definedName name="Net_to_Gross_Factor">[10]Inputs!$G$8</definedName>
    <definedName name="NetToGross">[15]Variables!$D$23</definedName>
    <definedName name="new" localSheetId="0" hidden="1">{#N/A,#N/A,FALSE,"Summ";#N/A,#N/A,FALSE,"General"}</definedName>
    <definedName name="new" localSheetId="3" hidden="1">{#N/A,#N/A,FALSE,"Summ";#N/A,#N/A,FALSE,"General"}</definedName>
    <definedName name="new" localSheetId="4" hidden="1">{#N/A,#N/A,FALSE,"Summ";#N/A,#N/A,FALSE,"General"}</definedName>
    <definedName name="new" hidden="1">{#N/A,#N/A,FALSE,"Summ";#N/A,#N/A,FALSE,"General"}</definedName>
    <definedName name="NEWMO1">[1]Jan!#REF!</definedName>
    <definedName name="NEWMO2">[1]Jan!#REF!</definedName>
    <definedName name="NEWMONTH">[1]Jan!#REF!</definedName>
    <definedName name="NORMALIZE">#REF!</definedName>
    <definedName name="NOV">[17]Backup!#REF!</definedName>
    <definedName name="NOVT">#REF!</definedName>
    <definedName name="NPC">[12]Inputs!$N$18</definedName>
    <definedName name="NRG">[6]CLASSIFIERS!$A$5:$IV$5</definedName>
    <definedName name="NUM">#REF!</definedName>
    <definedName name="O_M_Input">'[16]MiscItems(Input)'!$B$5:$AO$8,'[16]MiscItems(Input)'!$B$13:$AO$13,'[16]MiscItems(Input)'!$B$15:$B$17,'[16]MiscItems(Input)'!$B$17:$AO$17,'[16]MiscItems(Input)'!$B$15:$AO$15</definedName>
    <definedName name="O_M_Rate">'[24]Virtual 49 Back-Up'!$B$21</definedName>
    <definedName name="OBCLEASE">[33]Sheet1!$AF$4:$AI$23</definedName>
    <definedName name="OCT">[17]Backup!#REF!</definedName>
    <definedName name="OCTT">#REF!</definedName>
    <definedName name="OH">[6]CLASSIFIERS!$A$8:$IV$8</definedName>
    <definedName name="OH_NCP">[6]EXTERNAL!$A$79:$IV$81</definedName>
    <definedName name="OH_SVC">[6]EXTERNAL!$A$142:$IV$144</definedName>
    <definedName name="OH_TFMR">[6]EXTERNAL!$A$97:$IV$99</definedName>
    <definedName name="OH_TFMRC">[6]EXTERNAL!$A$94:$IV$96</definedName>
    <definedName name="ONE">[1]Jan!#REF!</definedName>
    <definedName name="option">'[40]Dist Misc'!$F$120</definedName>
    <definedName name="OthRCF">[22]INPUTS!$F$41</definedName>
    <definedName name="OthUnc">[6]INPUTS!$F$36</definedName>
    <definedName name="outlookdata">'[41]pivoted data'!$D$3:$Q$90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[42]TransInvest!#REF!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[9]Inputs!$T$5</definedName>
    <definedName name="Percent_debt">[31]Inputs!$E$129</definedName>
    <definedName name="Plant_Input">'[16]Plant(Input)'!$B$7:$AP$9,'[16]Plant(Input)'!$B$11,'[16]Plant(Input)'!$B$15:$AP$15,'[16]Plant(Input)'!$B$18,'[16]Plant(Input)'!$B$20:$AP$20</definedName>
    <definedName name="PMAC">[17]Backup!#REF!</definedName>
    <definedName name="POWER.T">[6]INTERNAL!$A$58:$IV$60</definedName>
    <definedName name="PP.T">[6]INTERNAL!$A$61:$IV$63</definedName>
    <definedName name="PRESENT">#REF!</definedName>
    <definedName name="PreTaxDebtCost">[14]Assumptions!$I$56</definedName>
    <definedName name="PreTaxWACC">[14]Assumptions!$I$62</definedName>
    <definedName name="PRICCHNG">#REF!</definedName>
    <definedName name="Prices_Aurora">'[30]Monthly Price Summary'!$C$4:$H$63</definedName>
    <definedName name="_xlnm.Print_Area" localSheetId="0">'Prelim Sch 140 Combined Charges'!$A$1:$H$216</definedName>
    <definedName name="_xlnm.Print_Area" localSheetId="5">'Sch 140 Distribution Chg'!$A$1:$H$190</definedName>
    <definedName name="_xlnm.Print_Area" localSheetId="6">'Sch 140 Prod Trans Demand Chg'!$A$1:$F$197</definedName>
    <definedName name="_xlnm.Print_Area" localSheetId="7">'Sch 140 Prod Trans Energy Chg'!$A$1:$H$197</definedName>
    <definedName name="_xlnm.Print_Area" localSheetId="3">'WP#2 - UE-190529 Light COS'!$A$1:$E$123</definedName>
    <definedName name="_xlnm.Print_Area" localSheetId="4">'WP#3 - UE-190529 Light COS'!$A$2:$Z$177</definedName>
    <definedName name="_xlnm.Print_Titles" localSheetId="0">'Prelim Sch 140 Combined Charges'!$1:$9</definedName>
    <definedName name="_xlnm.Print_Titles" localSheetId="5">'Sch 140 Distribution Chg'!$1:$8</definedName>
    <definedName name="_xlnm.Print_Titles" localSheetId="6">'Sch 140 Prod Trans Demand Chg'!$1:$8</definedName>
    <definedName name="_xlnm.Print_Titles" localSheetId="7">'Sch 140 Prod Trans Energy Chg'!$1:$8</definedName>
    <definedName name="_xlnm.Print_Titles" localSheetId="3">'WP#2 - UE-190529 Light COS'!$1:$8</definedName>
    <definedName name="_xlnm.Print_Titles" localSheetId="4">'WP#3 - UE-190529 Light COS'!$A:$D,'WP#3 - UE-190529 Light COS'!$2:$2</definedName>
    <definedName name="Prior_Month">[18]Sch_120!$I$21</definedName>
    <definedName name="PROFORMA">[6]EXTERNAL!$A$67:$IV$69</definedName>
    <definedName name="PROFORMA_RETAIL">[6]EXTERNAL!$A$91:$IV$93</definedName>
    <definedName name="PROFORMA_RETAIL_TAX">[6]EXTERNAL!$A$169:$IV$171</definedName>
    <definedName name="Prov_Cap_Tax">[31]Inputs!$E$111</definedName>
    <definedName name="PTABLES">#REF!</definedName>
    <definedName name="PTDGP.T">[6]INTERNAL!$A$64:$IV$66</definedName>
    <definedName name="PTDMOD">#REF!</definedName>
    <definedName name="PTDP.T">[6]INTERNAL!$A$67:$IV$69</definedName>
    <definedName name="PTDROLL">#REF!</definedName>
    <definedName name="PTMOD">#REF!</definedName>
    <definedName name="PTROLL">#REF!</definedName>
    <definedName name="PWORKBACK">#REF!</definedName>
    <definedName name="q" localSheetId="0" hidden="1">{#N/A,#N/A,FALSE,"Coversheet";#N/A,#N/A,FALSE,"QA"}</definedName>
    <definedName name="q" localSheetId="3" hidden="1">{#N/A,#N/A,FALSE,"Coversheet";#N/A,#N/A,FALSE,"QA"}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3" hidden="1">{#N/A,#N/A,FALSE,"schA"}</definedName>
    <definedName name="qqq" localSheetId="4" hidden="1">{#N/A,#N/A,FALSE,"schA"}</definedName>
    <definedName name="qqq" hidden="1">{#N/A,#N/A,FALSE,"schA"}</definedName>
    <definedName name="Query1">#REF!</definedName>
    <definedName name="RATE2">'[23]Transp Data'!$A$8:$I$112</definedName>
    <definedName name="Rates">[43]Codes!$A$1:$C$500</definedName>
    <definedName name="RB.T">[6]INTERNAL!$A$70:$IV$72</definedName>
    <definedName name="RC_ADJ">#REF!</definedName>
    <definedName name="Requlated_scenario">'[16]Assumptions (Input)'!$B$12</definedName>
    <definedName name="RESADJ">#REF!</definedName>
    <definedName name="ResExchCrRate">[18]Sch_194!$M$31</definedName>
    <definedName name="RESID">[6]EXTERNAL!$A$88:$IV$90</definedName>
    <definedName name="resource_lookup">'[44]#REF'!$B$3:$C$112</definedName>
    <definedName name="ResourceSupplier">[15]Variables!$D$28</definedName>
    <definedName name="ResRCF">[22]INPUTS!$F$39</definedName>
    <definedName name="ResUnc">[6]INPUTS!$F$34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[43]Codes!$F$2:$G$10</definedName>
    <definedName name="Revenue_by_month_take_2">#REF!</definedName>
    <definedName name="revenue_flag">'[16]Assumptions (Input)'!$C$12</definedName>
    <definedName name="Revenue_Taxes">'[16]Assumptions (Input)'!$B$8</definedName>
    <definedName name="RevenueCheck">#REF!</definedName>
    <definedName name="REVFAC1.T">[6]INTERNAL!$A$73:$IV$75</definedName>
    <definedName name="RevReqSettle">#REF!</definedName>
    <definedName name="REVVSTRS">#REF!</definedName>
    <definedName name="RISFORM">#REF!</definedName>
    <definedName name="ROD">[6]INPUTS!$F$25</definedName>
    <definedName name="ROR">[22]INPUTS!$F$24</definedName>
    <definedName name="SAPBEXhrIndnt">"Wide"</definedName>
    <definedName name="SAPCrosstab1">#REF!</definedName>
    <definedName name="SAPsysID">"708C5W7SBKP804JT78WJ0JNKI"</definedName>
    <definedName name="SAPwbID">"ARS"</definedName>
    <definedName name="SBRCF">[22]INPUTS!$F$40</definedName>
    <definedName name="SbUnc">[6]INPUTS!$F$35</definedName>
    <definedName name="SCH33CUSTS">#REF!</definedName>
    <definedName name="SCH48ADJ">#REF!</definedName>
    <definedName name="SCH98NOR">#REF!</definedName>
    <definedName name="SCHED47">#REF!</definedName>
    <definedName name="Schedule">[12]Inputs!$N$14</definedName>
    <definedName name="sdlfhsdlhfkl" localSheetId="0" hidden="1">{#N/A,#N/A,FALSE,"Summ";#N/A,#N/A,FALSE,"General"}</definedName>
    <definedName name="sdlfhsdlhfkl" localSheetId="3" hidden="1">{#N/A,#N/A,FALSE,"Summ";#N/A,#N/A,FALSE,"General"}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[17]Backup!#REF!</definedName>
    <definedName name="Sep03AMA">[7]BS!$AN$7:$AN$3420</definedName>
    <definedName name="SEPT">#REF!</definedName>
    <definedName name="SERVICES_3">#REF!</definedName>
    <definedName name="seven" localSheetId="0" hidden="1">{#N/A,#N/A,FALSE,"CRPT";#N/A,#N/A,FALSE,"TREND";#N/A,#N/A,FALSE,"%Curve"}</definedName>
    <definedName name="seven" localSheetId="3" hidden="1">{#N/A,#N/A,FALSE,"CRPT";#N/A,#N/A,FALSE,"TREND";#N/A,#N/A,FALSE,"%Curve"}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ix" localSheetId="0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TART">[1]Jan!#REF!</definedName>
    <definedName name="StartDate">[14]Assumptions!$C$9</definedName>
    <definedName name="STAX">[6]INPUTS!$F$29</definedName>
    <definedName name="SUM_TAB1">#REF!</definedName>
    <definedName name="SUM_TAB2">#REF!</definedName>
    <definedName name="SUM_TAB3">#REF!</definedName>
    <definedName name="SW.T">[6]INTERNAL!$A$76:$IV$78</definedName>
    <definedName name="SWPTD.T">[6]INTERNAL!$A$79:$IV$81</definedName>
    <definedName name="t" localSheetId="0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[9]Inputs!$G$29</definedName>
    <definedName name="TDMOD">#REF!</definedName>
    <definedName name="TDP.T">[6]INTERNAL!$A$82:$IV$84</definedName>
    <definedName name="TDROLL">#REF!</definedName>
    <definedName name="tem" localSheetId="0" hidden="1">{#N/A,#N/A,FALSE,"Summ";#N/A,#N/A,FALSE,"General"}</definedName>
    <definedName name="tem" localSheetId="3" hidden="1">{#N/A,#N/A,FALSE,"Summ";#N/A,#N/A,FALSE,"General"}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3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[33]Sheet1!$A$4:$E$40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[10]Inputs!$C$5</definedName>
    <definedName name="TFR">[6]CLASSIFIERS!$A$11:$IV$11</definedName>
    <definedName name="ThermalBookLife">[14]Assumptions!$C$25</definedName>
    <definedName name="Title">[14]Assumptions!$A$1</definedName>
    <definedName name="TotalRateBase">'[10]G+T+D+R+M'!$H$58</definedName>
    <definedName name="TP.T">[6]INTERNAL!$A$91:$IV$93</definedName>
    <definedName name="tr" localSheetId="0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5" hidden="1">#REF!</definedName>
    <definedName name="Transfer" hidden="1">#REF!</definedName>
    <definedName name="Transfers" localSheetId="5" hidden="1">#REF!</definedName>
    <definedName name="Transfers" hidden="1">#REF!</definedName>
    <definedName name="TRANSM_2">[45]Transm2!$A$1:$M$461:'[45]10 Yr FC'!$M$47</definedName>
    <definedName name="u" localSheetId="0" hidden="1">{#N/A,#N/A,FALSE,"Summ";#N/A,#N/A,FALSE,"General"}</definedName>
    <definedName name="u" localSheetId="3" hidden="1">{#N/A,#N/A,FALSE,"Summ";#N/A,#N/A,FALSE,"General"}</definedName>
    <definedName name="u" localSheetId="4" hidden="1">{#N/A,#N/A,FALSE,"Summ";#N/A,#N/A,FALSE,"General"}</definedName>
    <definedName name="u" hidden="1">{#N/A,#N/A,FALSE,"Summ";#N/A,#N/A,FALSE,"General"}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>'[12]Functional Study'!#REF!</definedName>
    <definedName name="UACCT115DGP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>'[11]Functional Study'!#REF!</definedName>
    <definedName name="UACCT41020BADDEBT">'[11]Functional Study'!#REF!</definedName>
    <definedName name="UACCT41020DITEXP">'[11]Functional Study'!#REF!</definedName>
    <definedName name="UACCT41020DNPU">'[11]Functional Study'!#REF!</definedName>
    <definedName name="UACCT41020S">'[11]Functional Study'!#REF!</definedName>
    <definedName name="UACCT41020SE">'[11]Functional Study'!#REF!</definedName>
    <definedName name="UACCT41020SG">'[11]Functional Study'!#REF!</definedName>
    <definedName name="UACCT41020SGCT">'[11]Functional Study'!#REF!</definedName>
    <definedName name="UACCT41020SGPP">'[11]Functional Study'!#REF!</definedName>
    <definedName name="UACCT41020SO">'[11]Functional Study'!#REF!</definedName>
    <definedName name="UACCT41020TROJP">'[11]Functional Study'!#REF!</definedName>
    <definedName name="UACCT4102SNPD">'[11]Functional Study'!#REF!</definedName>
    <definedName name="UAcct41110">'[10]Func Study'!$AB$1325</definedName>
    <definedName name="UAcct41111">'[11]Functional Study'!#REF!</definedName>
    <definedName name="UAcct41111Baddebt">'[11]Functional Study'!#REF!</definedName>
    <definedName name="UAcct41111Dgp">'[11]Functional Study'!#REF!</definedName>
    <definedName name="UAcct41111Dgu">'[11]Functional Study'!#REF!</definedName>
    <definedName name="UAcct41111Ditexp">'[11]Functional Study'!#REF!</definedName>
    <definedName name="UAcct41111Dnpp">'[11]Functional Study'!#REF!</definedName>
    <definedName name="UAcct41111Dnptp">'[11]Functional Study'!#REF!</definedName>
    <definedName name="UAcct41111S">'[11]Functional Study'!#REF!</definedName>
    <definedName name="UAcct41111Se">'[11]Functional Study'!#REF!</definedName>
    <definedName name="UAcct41111Sg">'[11]Functional Study'!#REF!</definedName>
    <definedName name="UAcct41111Sgpp">'[11]Functional Study'!#REF!</definedName>
    <definedName name="UAcct41111So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>'[8]Func Study'!#REF!</definedName>
    <definedName name="UAcct447CAGE">'[8]Func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>'[8]Func Study'!#REF!</definedName>
    <definedName name="UAcct506">'[10]Func Study'!$AB$455</definedName>
    <definedName name="UAcct506CAGE">'[10]Func Study'!$AB$452</definedName>
    <definedName name="UAcct506JBG">'[8]Func Study'!#REF!</definedName>
    <definedName name="UAcct507">'[10]Func Study'!$AB$464</definedName>
    <definedName name="UAcct507CAGE">'[10]Func Study'!$AB$462</definedName>
    <definedName name="UAcct507JBG">'[8]Func Study'!#REF!</definedName>
    <definedName name="UAcct510">'[10]Func Study'!$AB$469</definedName>
    <definedName name="UAcct510CAGE">'[10]Func Study'!$AB$467</definedName>
    <definedName name="UAcct510JBG">'[8]Func Study'!#REF!</definedName>
    <definedName name="UAcct511">'[10]Func Study'!$AB$474</definedName>
    <definedName name="UAcct511CAGE">'[10]Func Study'!$AB$472</definedName>
    <definedName name="UAcct511JBG">'[8]Func Study'!#REF!</definedName>
    <definedName name="UAcct512">'[10]Func Study'!$AB$479</definedName>
    <definedName name="UAcct512CAGE">'[10]Func Study'!$AB$477</definedName>
    <definedName name="UAcct512JBG">'[8]Func Study'!#REF!</definedName>
    <definedName name="UAcct513">'[10]Func Study'!$AB$484</definedName>
    <definedName name="UAcct513CAGE">'[10]Func Study'!$AB$482</definedName>
    <definedName name="UAcct513JBG">'[8]Func Study'!#REF!</definedName>
    <definedName name="UAcct514">'[10]Func Study'!$AB$489</definedName>
    <definedName name="UAcct514CAGE">'[10]Func Study'!$AB$487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>'[8]Func Study'!#REF!</definedName>
    <definedName name="UAcct555CAEW">'[10]Func Study'!$AB$665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>'[10]Func Study'!#REF!</definedName>
    <definedName name="UAcctdfad">'[10]Func Study'!#REF!</definedName>
    <definedName name="UAcctdfap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G">[6]CLASSIFIERS!$A$9:$IV$9</definedName>
    <definedName name="UG_NCP">[6]EXTERNAL!$A$82:$IV$84</definedName>
    <definedName name="UG_TFMR">[6]EXTERNAL!$A$103:$IV$105</definedName>
    <definedName name="UG_TFMRC">[6]EXTERNAL!$A$100:$IV$102</definedName>
    <definedName name="UNBILLED">[6]EXTERNAL!$A$64:$IV$66</definedName>
    <definedName name="UNBILREV">#REF!</definedName>
    <definedName name="UncollectibleAccounts">[15]Variables!$D$25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[15]Variables!$D$29</definedName>
    <definedName name="v" localSheetId="0" hidden="1">{#N/A,#N/A,FALSE,"Coversheet";#N/A,#N/A,FALSE,"QA"}</definedName>
    <definedName name="v" localSheetId="3" hidden="1">{#N/A,#N/A,FALSE,"Coversheet";#N/A,#N/A,FALSE,"QA"}</definedName>
    <definedName name="v" localSheetId="4" hidden="1">{#N/A,#N/A,FALSE,"Coversheet";#N/A,#N/A,FALSE,"QA"}</definedName>
    <definedName name="v" hidden="1">{#N/A,#N/A,FALSE,"Coversheet";#N/A,#N/A,FALSE,"QA"}</definedName>
    <definedName name="ValidAccount">[13]Variables!$AK$43:$AK$369</definedName>
    <definedName name="Value" localSheetId="0" hidden="1">{#N/A,#N/A,FALSE,"Summ";#N/A,#N/A,FALSE,"General"}</definedName>
    <definedName name="Value" localSheetId="3" hidden="1">{#N/A,#N/A,FALSE,"Summ";#N/A,#N/A,FALSE,"General"}</definedName>
    <definedName name="Value" localSheetId="4" hidden="1">{#N/A,#N/A,FALSE,"Summ";#N/A,#N/A,FALSE,"General"}</definedName>
    <definedName name="Value" hidden="1">{#N/A,#N/A,FALSE,"Summ";#N/A,#N/A,FALSE,"General"}</definedName>
    <definedName name="VAR">[17]Backup!#REF!</definedName>
    <definedName name="VARIABLE">[32]Summary!#REF!</definedName>
    <definedName name="VOMEsc">[14]Assumptions!$C$21</definedName>
    <definedName name="VOUCHER">#REF!</definedName>
    <definedName name="w" localSheetId="0" hidden="1">{#N/A,#N/A,FALSE,"Schedule F";#N/A,#N/A,FALSE,"Schedule G"}</definedName>
    <definedName name="w" localSheetId="3" hidden="1">{#N/A,#N/A,FALSE,"Schedule F";#N/A,#N/A,FALSE,"Schedule G"}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ACC">[14]Assumptions!$I$61</definedName>
    <definedName name="WaRevenueTax">[15]Variables!$D$27</definedName>
    <definedName name="we" localSheetId="0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0" hidden="1">{#N/A,#N/A,FALSE,"Coversheet";#N/A,#N/A,FALSE,"QA"}</definedName>
    <definedName name="WH" localSheetId="3" hidden="1">{#N/A,#N/A,FALSE,"Coversheet";#N/A,#N/A,FALSE,"QA"}</definedName>
    <definedName name="WH" localSheetId="4" hidden="1">{#N/A,#N/A,FALSE,"Coversheet";#N/A,#N/A,FALSE,"QA"}</definedName>
    <definedName name="WH" hidden="1">{#N/A,#N/A,FALSE,"Coversheet";#N/A,#N/A,FALSE,"QA"}</definedName>
    <definedName name="WIDTH">#REF!</definedName>
    <definedName name="WinterPeak">'[46]Load Data'!$D$9:$H$12,'[46]Load Data'!$D$20:$H$22</definedName>
    <definedName name="WORK1">#REF!</definedName>
    <definedName name="WORK2">#REF!</definedName>
    <definedName name="WORK3">#REF!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3" hidden="1">{#N/A,#N/A,FALSE,"schA"}</definedName>
    <definedName name="wrn.ECR." localSheetId="4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0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3" hidden="1">{#N/A,#N/A,FALSE,"7617 Fab";#N/A,#N/A,FALSE,"7617 NSK"}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3" hidden="1">{#N/A,#N/A,FALSE,"Summ";#N/A,#N/A,FALSE,"General"}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localSheetId="3" hidden="1">{#N/A,#N/A,FALSE,"schA"}</definedName>
    <definedName name="www" localSheetId="4" hidden="1">{#N/A,#N/A,FALSE,"schA"}</definedName>
    <definedName name="www" hidden="1">{#N/A,#N/A,FALSE,"schA"}</definedName>
    <definedName name="x" localSheetId="0" hidden="1">{#N/A,#N/A,FALSE,"Coversheet";#N/A,#N/A,FALSE,"QA"}</definedName>
    <definedName name="x" localSheetId="3" hidden="1">{#N/A,#N/A,FALSE,"Coversheet";#N/A,#N/A,FALSE,"QA"}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ears_evaluated">'[47]Revison Inputs'!$B$6</definedName>
    <definedName name="YEFactors">[13]Factors!$S$3:$AG$99</definedName>
    <definedName name="YTD_Format">[38]YTD!$B$13:$D$13,[38]YTD!$B$32:$D$32</definedName>
    <definedName name="yuf" localSheetId="0" hidden="1">{#N/A,#N/A,FALSE,"Summ";#N/A,#N/A,FALSE,"General"}</definedName>
    <definedName name="yuf" localSheetId="3" hidden="1">{#N/A,#N/A,FALSE,"Summ";#N/A,#N/A,FALSE,"General"}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localSheetId="3" hidden="1">{#N/A,#N/A,FALSE,"Coversheet";#N/A,#N/A,FALSE,"QA"}</definedName>
    <definedName name="z" localSheetId="4" hidden="1">{#N/A,#N/A,FALSE,"Coversheet";#N/A,#N/A,FALSE,"QA"}</definedName>
    <definedName name="z" hidden="1">{#N/A,#N/A,FALSE,"Coversheet";#N/A,#N/A,FALSE,"QA"}</definedName>
    <definedName name="ZA">'[48] annual balance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2" i="9" l="1"/>
  <c r="O46" i="9"/>
  <c r="K214" i="9" l="1"/>
  <c r="A92" i="9" l="1"/>
  <c r="A93" i="9" s="1"/>
  <c r="J12" i="9" l="1"/>
  <c r="M171" i="7"/>
  <c r="A12" i="9" l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B24" i="9"/>
  <c r="B25" i="9"/>
  <c r="C25" i="9"/>
  <c r="D25" i="9"/>
  <c r="B27" i="9"/>
  <c r="C27" i="9"/>
  <c r="D27" i="9"/>
  <c r="B28" i="9"/>
  <c r="C28" i="9"/>
  <c r="D28" i="9"/>
  <c r="B29" i="9"/>
  <c r="C29" i="9"/>
  <c r="D29" i="9"/>
  <c r="B31" i="9"/>
  <c r="C31" i="9"/>
  <c r="D31" i="9"/>
  <c r="B32" i="9"/>
  <c r="C32" i="9"/>
  <c r="D32" i="9"/>
  <c r="B33" i="9"/>
  <c r="C33" i="9"/>
  <c r="D33" i="9"/>
  <c r="B34" i="9"/>
  <c r="C34" i="9"/>
  <c r="D34" i="9"/>
  <c r="B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B54" i="9"/>
  <c r="C54" i="9"/>
  <c r="D54" i="9"/>
  <c r="B55" i="9"/>
  <c r="C55" i="9"/>
  <c r="D55" i="9"/>
  <c r="B56" i="9"/>
  <c r="C56" i="9"/>
  <c r="D56" i="9"/>
  <c r="B58" i="9"/>
  <c r="C58" i="9"/>
  <c r="D58" i="9"/>
  <c r="B59" i="9"/>
  <c r="C59" i="9"/>
  <c r="D59" i="9"/>
  <c r="B60" i="9"/>
  <c r="C60" i="9"/>
  <c r="D60" i="9"/>
  <c r="B61" i="9"/>
  <c r="C61" i="9"/>
  <c r="D61" i="9"/>
  <c r="B62" i="9"/>
  <c r="C62" i="9"/>
  <c r="D62" i="9"/>
  <c r="B63" i="9"/>
  <c r="C63" i="9"/>
  <c r="D63" i="9"/>
  <c r="B64" i="9"/>
  <c r="C64" i="9"/>
  <c r="D64" i="9"/>
  <c r="B66" i="9"/>
  <c r="B67" i="9"/>
  <c r="C67" i="9"/>
  <c r="D67" i="9"/>
  <c r="B68" i="9"/>
  <c r="C68" i="9"/>
  <c r="D68" i="9"/>
  <c r="B69" i="9"/>
  <c r="C69" i="9"/>
  <c r="D69" i="9"/>
  <c r="B70" i="9"/>
  <c r="C70" i="9"/>
  <c r="D70" i="9"/>
  <c r="B71" i="9"/>
  <c r="C71" i="9"/>
  <c r="D71" i="9"/>
  <c r="B72" i="9"/>
  <c r="C72" i="9"/>
  <c r="D72" i="9"/>
  <c r="B73" i="9"/>
  <c r="C73" i="9"/>
  <c r="D73" i="9"/>
  <c r="B74" i="9"/>
  <c r="C74" i="9"/>
  <c r="D74" i="9"/>
  <c r="B75" i="9"/>
  <c r="C75" i="9"/>
  <c r="D75" i="9"/>
  <c r="B77" i="9"/>
  <c r="C77" i="9"/>
  <c r="D77" i="9"/>
  <c r="B78" i="9"/>
  <c r="C78" i="9"/>
  <c r="D78" i="9"/>
  <c r="B79" i="9"/>
  <c r="C79" i="9"/>
  <c r="D79" i="9"/>
  <c r="B80" i="9"/>
  <c r="C80" i="9"/>
  <c r="D80" i="9"/>
  <c r="B81" i="9"/>
  <c r="C81" i="9"/>
  <c r="D81" i="9"/>
  <c r="B83" i="9"/>
  <c r="C83" i="9"/>
  <c r="D83" i="9"/>
  <c r="B84" i="9"/>
  <c r="C84" i="9"/>
  <c r="D84" i="9"/>
  <c r="B85" i="9"/>
  <c r="C85" i="9"/>
  <c r="D85" i="9"/>
  <c r="B86" i="9"/>
  <c r="C86" i="9"/>
  <c r="D86" i="9"/>
  <c r="B87" i="9"/>
  <c r="C87" i="9"/>
  <c r="D87" i="9"/>
  <c r="B88" i="9"/>
  <c r="C88" i="9"/>
  <c r="D88" i="9"/>
  <c r="B89" i="9"/>
  <c r="C89" i="9"/>
  <c r="D89" i="9"/>
  <c r="B90" i="9"/>
  <c r="C90" i="9"/>
  <c r="D90" i="9"/>
  <c r="B91" i="9"/>
  <c r="C91" i="9"/>
  <c r="D91" i="9"/>
  <c r="B94" i="9"/>
  <c r="C94" i="9"/>
  <c r="D94" i="9"/>
  <c r="B95" i="9"/>
  <c r="C95" i="9"/>
  <c r="D95" i="9"/>
  <c r="B96" i="9"/>
  <c r="C96" i="9"/>
  <c r="D96" i="9"/>
  <c r="B97" i="9"/>
  <c r="C97" i="9"/>
  <c r="D97" i="9"/>
  <c r="B98" i="9"/>
  <c r="C98" i="9"/>
  <c r="D98" i="9"/>
  <c r="B99" i="9"/>
  <c r="C99" i="9"/>
  <c r="D99" i="9"/>
  <c r="B100" i="9"/>
  <c r="C100" i="9"/>
  <c r="D100" i="9"/>
  <c r="B101" i="9"/>
  <c r="C101" i="9"/>
  <c r="D101" i="9"/>
  <c r="B102" i="9"/>
  <c r="C102" i="9"/>
  <c r="D102" i="9"/>
  <c r="B104" i="9"/>
  <c r="C104" i="9"/>
  <c r="D104" i="9"/>
  <c r="B105" i="9"/>
  <c r="C105" i="9"/>
  <c r="D105" i="9"/>
  <c r="B106" i="9"/>
  <c r="C106" i="9"/>
  <c r="D106" i="9"/>
  <c r="B107" i="9"/>
  <c r="C107" i="9"/>
  <c r="D107" i="9"/>
  <c r="B108" i="9"/>
  <c r="C108" i="9"/>
  <c r="D108" i="9"/>
  <c r="B109" i="9"/>
  <c r="C109" i="9"/>
  <c r="D109" i="9"/>
  <c r="B111" i="9"/>
  <c r="C111" i="9"/>
  <c r="D111" i="9"/>
  <c r="B112" i="9"/>
  <c r="C112" i="9"/>
  <c r="D112" i="9"/>
  <c r="B113" i="9"/>
  <c r="C113" i="9"/>
  <c r="D113" i="9"/>
  <c r="B114" i="9"/>
  <c r="C114" i="9"/>
  <c r="D114" i="9"/>
  <c r="B115" i="9"/>
  <c r="C115" i="9"/>
  <c r="D115" i="9"/>
  <c r="B116" i="9"/>
  <c r="C116" i="9"/>
  <c r="D116" i="9"/>
  <c r="B117" i="9"/>
  <c r="C117" i="9"/>
  <c r="D117" i="9"/>
  <c r="B118" i="9"/>
  <c r="C118" i="9"/>
  <c r="D118" i="9"/>
  <c r="B119" i="9"/>
  <c r="C119" i="9"/>
  <c r="D119" i="9"/>
  <c r="B121" i="9"/>
  <c r="B122" i="9"/>
  <c r="C122" i="9"/>
  <c r="D122" i="9"/>
  <c r="B123" i="9"/>
  <c r="C123" i="9"/>
  <c r="D123" i="9"/>
  <c r="B124" i="9"/>
  <c r="C124" i="9"/>
  <c r="D124" i="9"/>
  <c r="B125" i="9"/>
  <c r="C125" i="9"/>
  <c r="D125" i="9"/>
  <c r="B126" i="9"/>
  <c r="C126" i="9"/>
  <c r="D126" i="9"/>
  <c r="B127" i="9"/>
  <c r="C127" i="9"/>
  <c r="D127" i="9"/>
  <c r="B128" i="9"/>
  <c r="C128" i="9"/>
  <c r="D128" i="9"/>
  <c r="B129" i="9"/>
  <c r="C129" i="9"/>
  <c r="D129" i="9"/>
  <c r="B130" i="9"/>
  <c r="C130" i="9"/>
  <c r="D130" i="9"/>
  <c r="B132" i="9"/>
  <c r="C132" i="9"/>
  <c r="D132" i="9"/>
  <c r="B133" i="9"/>
  <c r="C133" i="9"/>
  <c r="D133" i="9"/>
  <c r="B134" i="9"/>
  <c r="C134" i="9"/>
  <c r="D134" i="9"/>
  <c r="B135" i="9"/>
  <c r="C135" i="9"/>
  <c r="D135" i="9"/>
  <c r="B136" i="9"/>
  <c r="C136" i="9"/>
  <c r="D136" i="9"/>
  <c r="B137" i="9"/>
  <c r="C137" i="9"/>
  <c r="D137" i="9"/>
  <c r="B138" i="9"/>
  <c r="C138" i="9"/>
  <c r="D138" i="9"/>
  <c r="B139" i="9"/>
  <c r="C139" i="9"/>
  <c r="D139" i="9"/>
  <c r="B140" i="9"/>
  <c r="C140" i="9"/>
  <c r="D140" i="9"/>
  <c r="B142" i="9"/>
  <c r="B143" i="9"/>
  <c r="C143" i="9"/>
  <c r="D143" i="9"/>
  <c r="B144" i="9"/>
  <c r="C144" i="9"/>
  <c r="D144" i="9"/>
  <c r="B145" i="9"/>
  <c r="C145" i="9"/>
  <c r="D145" i="9"/>
  <c r="B146" i="9"/>
  <c r="C146" i="9"/>
  <c r="D146" i="9"/>
  <c r="B147" i="9"/>
  <c r="C147" i="9"/>
  <c r="D147" i="9"/>
  <c r="B148" i="9"/>
  <c r="C148" i="9"/>
  <c r="D148" i="9"/>
  <c r="B150" i="9"/>
  <c r="C150" i="9"/>
  <c r="D150" i="9"/>
  <c r="B152" i="9"/>
  <c r="C152" i="9"/>
  <c r="D152" i="9"/>
  <c r="B153" i="9"/>
  <c r="C153" i="9"/>
  <c r="D153" i="9"/>
  <c r="B154" i="9"/>
  <c r="C154" i="9"/>
  <c r="D154" i="9"/>
  <c r="B155" i="9"/>
  <c r="C155" i="9"/>
  <c r="D155" i="9"/>
  <c r="B156" i="9"/>
  <c r="C156" i="9"/>
  <c r="D156" i="9"/>
  <c r="B157" i="9"/>
  <c r="C157" i="9"/>
  <c r="D157" i="9"/>
  <c r="B158" i="9"/>
  <c r="C158" i="9"/>
  <c r="D158" i="9"/>
  <c r="B159" i="9"/>
  <c r="C159" i="9"/>
  <c r="D159" i="9"/>
  <c r="B160" i="9"/>
  <c r="C160" i="9"/>
  <c r="D160" i="9"/>
  <c r="B162" i="9"/>
  <c r="B163" i="9"/>
  <c r="C163" i="9"/>
  <c r="D163" i="9"/>
  <c r="B164" i="9"/>
  <c r="C164" i="9"/>
  <c r="D164" i="9"/>
  <c r="B165" i="9"/>
  <c r="C165" i="9"/>
  <c r="D165" i="9"/>
  <c r="B166" i="9"/>
  <c r="C166" i="9"/>
  <c r="D166" i="9"/>
  <c r="B167" i="9"/>
  <c r="C167" i="9"/>
  <c r="D167" i="9"/>
  <c r="B168" i="9"/>
  <c r="C168" i="9"/>
  <c r="D168" i="9"/>
  <c r="B170" i="9"/>
  <c r="C170" i="9"/>
  <c r="D170" i="9"/>
  <c r="B171" i="9"/>
  <c r="C171" i="9"/>
  <c r="D171" i="9"/>
  <c r="B172" i="9"/>
  <c r="C172" i="9"/>
  <c r="D172" i="9"/>
  <c r="B173" i="9"/>
  <c r="C173" i="9"/>
  <c r="D173" i="9"/>
  <c r="B174" i="9"/>
  <c r="C174" i="9"/>
  <c r="D174" i="9"/>
  <c r="B176" i="9"/>
  <c r="C176" i="9"/>
  <c r="D176" i="9"/>
  <c r="B177" i="9"/>
  <c r="C177" i="9"/>
  <c r="D177" i="9"/>
  <c r="B178" i="9"/>
  <c r="C178" i="9"/>
  <c r="D178" i="9"/>
  <c r="B179" i="9"/>
  <c r="C179" i="9"/>
  <c r="D179" i="9"/>
  <c r="B181" i="9"/>
  <c r="C181" i="9"/>
  <c r="D181" i="9"/>
  <c r="B182" i="9"/>
  <c r="C182" i="9"/>
  <c r="D182" i="9"/>
  <c r="B184" i="9"/>
  <c r="C184" i="9"/>
  <c r="D184" i="9"/>
  <c r="B185" i="9"/>
  <c r="C185" i="9"/>
  <c r="D185" i="9"/>
  <c r="B186" i="9"/>
  <c r="C186" i="9"/>
  <c r="D186" i="9"/>
  <c r="B187" i="9"/>
  <c r="C187" i="9"/>
  <c r="D187" i="9"/>
  <c r="B188" i="9"/>
  <c r="C188" i="9"/>
  <c r="D188" i="9"/>
  <c r="B189" i="9"/>
  <c r="C189" i="9"/>
  <c r="D189" i="9"/>
  <c r="B190" i="9"/>
  <c r="C190" i="9"/>
  <c r="D190" i="9"/>
  <c r="B191" i="9"/>
  <c r="C191" i="9"/>
  <c r="D191" i="9"/>
  <c r="B192" i="9"/>
  <c r="C192" i="9"/>
  <c r="D192" i="9"/>
  <c r="B193" i="9"/>
  <c r="C193" i="9"/>
  <c r="D193" i="9"/>
  <c r="B194" i="9"/>
  <c r="C194" i="9"/>
  <c r="D194" i="9"/>
  <c r="B195" i="9"/>
  <c r="C195" i="9"/>
  <c r="D195" i="9"/>
  <c r="B196" i="9"/>
  <c r="C196" i="9"/>
  <c r="D196" i="9"/>
  <c r="B197" i="9"/>
  <c r="C197" i="9"/>
  <c r="D197" i="9"/>
  <c r="B198" i="9"/>
  <c r="C198" i="9"/>
  <c r="D198" i="9"/>
  <c r="B200" i="9"/>
  <c r="B201" i="9"/>
  <c r="C201" i="9"/>
  <c r="D201" i="9"/>
  <c r="J17" i="9"/>
  <c r="B203" i="9"/>
  <c r="B204" i="9"/>
  <c r="C204" i="9"/>
  <c r="D204" i="9"/>
  <c r="B205" i="9"/>
  <c r="C205" i="9"/>
  <c r="D205" i="9"/>
  <c r="B207" i="9"/>
  <c r="B208" i="9" s="1"/>
  <c r="C207" i="9"/>
  <c r="C208" i="9" s="1"/>
  <c r="D208" i="9"/>
  <c r="A46" i="9" l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J210" i="9"/>
  <c r="J212" i="9" s="1"/>
  <c r="J11" i="9"/>
  <c r="J19" i="9"/>
  <c r="J18" i="9"/>
  <c r="J16" i="9"/>
  <c r="J14" i="9"/>
  <c r="J15" i="9"/>
  <c r="J13" i="9"/>
  <c r="A3" i="3"/>
  <c r="J20" i="9" l="1"/>
  <c r="J22" i="9" s="1"/>
  <c r="A4" i="6" l="1"/>
  <c r="A3" i="6"/>
  <c r="A4" i="5"/>
  <c r="A3" i="5"/>
  <c r="A4" i="4"/>
  <c r="A3" i="4"/>
  <c r="K4" i="7" l="1"/>
  <c r="O4" i="7"/>
  <c r="Q4" i="7"/>
  <c r="R4" i="7"/>
  <c r="W4" i="7" s="1"/>
  <c r="V4" i="7"/>
  <c r="M6" i="7"/>
  <c r="K6" i="7"/>
  <c r="O6" i="7"/>
  <c r="F12" i="6" s="1"/>
  <c r="Q6" i="7"/>
  <c r="R6" i="7"/>
  <c r="A7" i="7"/>
  <c r="A8" i="7" s="1"/>
  <c r="K7" i="7"/>
  <c r="L7" i="7"/>
  <c r="M7" i="7"/>
  <c r="O7" i="7"/>
  <c r="F13" i="6" s="1"/>
  <c r="Q7" i="7"/>
  <c r="V7" i="7" s="1"/>
  <c r="R7" i="7"/>
  <c r="U7" i="7"/>
  <c r="H13" i="4" s="1"/>
  <c r="E28" i="9" s="1"/>
  <c r="M8" i="7"/>
  <c r="U8" i="7"/>
  <c r="H14" i="4" s="1"/>
  <c r="E29" i="9" s="1"/>
  <c r="K8" i="7"/>
  <c r="L8" i="7"/>
  <c r="O8" i="7"/>
  <c r="F14" i="6" s="1"/>
  <c r="Q8" i="7"/>
  <c r="V8" i="7" s="1"/>
  <c r="R8" i="7"/>
  <c r="M10" i="7"/>
  <c r="L10" i="7"/>
  <c r="K10" i="7"/>
  <c r="O10" i="7"/>
  <c r="Q10" i="7"/>
  <c r="R10" i="7"/>
  <c r="W10" i="7" s="1"/>
  <c r="U10" i="7"/>
  <c r="V10" i="7"/>
  <c r="A11" i="7"/>
  <c r="B17" i="4" s="1"/>
  <c r="K11" i="7"/>
  <c r="O11" i="7"/>
  <c r="F17" i="6" s="1"/>
  <c r="Q11" i="7"/>
  <c r="R11" i="7"/>
  <c r="V11" i="7"/>
  <c r="K12" i="7"/>
  <c r="L12" i="7"/>
  <c r="O12" i="7"/>
  <c r="Q12" i="7"/>
  <c r="R12" i="7"/>
  <c r="U12" i="7"/>
  <c r="V12" i="7"/>
  <c r="K13" i="7"/>
  <c r="L13" i="7"/>
  <c r="M13" i="7"/>
  <c r="O13" i="7"/>
  <c r="Q13" i="7"/>
  <c r="R13" i="7"/>
  <c r="W13" i="7" s="1"/>
  <c r="U13" i="7"/>
  <c r="H19" i="4" s="1"/>
  <c r="E34" i="9" s="1"/>
  <c r="V13" i="7"/>
  <c r="M15" i="7"/>
  <c r="U15" i="7"/>
  <c r="K15" i="7"/>
  <c r="L15" i="7"/>
  <c r="O15" i="7"/>
  <c r="Q15" i="7"/>
  <c r="R15" i="7"/>
  <c r="V15" i="7"/>
  <c r="L16" i="7"/>
  <c r="K16" i="7"/>
  <c r="O16" i="7"/>
  <c r="Q16" i="7"/>
  <c r="R16" i="7"/>
  <c r="W16" i="7" s="1"/>
  <c r="U16" i="7"/>
  <c r="V16" i="7"/>
  <c r="U17" i="7"/>
  <c r="K17" i="7"/>
  <c r="L17" i="7"/>
  <c r="O17" i="7"/>
  <c r="F24" i="6" s="1"/>
  <c r="Q17" i="7"/>
  <c r="R17" i="7"/>
  <c r="V17" i="7"/>
  <c r="L18" i="7"/>
  <c r="M18" i="7"/>
  <c r="K18" i="7"/>
  <c r="O18" i="7"/>
  <c r="Q18" i="7"/>
  <c r="R18" i="7"/>
  <c r="V18" i="7"/>
  <c r="M19" i="7"/>
  <c r="U19" i="7"/>
  <c r="H26" i="4" s="1"/>
  <c r="E41" i="9" s="1"/>
  <c r="K19" i="7"/>
  <c r="L19" i="7"/>
  <c r="O19" i="7"/>
  <c r="F26" i="6" s="1"/>
  <c r="Q19" i="7"/>
  <c r="R19" i="7"/>
  <c r="V19" i="7"/>
  <c r="K20" i="7"/>
  <c r="L20" i="7"/>
  <c r="O20" i="7"/>
  <c r="Q20" i="7"/>
  <c r="R20" i="7"/>
  <c r="U20" i="7"/>
  <c r="V20" i="7"/>
  <c r="L21" i="7"/>
  <c r="K21" i="7"/>
  <c r="M21" i="7"/>
  <c r="O21" i="7"/>
  <c r="Q21" i="7"/>
  <c r="R21" i="7"/>
  <c r="V21" i="7"/>
  <c r="K22" i="7"/>
  <c r="L22" i="7"/>
  <c r="O22" i="7"/>
  <c r="F29" i="6" s="1"/>
  <c r="Q22" i="7"/>
  <c r="R22" i="7"/>
  <c r="U22" i="7"/>
  <c r="H29" i="4" s="1"/>
  <c r="E44" i="9" s="1"/>
  <c r="V22" i="7"/>
  <c r="U23" i="7"/>
  <c r="H30" i="4" s="1"/>
  <c r="E45" i="9" s="1"/>
  <c r="M23" i="7"/>
  <c r="K23" i="7"/>
  <c r="L23" i="7"/>
  <c r="O23" i="7"/>
  <c r="Q23" i="7"/>
  <c r="R23" i="7"/>
  <c r="V23" i="7"/>
  <c r="L25" i="7"/>
  <c r="K25" i="7"/>
  <c r="Q25" i="7"/>
  <c r="R25" i="7"/>
  <c r="U25" i="7"/>
  <c r="V25" i="7"/>
  <c r="U26" i="7"/>
  <c r="K26" i="7"/>
  <c r="L26" i="7"/>
  <c r="O26" i="7"/>
  <c r="Q26" i="7"/>
  <c r="R26" i="7"/>
  <c r="W26" i="7" s="1"/>
  <c r="V26" i="7"/>
  <c r="A27" i="7"/>
  <c r="A28" i="7" s="1"/>
  <c r="A29" i="7" s="1"/>
  <c r="A30" i="7" s="1"/>
  <c r="M27" i="7"/>
  <c r="U27" i="7"/>
  <c r="H35" i="4" s="1"/>
  <c r="E51" i="9" s="1"/>
  <c r="K27" i="7"/>
  <c r="L27" i="7"/>
  <c r="O27" i="7"/>
  <c r="F35" i="6" s="1"/>
  <c r="Q27" i="7"/>
  <c r="R27" i="7"/>
  <c r="V27" i="7"/>
  <c r="L28" i="7"/>
  <c r="K28" i="7"/>
  <c r="M28" i="7"/>
  <c r="O28" i="7"/>
  <c r="F36" i="6" s="1"/>
  <c r="Q28" i="7"/>
  <c r="R28" i="7"/>
  <c r="V28" i="7"/>
  <c r="K29" i="7"/>
  <c r="L29" i="7"/>
  <c r="M29" i="7"/>
  <c r="O29" i="7"/>
  <c r="Q29" i="7"/>
  <c r="R29" i="7"/>
  <c r="W29" i="7" s="1"/>
  <c r="U29" i="7"/>
  <c r="V29" i="7"/>
  <c r="M30" i="7"/>
  <c r="U30" i="7"/>
  <c r="K30" i="7"/>
  <c r="O30" i="7"/>
  <c r="Q30" i="7"/>
  <c r="R30" i="7"/>
  <c r="V30" i="7"/>
  <c r="M31" i="7"/>
  <c r="L31" i="7"/>
  <c r="K31" i="7"/>
  <c r="O31" i="7"/>
  <c r="F39" i="6" s="1"/>
  <c r="Q31" i="7"/>
  <c r="R31" i="7"/>
  <c r="V31" i="7"/>
  <c r="K32" i="7"/>
  <c r="L32" i="7"/>
  <c r="M32" i="7"/>
  <c r="O32" i="7"/>
  <c r="Q32" i="7"/>
  <c r="R32" i="7"/>
  <c r="U32" i="7"/>
  <c r="H40" i="4" s="1"/>
  <c r="E56" i="9" s="1"/>
  <c r="V32" i="7"/>
  <c r="M34" i="7"/>
  <c r="U34" i="7"/>
  <c r="H42" i="4" s="1"/>
  <c r="E58" i="9" s="1"/>
  <c r="K34" i="7"/>
  <c r="L34" i="7"/>
  <c r="O34" i="7"/>
  <c r="F42" i="6" s="1"/>
  <c r="Q34" i="7"/>
  <c r="R34" i="7"/>
  <c r="V34" i="7"/>
  <c r="M35" i="7"/>
  <c r="K35" i="7"/>
  <c r="O35" i="7"/>
  <c r="Q35" i="7"/>
  <c r="R35" i="7"/>
  <c r="W35" i="7" s="1"/>
  <c r="V35" i="7"/>
  <c r="M36" i="7"/>
  <c r="K36" i="7"/>
  <c r="O36" i="7"/>
  <c r="F44" i="6" s="1"/>
  <c r="Q36" i="7"/>
  <c r="R36" i="7"/>
  <c r="V36" i="7"/>
  <c r="K37" i="7"/>
  <c r="L37" i="7"/>
  <c r="M37" i="7"/>
  <c r="O37" i="7"/>
  <c r="F45" i="6" s="1"/>
  <c r="Q37" i="7"/>
  <c r="R37" i="7"/>
  <c r="U37" i="7"/>
  <c r="H45" i="4" s="1"/>
  <c r="E61" i="9" s="1"/>
  <c r="V37" i="7"/>
  <c r="K38" i="7"/>
  <c r="M38" i="7"/>
  <c r="O38" i="7"/>
  <c r="Q38" i="7"/>
  <c r="R38" i="7"/>
  <c r="W38" i="7" s="1"/>
  <c r="V38" i="7"/>
  <c r="L39" i="7"/>
  <c r="K39" i="7"/>
  <c r="M39" i="7"/>
  <c r="O39" i="7"/>
  <c r="Q39" i="7"/>
  <c r="R39" i="7"/>
  <c r="U39" i="7"/>
  <c r="V39" i="7"/>
  <c r="U40" i="7"/>
  <c r="H48" i="4" s="1"/>
  <c r="E64" i="9" s="1"/>
  <c r="K40" i="7"/>
  <c r="Q40" i="7"/>
  <c r="R40" i="7"/>
  <c r="V40" i="7"/>
  <c r="K42" i="7"/>
  <c r="O42" i="7"/>
  <c r="F51" i="6" s="1"/>
  <c r="Q42" i="7"/>
  <c r="V42" i="7" s="1"/>
  <c r="R42" i="7"/>
  <c r="A43" i="7"/>
  <c r="A44" i="7" s="1"/>
  <c r="Q43" i="7"/>
  <c r="R43" i="7"/>
  <c r="K44" i="7"/>
  <c r="M44" i="7"/>
  <c r="L44" i="7"/>
  <c r="O44" i="7"/>
  <c r="F53" i="6" s="1"/>
  <c r="Q44" i="7"/>
  <c r="V44" i="7" s="1"/>
  <c r="R44" i="7"/>
  <c r="K45" i="7"/>
  <c r="L45" i="7"/>
  <c r="Q45" i="7"/>
  <c r="V45" i="7" s="1"/>
  <c r="R45" i="7"/>
  <c r="M46" i="7"/>
  <c r="L46" i="7"/>
  <c r="O46" i="7"/>
  <c r="Q46" i="7"/>
  <c r="R46" i="7"/>
  <c r="W46" i="7" s="1"/>
  <c r="Q47" i="7"/>
  <c r="R47" i="7"/>
  <c r="L48" i="7"/>
  <c r="M48" i="7"/>
  <c r="Q48" i="7"/>
  <c r="R48" i="7"/>
  <c r="O49" i="7"/>
  <c r="Q49" i="7"/>
  <c r="V49" i="7" s="1"/>
  <c r="R49" i="7"/>
  <c r="L50" i="7"/>
  <c r="M50" i="7"/>
  <c r="O50" i="7"/>
  <c r="F59" i="6" s="1"/>
  <c r="Q50" i="7"/>
  <c r="V50" i="7" s="1"/>
  <c r="R50" i="7"/>
  <c r="O52" i="7"/>
  <c r="L52" i="7"/>
  <c r="M52" i="7"/>
  <c r="Q52" i="7"/>
  <c r="R52" i="7"/>
  <c r="Q53" i="7"/>
  <c r="V53" i="7" s="1"/>
  <c r="R53" i="7"/>
  <c r="K54" i="7"/>
  <c r="L54" i="7"/>
  <c r="O54" i="7"/>
  <c r="F63" i="6" s="1"/>
  <c r="Q54" i="7"/>
  <c r="V54" i="7" s="1"/>
  <c r="R54" i="7"/>
  <c r="M55" i="7"/>
  <c r="O55" i="7"/>
  <c r="F64" i="6" s="1"/>
  <c r="Q55" i="7"/>
  <c r="R55" i="7"/>
  <c r="O56" i="7"/>
  <c r="F65" i="6" s="1"/>
  <c r="Q56" i="7"/>
  <c r="R56" i="7"/>
  <c r="K58" i="7"/>
  <c r="Q58" i="7"/>
  <c r="R58" i="7"/>
  <c r="M59" i="7"/>
  <c r="K59" i="7"/>
  <c r="L59" i="7"/>
  <c r="O59" i="7"/>
  <c r="F68" i="6" s="1"/>
  <c r="Q59" i="7"/>
  <c r="V59" i="7" s="1"/>
  <c r="R59" i="7"/>
  <c r="M60" i="7"/>
  <c r="O60" i="7"/>
  <c r="F69" i="6" s="1"/>
  <c r="Q60" i="7"/>
  <c r="V60" i="7" s="1"/>
  <c r="R60" i="7"/>
  <c r="L61" i="7"/>
  <c r="M61" i="7"/>
  <c r="O61" i="7"/>
  <c r="Q61" i="7"/>
  <c r="R61" i="7"/>
  <c r="O62" i="7"/>
  <c r="F71" i="6" s="1"/>
  <c r="Q62" i="7"/>
  <c r="R62" i="7"/>
  <c r="L63" i="7"/>
  <c r="K63" i="7"/>
  <c r="O63" i="7"/>
  <c r="Q63" i="7"/>
  <c r="V63" i="7" s="1"/>
  <c r="R63" i="7"/>
  <c r="K64" i="7"/>
  <c r="L64" i="7"/>
  <c r="O64" i="7"/>
  <c r="F73" i="6" s="1"/>
  <c r="Q64" i="7"/>
  <c r="V64" i="7" s="1"/>
  <c r="R64" i="7"/>
  <c r="K65" i="7"/>
  <c r="Q65" i="7"/>
  <c r="V65" i="7" s="1"/>
  <c r="R65" i="7"/>
  <c r="O66" i="7"/>
  <c r="F75" i="6" s="1"/>
  <c r="Q66" i="7"/>
  <c r="R66" i="7"/>
  <c r="M68" i="7"/>
  <c r="U68" i="7"/>
  <c r="H77" i="4" s="1"/>
  <c r="E94" i="9" s="1"/>
  <c r="O68" i="7"/>
  <c r="Q68" i="7"/>
  <c r="R68" i="7"/>
  <c r="A69" i="7"/>
  <c r="B78" i="5" s="1"/>
  <c r="L69" i="7"/>
  <c r="M69" i="7"/>
  <c r="O69" i="7"/>
  <c r="F78" i="6" s="1"/>
  <c r="Q69" i="7"/>
  <c r="R69" i="7"/>
  <c r="U69" i="7"/>
  <c r="H78" i="4" s="1"/>
  <c r="E95" i="9" s="1"/>
  <c r="M70" i="7"/>
  <c r="U70" i="7"/>
  <c r="L70" i="7"/>
  <c r="O70" i="7"/>
  <c r="Q70" i="7"/>
  <c r="V70" i="7" s="1"/>
  <c r="R70" i="7"/>
  <c r="M71" i="7"/>
  <c r="L71" i="7"/>
  <c r="O71" i="7"/>
  <c r="F80" i="6" s="1"/>
  <c r="Q71" i="7"/>
  <c r="V71" i="7" s="1"/>
  <c r="R71" i="7"/>
  <c r="U71" i="7"/>
  <c r="M72" i="7"/>
  <c r="U72" i="7"/>
  <c r="H81" i="4" s="1"/>
  <c r="E98" i="9" s="1"/>
  <c r="L72" i="7"/>
  <c r="Q72" i="7"/>
  <c r="R72" i="7"/>
  <c r="L73" i="7"/>
  <c r="M73" i="7"/>
  <c r="O73" i="7"/>
  <c r="F82" i="6" s="1"/>
  <c r="Q73" i="7"/>
  <c r="R73" i="7"/>
  <c r="U73" i="7"/>
  <c r="H82" i="4" s="1"/>
  <c r="E99" i="9" s="1"/>
  <c r="M74" i="7"/>
  <c r="U74" i="7"/>
  <c r="H83" i="4" s="1"/>
  <c r="E100" i="9" s="1"/>
  <c r="L74" i="7"/>
  <c r="O74" i="7"/>
  <c r="Q74" i="7"/>
  <c r="V74" i="7" s="1"/>
  <c r="R74" i="7"/>
  <c r="M75" i="7"/>
  <c r="L75" i="7"/>
  <c r="O75" i="7"/>
  <c r="F84" i="6" s="1"/>
  <c r="Q75" i="7"/>
  <c r="V75" i="7" s="1"/>
  <c r="R75" i="7"/>
  <c r="U75" i="7"/>
  <c r="L76" i="7"/>
  <c r="M76" i="7"/>
  <c r="O76" i="7"/>
  <c r="F85" i="6" s="1"/>
  <c r="Q76" i="7"/>
  <c r="R76" i="7"/>
  <c r="U76" i="7"/>
  <c r="H85" i="4" s="1"/>
  <c r="E102" i="9" s="1"/>
  <c r="K78" i="7"/>
  <c r="L78" i="7"/>
  <c r="M78" i="7"/>
  <c r="O78" i="7"/>
  <c r="F87" i="6" s="1"/>
  <c r="Q78" i="7"/>
  <c r="V78" i="7" s="1"/>
  <c r="R78" i="7"/>
  <c r="U78" i="7"/>
  <c r="M79" i="7"/>
  <c r="K79" i="7"/>
  <c r="O79" i="7"/>
  <c r="Q79" i="7"/>
  <c r="R79" i="7"/>
  <c r="L80" i="7"/>
  <c r="K80" i="7"/>
  <c r="O80" i="7"/>
  <c r="Q80" i="7"/>
  <c r="R80" i="7"/>
  <c r="U80" i="7"/>
  <c r="H89" i="4" s="1"/>
  <c r="E106" i="9" s="1"/>
  <c r="L81" i="7"/>
  <c r="M81" i="7"/>
  <c r="O81" i="7"/>
  <c r="F90" i="6" s="1"/>
  <c r="Q81" i="7"/>
  <c r="R81" i="7"/>
  <c r="U81" i="7"/>
  <c r="H90" i="4" s="1"/>
  <c r="E107" i="9" s="1"/>
  <c r="V82" i="7"/>
  <c r="K82" i="7"/>
  <c r="L82" i="7"/>
  <c r="M82" i="7"/>
  <c r="O82" i="7"/>
  <c r="F91" i="6" s="1"/>
  <c r="Q82" i="7"/>
  <c r="R82" i="7"/>
  <c r="U82" i="7"/>
  <c r="H91" i="4" s="1"/>
  <c r="E108" i="9" s="1"/>
  <c r="U83" i="7"/>
  <c r="H92" i="4" s="1"/>
  <c r="E109" i="9" s="1"/>
  <c r="L83" i="7"/>
  <c r="Q83" i="7"/>
  <c r="R83" i="7"/>
  <c r="L85" i="7"/>
  <c r="M85" i="7"/>
  <c r="O85" i="7"/>
  <c r="F94" i="6" s="1"/>
  <c r="Q85" i="7"/>
  <c r="R85" i="7"/>
  <c r="U85" i="7"/>
  <c r="K86" i="7"/>
  <c r="M86" i="7"/>
  <c r="Q86" i="7"/>
  <c r="V86" i="7" s="1"/>
  <c r="R86" i="7"/>
  <c r="L87" i="7"/>
  <c r="M87" i="7"/>
  <c r="O87" i="7"/>
  <c r="F96" i="6" s="1"/>
  <c r="Q87" i="7"/>
  <c r="V87" i="7" s="1"/>
  <c r="R87" i="7"/>
  <c r="U87" i="7"/>
  <c r="H96" i="4" s="1"/>
  <c r="E113" i="9" s="1"/>
  <c r="K88" i="7"/>
  <c r="L88" i="7"/>
  <c r="M88" i="7"/>
  <c r="O88" i="7"/>
  <c r="Q88" i="7"/>
  <c r="V88" i="7" s="1"/>
  <c r="R88" i="7"/>
  <c r="U88" i="7"/>
  <c r="U89" i="7"/>
  <c r="L89" i="7"/>
  <c r="O89" i="7"/>
  <c r="F98" i="6" s="1"/>
  <c r="Q89" i="7"/>
  <c r="R89" i="7"/>
  <c r="L90" i="7"/>
  <c r="O90" i="7"/>
  <c r="F99" i="6" s="1"/>
  <c r="Q90" i="7"/>
  <c r="V90" i="7" s="1"/>
  <c r="R90" i="7"/>
  <c r="L91" i="7"/>
  <c r="M91" i="7"/>
  <c r="O91" i="7"/>
  <c r="Q91" i="7"/>
  <c r="V91" i="7" s="1"/>
  <c r="R91" i="7"/>
  <c r="W91" i="7" s="1"/>
  <c r="U91" i="7"/>
  <c r="H100" i="4" s="1"/>
  <c r="E117" i="9" s="1"/>
  <c r="K92" i="7"/>
  <c r="L92" i="7"/>
  <c r="M92" i="7"/>
  <c r="O92" i="7"/>
  <c r="Q92" i="7"/>
  <c r="V92" i="7" s="1"/>
  <c r="R92" i="7"/>
  <c r="U92" i="7"/>
  <c r="U93" i="7"/>
  <c r="L93" i="7"/>
  <c r="O93" i="7"/>
  <c r="F102" i="6" s="1"/>
  <c r="Q93" i="7"/>
  <c r="R93" i="7"/>
  <c r="M95" i="7"/>
  <c r="K95" i="7"/>
  <c r="O95" i="7"/>
  <c r="F105" i="6" s="1"/>
  <c r="Q95" i="7"/>
  <c r="R95" i="7"/>
  <c r="V95" i="7"/>
  <c r="A96" i="7"/>
  <c r="A97" i="7" s="1"/>
  <c r="L96" i="7"/>
  <c r="M96" i="7"/>
  <c r="K96" i="7"/>
  <c r="O96" i="7"/>
  <c r="F106" i="6" s="1"/>
  <c r="Q96" i="7"/>
  <c r="R96" i="7"/>
  <c r="U96" i="7"/>
  <c r="V96" i="7"/>
  <c r="U97" i="7"/>
  <c r="H107" i="4" s="1"/>
  <c r="E124" i="9" s="1"/>
  <c r="K97" i="7"/>
  <c r="L97" i="7"/>
  <c r="O97" i="7"/>
  <c r="F107" i="6" s="1"/>
  <c r="Q97" i="7"/>
  <c r="R97" i="7"/>
  <c r="V97" i="7"/>
  <c r="K98" i="7"/>
  <c r="L98" i="7"/>
  <c r="M98" i="7"/>
  <c r="O98" i="7"/>
  <c r="F108" i="6" s="1"/>
  <c r="Q98" i="7"/>
  <c r="R98" i="7"/>
  <c r="U98" i="7"/>
  <c r="H108" i="4" s="1"/>
  <c r="E125" i="9" s="1"/>
  <c r="V98" i="7"/>
  <c r="M99" i="7"/>
  <c r="K99" i="7"/>
  <c r="O99" i="7"/>
  <c r="Q99" i="7"/>
  <c r="R99" i="7"/>
  <c r="V99" i="7"/>
  <c r="L100" i="7"/>
  <c r="M100" i="7"/>
  <c r="K100" i="7"/>
  <c r="O100" i="7"/>
  <c r="F110" i="6" s="1"/>
  <c r="Q100" i="7"/>
  <c r="R100" i="7"/>
  <c r="V100" i="7"/>
  <c r="U101" i="7"/>
  <c r="H111" i="4" s="1"/>
  <c r="E128" i="9" s="1"/>
  <c r="K101" i="7"/>
  <c r="L101" i="7"/>
  <c r="O101" i="7"/>
  <c r="F111" i="6" s="1"/>
  <c r="Q101" i="7"/>
  <c r="R101" i="7"/>
  <c r="V101" i="7"/>
  <c r="K102" i="7"/>
  <c r="L102" i="7"/>
  <c r="M102" i="7"/>
  <c r="O102" i="7"/>
  <c r="Q102" i="7"/>
  <c r="R102" i="7"/>
  <c r="U102" i="7"/>
  <c r="H112" i="4" s="1"/>
  <c r="E129" i="9" s="1"/>
  <c r="V102" i="7"/>
  <c r="M103" i="7"/>
  <c r="K103" i="7"/>
  <c r="O103" i="7"/>
  <c r="Q103" i="7"/>
  <c r="R103" i="7"/>
  <c r="V103" i="7"/>
  <c r="M105" i="7"/>
  <c r="K105" i="7"/>
  <c r="O105" i="7"/>
  <c r="Q105" i="7"/>
  <c r="R105" i="7"/>
  <c r="V105" i="7"/>
  <c r="M106" i="7"/>
  <c r="U106" i="7"/>
  <c r="H116" i="4" s="1"/>
  <c r="E133" i="9" s="1"/>
  <c r="K106" i="7"/>
  <c r="L106" i="7"/>
  <c r="O106" i="7"/>
  <c r="Q106" i="7"/>
  <c r="R106" i="7"/>
  <c r="V106" i="7"/>
  <c r="K107" i="7"/>
  <c r="L107" i="7"/>
  <c r="M107" i="7"/>
  <c r="O107" i="7"/>
  <c r="F117" i="6" s="1"/>
  <c r="Q107" i="7"/>
  <c r="R107" i="7"/>
  <c r="U107" i="7"/>
  <c r="H117" i="4" s="1"/>
  <c r="E134" i="9" s="1"/>
  <c r="V107" i="7"/>
  <c r="M108" i="7"/>
  <c r="K108" i="7"/>
  <c r="O108" i="7"/>
  <c r="Q108" i="7"/>
  <c r="R108" i="7"/>
  <c r="V108" i="7"/>
  <c r="L109" i="7"/>
  <c r="M109" i="7"/>
  <c r="K109" i="7"/>
  <c r="O109" i="7"/>
  <c r="Q109" i="7"/>
  <c r="R109" i="7"/>
  <c r="V109" i="7"/>
  <c r="M110" i="7"/>
  <c r="U110" i="7"/>
  <c r="K110" i="7"/>
  <c r="L110" i="7"/>
  <c r="O110" i="7"/>
  <c r="Q110" i="7"/>
  <c r="R110" i="7"/>
  <c r="V110" i="7"/>
  <c r="M111" i="7"/>
  <c r="K111" i="7"/>
  <c r="L111" i="7"/>
  <c r="O111" i="7"/>
  <c r="Q111" i="7"/>
  <c r="R111" i="7"/>
  <c r="U111" i="7"/>
  <c r="V111" i="7"/>
  <c r="M112" i="7"/>
  <c r="U112" i="7"/>
  <c r="H122" i="4" s="1"/>
  <c r="E139" i="9" s="1"/>
  <c r="K112" i="7"/>
  <c r="L112" i="7"/>
  <c r="O112" i="7"/>
  <c r="Q112" i="7"/>
  <c r="R112" i="7"/>
  <c r="V112" i="7"/>
  <c r="O113" i="7"/>
  <c r="K113" i="7"/>
  <c r="M113" i="7"/>
  <c r="Q113" i="7"/>
  <c r="R113" i="7"/>
  <c r="V113" i="7"/>
  <c r="O115" i="7"/>
  <c r="F126" i="6" s="1"/>
  <c r="Q115" i="7"/>
  <c r="V115" i="7" s="1"/>
  <c r="R115" i="7"/>
  <c r="A116" i="7"/>
  <c r="A117" i="7" s="1"/>
  <c r="A118" i="7" s="1"/>
  <c r="A119" i="7" s="1"/>
  <c r="O116" i="7"/>
  <c r="F127" i="6" s="1"/>
  <c r="Q116" i="7"/>
  <c r="R116" i="7"/>
  <c r="O117" i="7"/>
  <c r="Q117" i="7"/>
  <c r="R117" i="7"/>
  <c r="O118" i="7"/>
  <c r="Q118" i="7"/>
  <c r="V118" i="7" s="1"/>
  <c r="R118" i="7"/>
  <c r="L119" i="7"/>
  <c r="M119" i="7"/>
  <c r="Q119" i="7"/>
  <c r="V119" i="7" s="1"/>
  <c r="R119" i="7"/>
  <c r="M120" i="7"/>
  <c r="K120" i="7"/>
  <c r="O120" i="7"/>
  <c r="Q120" i="7"/>
  <c r="V120" i="7" s="1"/>
  <c r="R120" i="7"/>
  <c r="K122" i="7"/>
  <c r="Q122" i="7"/>
  <c r="V122" i="7" s="1"/>
  <c r="R122" i="7"/>
  <c r="O124" i="7"/>
  <c r="F135" i="6" s="1"/>
  <c r="M124" i="7"/>
  <c r="Q124" i="7"/>
  <c r="R124" i="7"/>
  <c r="Q125" i="7"/>
  <c r="V125" i="7" s="1"/>
  <c r="R125" i="7"/>
  <c r="K126" i="7"/>
  <c r="L126" i="7"/>
  <c r="M126" i="7"/>
  <c r="O126" i="7"/>
  <c r="Q126" i="7"/>
  <c r="V126" i="7" s="1"/>
  <c r="R126" i="7"/>
  <c r="O127" i="7"/>
  <c r="M127" i="7"/>
  <c r="Q127" i="7"/>
  <c r="R127" i="7"/>
  <c r="L128" i="7"/>
  <c r="M128" i="7"/>
  <c r="Q128" i="7"/>
  <c r="R128" i="7"/>
  <c r="M129" i="7"/>
  <c r="K129" i="7"/>
  <c r="O129" i="7"/>
  <c r="F140" i="6" s="1"/>
  <c r="Q129" i="7"/>
  <c r="V129" i="7" s="1"/>
  <c r="R129" i="7"/>
  <c r="L130" i="7"/>
  <c r="M130" i="7"/>
  <c r="O130" i="7"/>
  <c r="F141" i="6" s="1"/>
  <c r="Q130" i="7"/>
  <c r="R130" i="7"/>
  <c r="L131" i="7"/>
  <c r="M131" i="7"/>
  <c r="O131" i="7"/>
  <c r="F142" i="6" s="1"/>
  <c r="Q131" i="7"/>
  <c r="R131" i="7"/>
  <c r="K132" i="7"/>
  <c r="Q132" i="7"/>
  <c r="V132" i="7" s="1"/>
  <c r="R132" i="7"/>
  <c r="K134" i="7"/>
  <c r="O134" i="7"/>
  <c r="F146" i="6" s="1"/>
  <c r="Q134" i="7"/>
  <c r="V134" i="7" s="1"/>
  <c r="R134" i="7"/>
  <c r="A135" i="7"/>
  <c r="A136" i="7" s="1"/>
  <c r="B148" i="6" s="1"/>
  <c r="L135" i="7"/>
  <c r="M135" i="7"/>
  <c r="O135" i="7"/>
  <c r="Q135" i="7"/>
  <c r="R135" i="7"/>
  <c r="W135" i="7" s="1"/>
  <c r="K136" i="7"/>
  <c r="Q136" i="7"/>
  <c r="V136" i="7" s="1"/>
  <c r="R136" i="7"/>
  <c r="K137" i="7"/>
  <c r="Q137" i="7"/>
  <c r="V137" i="7" s="1"/>
  <c r="R137" i="7"/>
  <c r="M138" i="7"/>
  <c r="L138" i="7"/>
  <c r="O138" i="7"/>
  <c r="F150" i="6" s="1"/>
  <c r="Q138" i="7"/>
  <c r="R138" i="7"/>
  <c r="O139" i="7"/>
  <c r="M139" i="7"/>
  <c r="Q139" i="7"/>
  <c r="V139" i="7" s="1"/>
  <c r="R139" i="7"/>
  <c r="K141" i="7"/>
  <c r="L141" i="7"/>
  <c r="Q141" i="7"/>
  <c r="V141" i="7" s="1"/>
  <c r="R141" i="7"/>
  <c r="M142" i="7"/>
  <c r="K142" i="7"/>
  <c r="O142" i="7"/>
  <c r="Q142" i="7"/>
  <c r="V142" i="7" s="1"/>
  <c r="R142" i="7"/>
  <c r="L143" i="7"/>
  <c r="M143" i="7"/>
  <c r="O143" i="7"/>
  <c r="F155" i="6" s="1"/>
  <c r="Q143" i="7"/>
  <c r="V143" i="7" s="1"/>
  <c r="R143" i="7"/>
  <c r="O144" i="7"/>
  <c r="F156" i="6" s="1"/>
  <c r="L144" i="7"/>
  <c r="M144" i="7"/>
  <c r="Q144" i="7"/>
  <c r="R144" i="7"/>
  <c r="K145" i="7"/>
  <c r="Q145" i="7"/>
  <c r="V145" i="7" s="1"/>
  <c r="R145" i="7"/>
  <c r="K147" i="7"/>
  <c r="Q147" i="7"/>
  <c r="R147" i="7"/>
  <c r="M148" i="7"/>
  <c r="L148" i="7"/>
  <c r="O148" i="7"/>
  <c r="F160" i="6" s="1"/>
  <c r="Q148" i="7"/>
  <c r="V148" i="7" s="1"/>
  <c r="R148" i="7"/>
  <c r="O149" i="7"/>
  <c r="Q149" i="7"/>
  <c r="V149" i="7" s="1"/>
  <c r="R149" i="7"/>
  <c r="K150" i="7"/>
  <c r="L150" i="7"/>
  <c r="M150" i="7"/>
  <c r="Q150" i="7"/>
  <c r="V150" i="7" s="1"/>
  <c r="R150" i="7"/>
  <c r="K152" i="7"/>
  <c r="O152" i="7"/>
  <c r="F164" i="6" s="1"/>
  <c r="Q152" i="7"/>
  <c r="V152" i="7" s="1"/>
  <c r="R152" i="7"/>
  <c r="M153" i="7"/>
  <c r="K153" i="7"/>
  <c r="O153" i="7"/>
  <c r="F165" i="6" s="1"/>
  <c r="Q153" i="7"/>
  <c r="V153" i="7" s="1"/>
  <c r="R153" i="7"/>
  <c r="K155" i="7"/>
  <c r="L155" i="7"/>
  <c r="Q155" i="7"/>
  <c r="V155" i="7" s="1"/>
  <c r="R155" i="7"/>
  <c r="M156" i="7"/>
  <c r="L156" i="7"/>
  <c r="O156" i="7"/>
  <c r="F168" i="6" s="1"/>
  <c r="Q156" i="7"/>
  <c r="V156" i="7" s="1"/>
  <c r="R156" i="7"/>
  <c r="K157" i="7"/>
  <c r="M157" i="7"/>
  <c r="O157" i="7"/>
  <c r="Q157" i="7"/>
  <c r="V157" i="7" s="1"/>
  <c r="R157" i="7"/>
  <c r="L158" i="7"/>
  <c r="M158" i="7"/>
  <c r="O158" i="7"/>
  <c r="F170" i="6" s="1"/>
  <c r="Q158" i="7"/>
  <c r="V158" i="7" s="1"/>
  <c r="R158" i="7"/>
  <c r="Q159" i="7"/>
  <c r="R159" i="7"/>
  <c r="O160" i="7"/>
  <c r="F172" i="6" s="1"/>
  <c r="Q160" i="7"/>
  <c r="R160" i="7"/>
  <c r="K161" i="7"/>
  <c r="M161" i="7"/>
  <c r="O161" i="7"/>
  <c r="Q161" i="7"/>
  <c r="V161" i="7" s="1"/>
  <c r="R161" i="7"/>
  <c r="W161" i="7" s="1"/>
  <c r="L162" i="7"/>
  <c r="K162" i="7"/>
  <c r="M162" i="7"/>
  <c r="O162" i="7"/>
  <c r="F174" i="6" s="1"/>
  <c r="Q162" i="7"/>
  <c r="V162" i="7" s="1"/>
  <c r="R162" i="7"/>
  <c r="M163" i="7"/>
  <c r="L163" i="7"/>
  <c r="K163" i="7"/>
  <c r="O163" i="7"/>
  <c r="Q163" i="7"/>
  <c r="R163" i="7"/>
  <c r="M164" i="7"/>
  <c r="O164" i="7"/>
  <c r="Q164" i="7"/>
  <c r="V164" i="7" s="1"/>
  <c r="R164" i="7"/>
  <c r="W164" i="7" s="1"/>
  <c r="L165" i="7"/>
  <c r="K165" i="7"/>
  <c r="M165" i="7"/>
  <c r="O165" i="7"/>
  <c r="F177" i="6" s="1"/>
  <c r="Q165" i="7"/>
  <c r="V165" i="7" s="1"/>
  <c r="R165" i="7"/>
  <c r="D178" i="6"/>
  <c r="L166" i="7"/>
  <c r="M166" i="7"/>
  <c r="O166" i="7"/>
  <c r="Q166" i="7"/>
  <c r="R166" i="7"/>
  <c r="W166" i="7" s="1"/>
  <c r="M167" i="7"/>
  <c r="L167" i="7"/>
  <c r="K167" i="7"/>
  <c r="O167" i="7"/>
  <c r="Q167" i="7"/>
  <c r="R167" i="7"/>
  <c r="K168" i="7"/>
  <c r="M168" i="7"/>
  <c r="O168" i="7"/>
  <c r="F180" i="6" s="1"/>
  <c r="Q168" i="7"/>
  <c r="V168" i="7" s="1"/>
  <c r="R168" i="7"/>
  <c r="K169" i="7"/>
  <c r="M169" i="7"/>
  <c r="O169" i="7"/>
  <c r="Q169" i="7"/>
  <c r="V169" i="7" s="1"/>
  <c r="R169" i="7"/>
  <c r="W169" i="7" s="1"/>
  <c r="K171" i="7"/>
  <c r="L171" i="7"/>
  <c r="E94" i="3"/>
  <c r="O171" i="7"/>
  <c r="Q171" i="7"/>
  <c r="R171" i="7"/>
  <c r="W171" i="7" s="1"/>
  <c r="V171" i="7"/>
  <c r="K173" i="7"/>
  <c r="H173" i="7"/>
  <c r="L173" i="7" s="1"/>
  <c r="M173" i="7"/>
  <c r="O173" i="7"/>
  <c r="F187" i="6" s="1"/>
  <c r="Q173" i="7"/>
  <c r="V173" i="7" s="1"/>
  <c r="R173" i="7"/>
  <c r="L174" i="7"/>
  <c r="K174" i="7"/>
  <c r="M174" i="7"/>
  <c r="O174" i="7"/>
  <c r="Q174" i="7"/>
  <c r="V174" i="7" s="1"/>
  <c r="R174" i="7"/>
  <c r="H176" i="7"/>
  <c r="L176" i="7" s="1"/>
  <c r="K176" i="7"/>
  <c r="M176" i="7"/>
  <c r="O176" i="7"/>
  <c r="Q176" i="7"/>
  <c r="V176" i="7" s="1"/>
  <c r="R176" i="7"/>
  <c r="B9" i="6"/>
  <c r="A10" i="6"/>
  <c r="B10" i="6"/>
  <c r="C10" i="6"/>
  <c r="D10" i="6"/>
  <c r="E10" i="6"/>
  <c r="F10" i="6"/>
  <c r="A11" i="6"/>
  <c r="A12" i="6"/>
  <c r="B12" i="6"/>
  <c r="C12" i="6"/>
  <c r="D12" i="6"/>
  <c r="E12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C13" i="6"/>
  <c r="D13" i="6"/>
  <c r="E13" i="6"/>
  <c r="C14" i="6"/>
  <c r="D14" i="6"/>
  <c r="E14" i="6"/>
  <c r="B16" i="6"/>
  <c r="C16" i="6"/>
  <c r="D16" i="6"/>
  <c r="E16" i="6"/>
  <c r="F16" i="6"/>
  <c r="C17" i="6"/>
  <c r="D17" i="6"/>
  <c r="E17" i="6"/>
  <c r="C18" i="6"/>
  <c r="D18" i="6"/>
  <c r="E18" i="6"/>
  <c r="F18" i="6"/>
  <c r="C19" i="6"/>
  <c r="D19" i="6"/>
  <c r="E19" i="6"/>
  <c r="F19" i="6"/>
  <c r="B21" i="6"/>
  <c r="B22" i="6"/>
  <c r="C22" i="6"/>
  <c r="D22" i="6"/>
  <c r="E22" i="6"/>
  <c r="F22" i="6"/>
  <c r="B23" i="6"/>
  <c r="C23" i="6"/>
  <c r="D23" i="6"/>
  <c r="E23" i="6"/>
  <c r="F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F27" i="6"/>
  <c r="B28" i="6"/>
  <c r="C28" i="6"/>
  <c r="D28" i="6"/>
  <c r="E28" i="6"/>
  <c r="F28" i="6"/>
  <c r="B29" i="6"/>
  <c r="C29" i="6"/>
  <c r="D29" i="6"/>
  <c r="E29" i="6"/>
  <c r="A30" i="6"/>
  <c r="A31" i="6" s="1"/>
  <c r="A32" i="6" s="1"/>
  <c r="A33" i="6" s="1"/>
  <c r="A34" i="6" s="1"/>
  <c r="A35" i="6" s="1"/>
  <c r="B30" i="6"/>
  <c r="C30" i="6"/>
  <c r="D30" i="6"/>
  <c r="E30" i="6"/>
  <c r="F30" i="6"/>
  <c r="B32" i="6"/>
  <c r="B33" i="6"/>
  <c r="C33" i="6"/>
  <c r="D33" i="6"/>
  <c r="E33" i="6"/>
  <c r="B34" i="6"/>
  <c r="C34" i="6"/>
  <c r="D34" i="6"/>
  <c r="E34" i="6"/>
  <c r="F34" i="6"/>
  <c r="B35" i="6"/>
  <c r="C35" i="6"/>
  <c r="D35" i="6"/>
  <c r="E35" i="6"/>
  <c r="A36" i="6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B36" i="6"/>
  <c r="C36" i="6"/>
  <c r="D36" i="6"/>
  <c r="E36" i="6"/>
  <c r="B37" i="6"/>
  <c r="C37" i="6"/>
  <c r="D37" i="6"/>
  <c r="E37" i="6"/>
  <c r="F37" i="6"/>
  <c r="B38" i="6"/>
  <c r="C38" i="6"/>
  <c r="D38" i="6"/>
  <c r="E38" i="6"/>
  <c r="C39" i="6"/>
  <c r="D39" i="6"/>
  <c r="E39" i="6"/>
  <c r="C40" i="6"/>
  <c r="D40" i="6"/>
  <c r="E40" i="6"/>
  <c r="F40" i="6"/>
  <c r="C42" i="6"/>
  <c r="D42" i="6"/>
  <c r="E42" i="6"/>
  <c r="C43" i="6"/>
  <c r="D43" i="6"/>
  <c r="E43" i="6"/>
  <c r="F43" i="6"/>
  <c r="C44" i="6"/>
  <c r="D44" i="6"/>
  <c r="E44" i="6"/>
  <c r="C45" i="6"/>
  <c r="D45" i="6"/>
  <c r="E45" i="6"/>
  <c r="C46" i="6"/>
  <c r="D46" i="6"/>
  <c r="E46" i="6"/>
  <c r="F46" i="6"/>
  <c r="C47" i="6"/>
  <c r="D47" i="6"/>
  <c r="E47" i="6"/>
  <c r="F47" i="6"/>
  <c r="C48" i="6"/>
  <c r="D48" i="6"/>
  <c r="E48" i="6"/>
  <c r="B50" i="6"/>
  <c r="B51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F55" i="6"/>
  <c r="C56" i="6"/>
  <c r="D56" i="6"/>
  <c r="E56" i="6"/>
  <c r="C57" i="6"/>
  <c r="D57" i="6"/>
  <c r="E57" i="6"/>
  <c r="C58" i="6"/>
  <c r="D58" i="6"/>
  <c r="E58" i="6"/>
  <c r="F58" i="6"/>
  <c r="C59" i="6"/>
  <c r="D59" i="6"/>
  <c r="E59" i="6"/>
  <c r="C61" i="6"/>
  <c r="D61" i="6"/>
  <c r="E61" i="6"/>
  <c r="F61" i="6"/>
  <c r="C62" i="6"/>
  <c r="D62" i="6"/>
  <c r="E62" i="6"/>
  <c r="A63" i="6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C63" i="6"/>
  <c r="D63" i="6"/>
  <c r="E63" i="6"/>
  <c r="C64" i="6"/>
  <c r="D64" i="6"/>
  <c r="E64" i="6"/>
  <c r="C65" i="6"/>
  <c r="D65" i="6"/>
  <c r="E65" i="6"/>
  <c r="C67" i="6"/>
  <c r="D67" i="6"/>
  <c r="E67" i="6"/>
  <c r="C68" i="6"/>
  <c r="D68" i="6"/>
  <c r="E68" i="6"/>
  <c r="C69" i="6"/>
  <c r="D69" i="6"/>
  <c r="E69" i="6"/>
  <c r="C70" i="6"/>
  <c r="D70" i="6"/>
  <c r="E70" i="6"/>
  <c r="F70" i="6"/>
  <c r="C71" i="6"/>
  <c r="D71" i="6"/>
  <c r="E71" i="6"/>
  <c r="C72" i="6"/>
  <c r="D72" i="6"/>
  <c r="E72" i="6"/>
  <c r="F72" i="6"/>
  <c r="C73" i="6"/>
  <c r="D73" i="6"/>
  <c r="E73" i="6"/>
  <c r="C74" i="6"/>
  <c r="D74" i="6"/>
  <c r="E74" i="6"/>
  <c r="C75" i="6"/>
  <c r="D75" i="6"/>
  <c r="E75" i="6"/>
  <c r="B77" i="6"/>
  <c r="C77" i="6"/>
  <c r="D77" i="6"/>
  <c r="E77" i="6"/>
  <c r="F77" i="6"/>
  <c r="C78" i="6"/>
  <c r="D78" i="6"/>
  <c r="E78" i="6"/>
  <c r="C79" i="6"/>
  <c r="D79" i="6"/>
  <c r="E79" i="6"/>
  <c r="F79" i="6"/>
  <c r="C80" i="6"/>
  <c r="D80" i="6"/>
  <c r="E80" i="6"/>
  <c r="C81" i="6"/>
  <c r="D81" i="6"/>
  <c r="E81" i="6"/>
  <c r="C82" i="6"/>
  <c r="D82" i="6"/>
  <c r="E82" i="6"/>
  <c r="C83" i="6"/>
  <c r="D83" i="6"/>
  <c r="E83" i="6"/>
  <c r="F83" i="6"/>
  <c r="C84" i="6"/>
  <c r="D84" i="6"/>
  <c r="E84" i="6"/>
  <c r="C85" i="6"/>
  <c r="D85" i="6"/>
  <c r="E85" i="6"/>
  <c r="C87" i="6"/>
  <c r="D87" i="6"/>
  <c r="E87" i="6"/>
  <c r="C88" i="6"/>
  <c r="D88" i="6"/>
  <c r="E88" i="6"/>
  <c r="F88" i="6"/>
  <c r="C89" i="6"/>
  <c r="D89" i="6"/>
  <c r="E89" i="6"/>
  <c r="F89" i="6"/>
  <c r="C90" i="6"/>
  <c r="D90" i="6"/>
  <c r="E90" i="6"/>
  <c r="C91" i="6"/>
  <c r="D91" i="6"/>
  <c r="E91" i="6"/>
  <c r="C92" i="6"/>
  <c r="D92" i="6"/>
  <c r="E92" i="6"/>
  <c r="C94" i="6"/>
  <c r="D94" i="6"/>
  <c r="E94" i="6"/>
  <c r="C95" i="6"/>
  <c r="D95" i="6"/>
  <c r="E95" i="6"/>
  <c r="C96" i="6"/>
  <c r="D96" i="6"/>
  <c r="E96" i="6"/>
  <c r="C97" i="6"/>
  <c r="D97" i="6"/>
  <c r="E97" i="6"/>
  <c r="F97" i="6"/>
  <c r="C98" i="6"/>
  <c r="D98" i="6"/>
  <c r="E98" i="6"/>
  <c r="C99" i="6"/>
  <c r="D99" i="6"/>
  <c r="E99" i="6"/>
  <c r="C100" i="6"/>
  <c r="D100" i="6"/>
  <c r="E100" i="6"/>
  <c r="F100" i="6"/>
  <c r="C101" i="6"/>
  <c r="D101" i="6"/>
  <c r="E101" i="6"/>
  <c r="F101" i="6"/>
  <c r="C102" i="6"/>
  <c r="D102" i="6"/>
  <c r="E102" i="6"/>
  <c r="B104" i="6"/>
  <c r="B105" i="6"/>
  <c r="C105" i="6"/>
  <c r="D105" i="6"/>
  <c r="E105" i="6"/>
  <c r="C106" i="6"/>
  <c r="D106" i="6"/>
  <c r="E106" i="6"/>
  <c r="C107" i="6"/>
  <c r="D107" i="6"/>
  <c r="E107" i="6"/>
  <c r="C108" i="6"/>
  <c r="D108" i="6"/>
  <c r="E108" i="6"/>
  <c r="C109" i="6"/>
  <c r="D109" i="6"/>
  <c r="E109" i="6"/>
  <c r="F109" i="6"/>
  <c r="C110" i="6"/>
  <c r="D110" i="6"/>
  <c r="E110" i="6"/>
  <c r="C111" i="6"/>
  <c r="D111" i="6"/>
  <c r="E111" i="6"/>
  <c r="C112" i="6"/>
  <c r="D112" i="6"/>
  <c r="E112" i="6"/>
  <c r="F112" i="6"/>
  <c r="C113" i="6"/>
  <c r="D113" i="6"/>
  <c r="E113" i="6"/>
  <c r="F113" i="6"/>
  <c r="C115" i="6"/>
  <c r="E115" i="6"/>
  <c r="F115" i="6"/>
  <c r="C116" i="6"/>
  <c r="D116" i="6"/>
  <c r="E116" i="6"/>
  <c r="F116" i="6"/>
  <c r="C117" i="6"/>
  <c r="D117" i="6"/>
  <c r="E117" i="6"/>
  <c r="C118" i="6"/>
  <c r="D118" i="6"/>
  <c r="E118" i="6"/>
  <c r="F118" i="6"/>
  <c r="C119" i="6"/>
  <c r="D119" i="6"/>
  <c r="E119" i="6"/>
  <c r="F119" i="6"/>
  <c r="C120" i="6"/>
  <c r="D120" i="6"/>
  <c r="E120" i="6"/>
  <c r="F120" i="6"/>
  <c r="C121" i="6"/>
  <c r="D121" i="6"/>
  <c r="E121" i="6"/>
  <c r="F121" i="6"/>
  <c r="C122" i="6"/>
  <c r="D122" i="6"/>
  <c r="E122" i="6"/>
  <c r="F122" i="6"/>
  <c r="C123" i="6"/>
  <c r="D123" i="6"/>
  <c r="E123" i="6"/>
  <c r="F123" i="6"/>
  <c r="B125" i="6"/>
  <c r="B126" i="6"/>
  <c r="C126" i="6"/>
  <c r="D126" i="6"/>
  <c r="E126" i="6"/>
  <c r="C127" i="6"/>
  <c r="D127" i="6"/>
  <c r="E127" i="6"/>
  <c r="B128" i="6"/>
  <c r="C128" i="6"/>
  <c r="D128" i="6"/>
  <c r="E128" i="6"/>
  <c r="F128" i="6"/>
  <c r="B129" i="6"/>
  <c r="C129" i="6"/>
  <c r="D129" i="6"/>
  <c r="E129" i="6"/>
  <c r="F129" i="6"/>
  <c r="C130" i="6"/>
  <c r="D130" i="6"/>
  <c r="E130" i="6"/>
  <c r="C131" i="6"/>
  <c r="D131" i="6"/>
  <c r="E131" i="6"/>
  <c r="F131" i="6"/>
  <c r="C133" i="6"/>
  <c r="D133" i="6"/>
  <c r="E133" i="6"/>
  <c r="C135" i="6"/>
  <c r="D135" i="6"/>
  <c r="E135" i="6"/>
  <c r="C136" i="6"/>
  <c r="D136" i="6"/>
  <c r="E136" i="6"/>
  <c r="C137" i="6"/>
  <c r="D137" i="6"/>
  <c r="E137" i="6"/>
  <c r="F137" i="6"/>
  <c r="C138" i="6"/>
  <c r="D138" i="6"/>
  <c r="E138" i="6"/>
  <c r="C139" i="6"/>
  <c r="D139" i="6"/>
  <c r="E139" i="6"/>
  <c r="C140" i="6"/>
  <c r="D140" i="6"/>
  <c r="E140" i="6"/>
  <c r="D141" i="6"/>
  <c r="E141" i="6"/>
  <c r="C142" i="6"/>
  <c r="D142" i="6"/>
  <c r="E142" i="6"/>
  <c r="C143" i="6"/>
  <c r="D143" i="6"/>
  <c r="E143" i="6"/>
  <c r="B145" i="6"/>
  <c r="B146" i="6"/>
  <c r="C146" i="6"/>
  <c r="D146" i="6"/>
  <c r="E146" i="6"/>
  <c r="C147" i="6"/>
  <c r="E147" i="6"/>
  <c r="F147" i="6"/>
  <c r="C148" i="6"/>
  <c r="D148" i="6"/>
  <c r="E148" i="6"/>
  <c r="C149" i="6"/>
  <c r="D149" i="6"/>
  <c r="E149" i="6"/>
  <c r="C150" i="6"/>
  <c r="D150" i="6"/>
  <c r="E150" i="6"/>
  <c r="C151" i="6"/>
  <c r="D151" i="6"/>
  <c r="E151" i="6"/>
  <c r="C153" i="6"/>
  <c r="D153" i="6"/>
  <c r="E153" i="6"/>
  <c r="C154" i="6"/>
  <c r="D154" i="6"/>
  <c r="E154" i="6"/>
  <c r="F154" i="6"/>
  <c r="C155" i="6"/>
  <c r="D155" i="6"/>
  <c r="E155" i="6"/>
  <c r="C156" i="6"/>
  <c r="D156" i="6"/>
  <c r="E156" i="6"/>
  <c r="C157" i="6"/>
  <c r="D157" i="6"/>
  <c r="E157" i="6"/>
  <c r="C159" i="6"/>
  <c r="D159" i="6"/>
  <c r="E159" i="6"/>
  <c r="C160" i="6"/>
  <c r="D160" i="6"/>
  <c r="E160" i="6"/>
  <c r="C161" i="6"/>
  <c r="D161" i="6"/>
  <c r="E161" i="6"/>
  <c r="F161" i="6"/>
  <c r="C162" i="6"/>
  <c r="D162" i="6"/>
  <c r="E162" i="6"/>
  <c r="C164" i="6"/>
  <c r="D164" i="6"/>
  <c r="E164" i="6"/>
  <c r="C165" i="6"/>
  <c r="D165" i="6"/>
  <c r="E165" i="6"/>
  <c r="B167" i="6"/>
  <c r="C167" i="6"/>
  <c r="D167" i="6"/>
  <c r="E167" i="6"/>
  <c r="B168" i="6"/>
  <c r="C168" i="6"/>
  <c r="D168" i="6"/>
  <c r="E168" i="6"/>
  <c r="B169" i="6"/>
  <c r="C169" i="6"/>
  <c r="D169" i="6"/>
  <c r="E169" i="6"/>
  <c r="B170" i="6"/>
  <c r="C170" i="6"/>
  <c r="D170" i="6"/>
  <c r="E170" i="6"/>
  <c r="B171" i="6"/>
  <c r="C171" i="6"/>
  <c r="D171" i="6"/>
  <c r="E171" i="6"/>
  <c r="B172" i="6"/>
  <c r="C172" i="6"/>
  <c r="D172" i="6"/>
  <c r="E172" i="6"/>
  <c r="B173" i="6"/>
  <c r="C173" i="6"/>
  <c r="D173" i="6"/>
  <c r="E173" i="6"/>
  <c r="F173" i="6"/>
  <c r="B174" i="6"/>
  <c r="C174" i="6"/>
  <c r="D174" i="6"/>
  <c r="E174" i="6"/>
  <c r="B175" i="6"/>
  <c r="C175" i="6"/>
  <c r="D175" i="6"/>
  <c r="E175" i="6"/>
  <c r="F175" i="6"/>
  <c r="B176" i="6"/>
  <c r="C176" i="6"/>
  <c r="D176" i="6"/>
  <c r="E176" i="6"/>
  <c r="F176" i="6"/>
  <c r="B177" i="6"/>
  <c r="C177" i="6"/>
  <c r="D177" i="6"/>
  <c r="E177" i="6"/>
  <c r="B178" i="6"/>
  <c r="C178" i="6"/>
  <c r="E178" i="6"/>
  <c r="F178" i="6"/>
  <c r="B179" i="6"/>
  <c r="C179" i="6"/>
  <c r="D179" i="6"/>
  <c r="E179" i="6"/>
  <c r="F179" i="6"/>
  <c r="B180" i="6"/>
  <c r="C180" i="6"/>
  <c r="D180" i="6"/>
  <c r="E180" i="6"/>
  <c r="B181" i="6"/>
  <c r="C181" i="6"/>
  <c r="D181" i="6"/>
  <c r="E181" i="6"/>
  <c r="F181" i="6"/>
  <c r="B183" i="6"/>
  <c r="B184" i="6"/>
  <c r="C184" i="6"/>
  <c r="D184" i="6"/>
  <c r="E184" i="6"/>
  <c r="F184" i="6"/>
  <c r="B186" i="6"/>
  <c r="B187" i="6"/>
  <c r="C187" i="6"/>
  <c r="D187" i="6"/>
  <c r="E187" i="6"/>
  <c r="B188" i="6"/>
  <c r="C188" i="6"/>
  <c r="D188" i="6"/>
  <c r="E188" i="6"/>
  <c r="B190" i="6"/>
  <c r="C190" i="6"/>
  <c r="D190" i="6"/>
  <c r="E190" i="6"/>
  <c r="B9" i="5"/>
  <c r="A10" i="5"/>
  <c r="B10" i="5"/>
  <c r="C10" i="5"/>
  <c r="D10" i="5"/>
  <c r="A11" i="5"/>
  <c r="A12" i="5"/>
  <c r="A13" i="5" s="1"/>
  <c r="B12" i="5"/>
  <c r="C12" i="5"/>
  <c r="D12" i="5"/>
  <c r="B13" i="5"/>
  <c r="C13" i="5"/>
  <c r="D13" i="5"/>
  <c r="A14" i="5"/>
  <c r="A15" i="5" s="1"/>
  <c r="C14" i="5"/>
  <c r="D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B16" i="5"/>
  <c r="C16" i="5"/>
  <c r="D16" i="5"/>
  <c r="B17" i="5"/>
  <c r="C17" i="5"/>
  <c r="D17" i="5"/>
  <c r="C18" i="5"/>
  <c r="D18" i="5"/>
  <c r="C19" i="5"/>
  <c r="D19" i="5"/>
  <c r="B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C39" i="5"/>
  <c r="D39" i="5"/>
  <c r="C40" i="5"/>
  <c r="D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C42" i="5"/>
  <c r="D42" i="5"/>
  <c r="C43" i="5"/>
  <c r="D43" i="5"/>
  <c r="C44" i="5"/>
  <c r="D44" i="5"/>
  <c r="C45" i="5"/>
  <c r="D45" i="5"/>
  <c r="C46" i="5"/>
  <c r="D46" i="5"/>
  <c r="C47" i="5"/>
  <c r="D47" i="5"/>
  <c r="C48" i="5"/>
  <c r="D48" i="5"/>
  <c r="B50" i="5"/>
  <c r="B51" i="5"/>
  <c r="C51" i="5"/>
  <c r="D51" i="5"/>
  <c r="B52" i="5"/>
  <c r="C52" i="5"/>
  <c r="D52" i="5"/>
  <c r="C53" i="5"/>
  <c r="D53" i="5"/>
  <c r="C54" i="5"/>
  <c r="D54" i="5"/>
  <c r="C55" i="5"/>
  <c r="D55" i="5"/>
  <c r="C56" i="5"/>
  <c r="D56" i="5"/>
  <c r="C57" i="5"/>
  <c r="D57" i="5"/>
  <c r="C58" i="5"/>
  <c r="D58" i="5"/>
  <c r="C59" i="5"/>
  <c r="D59" i="5"/>
  <c r="C61" i="5"/>
  <c r="D61" i="5"/>
  <c r="C62" i="5"/>
  <c r="D62" i="5"/>
  <c r="C63" i="5"/>
  <c r="D63" i="5"/>
  <c r="C64" i="5"/>
  <c r="D64" i="5"/>
  <c r="C65" i="5"/>
  <c r="D65" i="5"/>
  <c r="C67" i="5"/>
  <c r="D67" i="5"/>
  <c r="C68" i="5"/>
  <c r="D68" i="5"/>
  <c r="C69" i="5"/>
  <c r="D69" i="5"/>
  <c r="C70" i="5"/>
  <c r="D70" i="5"/>
  <c r="C71" i="5"/>
  <c r="D71" i="5"/>
  <c r="C72" i="5"/>
  <c r="D72" i="5"/>
  <c r="C73" i="5"/>
  <c r="D73" i="5"/>
  <c r="C74" i="5"/>
  <c r="D74" i="5"/>
  <c r="C75" i="5"/>
  <c r="D75" i="5"/>
  <c r="B77" i="5"/>
  <c r="C77" i="5"/>
  <c r="D77" i="5"/>
  <c r="C78" i="5"/>
  <c r="D78" i="5"/>
  <c r="C79" i="5"/>
  <c r="D79" i="5"/>
  <c r="C80" i="5"/>
  <c r="D80" i="5"/>
  <c r="C81" i="5"/>
  <c r="D81" i="5"/>
  <c r="C82" i="5"/>
  <c r="D82" i="5"/>
  <c r="C83" i="5"/>
  <c r="D83" i="5"/>
  <c r="C84" i="5"/>
  <c r="D84" i="5"/>
  <c r="C85" i="5"/>
  <c r="D85" i="5"/>
  <c r="C87" i="5"/>
  <c r="D87" i="5"/>
  <c r="C88" i="5"/>
  <c r="D88" i="5"/>
  <c r="C89" i="5"/>
  <c r="D89" i="5"/>
  <c r="C90" i="5"/>
  <c r="D90" i="5"/>
  <c r="C91" i="5"/>
  <c r="D91" i="5"/>
  <c r="C92" i="5"/>
  <c r="D92" i="5"/>
  <c r="C94" i="5"/>
  <c r="D94" i="5"/>
  <c r="C95" i="5"/>
  <c r="D95" i="5"/>
  <c r="C96" i="5"/>
  <c r="D96" i="5"/>
  <c r="C97" i="5"/>
  <c r="D97" i="5"/>
  <c r="C98" i="5"/>
  <c r="D98" i="5"/>
  <c r="C99" i="5"/>
  <c r="D99" i="5"/>
  <c r="C100" i="5"/>
  <c r="D100" i="5"/>
  <c r="C101" i="5"/>
  <c r="D101" i="5"/>
  <c r="C102" i="5"/>
  <c r="D102" i="5"/>
  <c r="B104" i="5"/>
  <c r="B105" i="5"/>
  <c r="C105" i="5"/>
  <c r="D105" i="5"/>
  <c r="C106" i="5"/>
  <c r="D106" i="5"/>
  <c r="C107" i="5"/>
  <c r="D107" i="5"/>
  <c r="C108" i="5"/>
  <c r="D108" i="5"/>
  <c r="C109" i="5"/>
  <c r="D109" i="5"/>
  <c r="C110" i="5"/>
  <c r="D110" i="5"/>
  <c r="C111" i="5"/>
  <c r="D111" i="5"/>
  <c r="C112" i="5"/>
  <c r="D112" i="5"/>
  <c r="C113" i="5"/>
  <c r="D113" i="5"/>
  <c r="C115" i="5"/>
  <c r="A116" i="5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C116" i="5"/>
  <c r="D116" i="5"/>
  <c r="C117" i="5"/>
  <c r="D117" i="5"/>
  <c r="C118" i="5"/>
  <c r="D118" i="5"/>
  <c r="C119" i="5"/>
  <c r="D119" i="5"/>
  <c r="C120" i="5"/>
  <c r="D120" i="5"/>
  <c r="C121" i="5"/>
  <c r="D121" i="5"/>
  <c r="C122" i="5"/>
  <c r="D122" i="5"/>
  <c r="C123" i="5"/>
  <c r="D123" i="5"/>
  <c r="B125" i="5"/>
  <c r="B126" i="5"/>
  <c r="C126" i="5"/>
  <c r="D126" i="5"/>
  <c r="B127" i="5"/>
  <c r="C127" i="5"/>
  <c r="D127" i="5"/>
  <c r="B128" i="5"/>
  <c r="C128" i="5"/>
  <c r="D128" i="5"/>
  <c r="C129" i="5"/>
  <c r="D129" i="5"/>
  <c r="C130" i="5"/>
  <c r="D130" i="5"/>
  <c r="C131" i="5"/>
  <c r="D131" i="5"/>
  <c r="C133" i="5"/>
  <c r="D133" i="5"/>
  <c r="C135" i="5"/>
  <c r="D135" i="5"/>
  <c r="C136" i="5"/>
  <c r="D136" i="5"/>
  <c r="C137" i="5"/>
  <c r="D137" i="5"/>
  <c r="C138" i="5"/>
  <c r="D138" i="5"/>
  <c r="C139" i="5"/>
  <c r="D139" i="5"/>
  <c r="C140" i="5"/>
  <c r="D140" i="5"/>
  <c r="D141" i="5"/>
  <c r="C142" i="5"/>
  <c r="D142" i="5"/>
  <c r="C143" i="5"/>
  <c r="D143" i="5"/>
  <c r="B145" i="5"/>
  <c r="B146" i="5"/>
  <c r="C146" i="5"/>
  <c r="D146" i="5"/>
  <c r="B147" i="5"/>
  <c r="C147" i="5"/>
  <c r="C148" i="5"/>
  <c r="D148" i="5"/>
  <c r="C149" i="5"/>
  <c r="D149" i="5"/>
  <c r="C150" i="5"/>
  <c r="D150" i="5"/>
  <c r="C151" i="5"/>
  <c r="D151" i="5"/>
  <c r="C153" i="5"/>
  <c r="D153" i="5"/>
  <c r="C154" i="5"/>
  <c r="D154" i="5"/>
  <c r="C155" i="5"/>
  <c r="D155" i="5"/>
  <c r="C156" i="5"/>
  <c r="D156" i="5"/>
  <c r="C157" i="5"/>
  <c r="D157" i="5"/>
  <c r="C159" i="5"/>
  <c r="D159" i="5"/>
  <c r="C160" i="5"/>
  <c r="D160" i="5"/>
  <c r="C161" i="5"/>
  <c r="D161" i="5"/>
  <c r="C162" i="5"/>
  <c r="D162" i="5"/>
  <c r="C164" i="5"/>
  <c r="D164" i="5"/>
  <c r="C165" i="5"/>
  <c r="D165" i="5"/>
  <c r="B167" i="5"/>
  <c r="C167" i="5"/>
  <c r="D167" i="5"/>
  <c r="B168" i="5"/>
  <c r="C168" i="5"/>
  <c r="D168" i="5"/>
  <c r="B169" i="5"/>
  <c r="C169" i="5"/>
  <c r="D169" i="5"/>
  <c r="B170" i="5"/>
  <c r="C170" i="5"/>
  <c r="D170" i="5"/>
  <c r="B171" i="5"/>
  <c r="C171" i="5"/>
  <c r="D171" i="5"/>
  <c r="B172" i="5"/>
  <c r="C172" i="5"/>
  <c r="D172" i="5"/>
  <c r="B173" i="5"/>
  <c r="C173" i="5"/>
  <c r="D173" i="5"/>
  <c r="B174" i="5"/>
  <c r="C174" i="5"/>
  <c r="D174" i="5"/>
  <c r="B175" i="5"/>
  <c r="C175" i="5"/>
  <c r="D175" i="5"/>
  <c r="B176" i="5"/>
  <c r="C176" i="5"/>
  <c r="D176" i="5"/>
  <c r="B177" i="5"/>
  <c r="C177" i="5"/>
  <c r="D177" i="5"/>
  <c r="B178" i="5"/>
  <c r="C178" i="5"/>
  <c r="D178" i="5"/>
  <c r="B179" i="5"/>
  <c r="C179" i="5"/>
  <c r="D179" i="5"/>
  <c r="B180" i="5"/>
  <c r="C180" i="5"/>
  <c r="D180" i="5"/>
  <c r="B181" i="5"/>
  <c r="C181" i="5"/>
  <c r="D181" i="5"/>
  <c r="B183" i="5"/>
  <c r="B184" i="5"/>
  <c r="C184" i="5"/>
  <c r="D184" i="5"/>
  <c r="B186" i="5"/>
  <c r="B187" i="5"/>
  <c r="C187" i="5"/>
  <c r="D187" i="5"/>
  <c r="B188" i="5"/>
  <c r="C188" i="5"/>
  <c r="D188" i="5"/>
  <c r="B190" i="5"/>
  <c r="C190" i="5"/>
  <c r="D190" i="5"/>
  <c r="B9" i="4"/>
  <c r="A10" i="4"/>
  <c r="B10" i="4"/>
  <c r="C10" i="4"/>
  <c r="D10" i="4"/>
  <c r="E10" i="4"/>
  <c r="F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B12" i="4"/>
  <c r="C12" i="4"/>
  <c r="D12" i="4"/>
  <c r="E12" i="4"/>
  <c r="F12" i="4"/>
  <c r="C13" i="4"/>
  <c r="D13" i="4"/>
  <c r="E13" i="4"/>
  <c r="F13" i="4"/>
  <c r="C14" i="4"/>
  <c r="D14" i="4"/>
  <c r="E14" i="4"/>
  <c r="F14" i="4"/>
  <c r="B16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B21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B29" i="4"/>
  <c r="C29" i="4"/>
  <c r="D29" i="4"/>
  <c r="E29" i="4"/>
  <c r="F29" i="4"/>
  <c r="B30" i="4"/>
  <c r="C30" i="4"/>
  <c r="D30" i="4"/>
  <c r="E30" i="4"/>
  <c r="F30" i="4"/>
  <c r="B32" i="4"/>
  <c r="B33" i="4"/>
  <c r="C33" i="4"/>
  <c r="D33" i="4"/>
  <c r="E33" i="4"/>
  <c r="F33" i="4"/>
  <c r="B34" i="4"/>
  <c r="C34" i="4"/>
  <c r="D34" i="4"/>
  <c r="E34" i="4"/>
  <c r="F34" i="4"/>
  <c r="B35" i="4"/>
  <c r="C35" i="4"/>
  <c r="D35" i="4"/>
  <c r="E35" i="4"/>
  <c r="F35" i="4"/>
  <c r="B36" i="4"/>
  <c r="C36" i="4"/>
  <c r="D36" i="4"/>
  <c r="E36" i="4"/>
  <c r="F36" i="4"/>
  <c r="B37" i="4"/>
  <c r="C37" i="4"/>
  <c r="D37" i="4"/>
  <c r="E37" i="4"/>
  <c r="F37" i="4"/>
  <c r="B38" i="4"/>
  <c r="C38" i="4"/>
  <c r="D38" i="4"/>
  <c r="E38" i="4"/>
  <c r="F38" i="4"/>
  <c r="C39" i="4"/>
  <c r="D39" i="4"/>
  <c r="E39" i="4"/>
  <c r="F39" i="4"/>
  <c r="C40" i="4"/>
  <c r="D40" i="4"/>
  <c r="E40" i="4"/>
  <c r="F40" i="4"/>
  <c r="C42" i="4"/>
  <c r="D42" i="4"/>
  <c r="E42" i="4"/>
  <c r="F42" i="4"/>
  <c r="C43" i="4"/>
  <c r="D43" i="4"/>
  <c r="E43" i="4"/>
  <c r="F43" i="4"/>
  <c r="C44" i="4"/>
  <c r="D44" i="4"/>
  <c r="E44" i="4"/>
  <c r="F44" i="4"/>
  <c r="C45" i="4"/>
  <c r="D45" i="4"/>
  <c r="E45" i="4"/>
  <c r="F45" i="4"/>
  <c r="C46" i="4"/>
  <c r="D46" i="4"/>
  <c r="E46" i="4"/>
  <c r="F46" i="4"/>
  <c r="C47" i="4"/>
  <c r="D47" i="4"/>
  <c r="E47" i="4"/>
  <c r="F47" i="4"/>
  <c r="C48" i="4"/>
  <c r="D48" i="4"/>
  <c r="E48" i="4"/>
  <c r="F48" i="4"/>
  <c r="B50" i="4"/>
  <c r="B51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7" i="4"/>
  <c r="D67" i="4"/>
  <c r="E67" i="4"/>
  <c r="F67" i="4"/>
  <c r="C68" i="4"/>
  <c r="D68" i="4"/>
  <c r="E68" i="4"/>
  <c r="F68" i="4"/>
  <c r="C69" i="4"/>
  <c r="D69" i="4"/>
  <c r="E69" i="4"/>
  <c r="F69" i="4"/>
  <c r="C70" i="4"/>
  <c r="D70" i="4"/>
  <c r="E70" i="4"/>
  <c r="F70" i="4"/>
  <c r="C71" i="4"/>
  <c r="D71" i="4"/>
  <c r="E71" i="4"/>
  <c r="F71" i="4"/>
  <c r="C72" i="4"/>
  <c r="D72" i="4"/>
  <c r="E72" i="4"/>
  <c r="F72" i="4"/>
  <c r="C73" i="4"/>
  <c r="D73" i="4"/>
  <c r="E73" i="4"/>
  <c r="F73" i="4"/>
  <c r="C74" i="4"/>
  <c r="D74" i="4"/>
  <c r="E74" i="4"/>
  <c r="F74" i="4"/>
  <c r="C75" i="4"/>
  <c r="D75" i="4"/>
  <c r="E75" i="4"/>
  <c r="F75" i="4"/>
  <c r="B77" i="4"/>
  <c r="C77" i="4"/>
  <c r="D77" i="4"/>
  <c r="E77" i="4"/>
  <c r="F77" i="4"/>
  <c r="C78" i="4"/>
  <c r="D78" i="4"/>
  <c r="E78" i="4"/>
  <c r="F78" i="4"/>
  <c r="C79" i="4"/>
  <c r="D79" i="4"/>
  <c r="E79" i="4"/>
  <c r="F79" i="4"/>
  <c r="C80" i="4"/>
  <c r="D80" i="4"/>
  <c r="E80" i="4"/>
  <c r="F80" i="4"/>
  <c r="C81" i="4"/>
  <c r="D81" i="4"/>
  <c r="E81" i="4"/>
  <c r="F81" i="4"/>
  <c r="C82" i="4"/>
  <c r="D82" i="4"/>
  <c r="E82" i="4"/>
  <c r="F82" i="4"/>
  <c r="C83" i="4"/>
  <c r="D83" i="4"/>
  <c r="E83" i="4"/>
  <c r="F83" i="4"/>
  <c r="C84" i="4"/>
  <c r="D84" i="4"/>
  <c r="E84" i="4"/>
  <c r="F84" i="4"/>
  <c r="C85" i="4"/>
  <c r="D85" i="4"/>
  <c r="E85" i="4"/>
  <c r="F85" i="4"/>
  <c r="C87" i="4"/>
  <c r="D87" i="4"/>
  <c r="E87" i="4"/>
  <c r="F87" i="4"/>
  <c r="C88" i="4"/>
  <c r="D88" i="4"/>
  <c r="E88" i="4"/>
  <c r="F88" i="4"/>
  <c r="C89" i="4"/>
  <c r="D89" i="4"/>
  <c r="E89" i="4"/>
  <c r="F89" i="4"/>
  <c r="C90" i="4"/>
  <c r="D90" i="4"/>
  <c r="E90" i="4"/>
  <c r="F90" i="4"/>
  <c r="C91" i="4"/>
  <c r="D91" i="4"/>
  <c r="E91" i="4"/>
  <c r="F91" i="4"/>
  <c r="C92" i="4"/>
  <c r="D92" i="4"/>
  <c r="E92" i="4"/>
  <c r="F92" i="4"/>
  <c r="C94" i="4"/>
  <c r="D94" i="4"/>
  <c r="E94" i="4"/>
  <c r="F94" i="4"/>
  <c r="C95" i="4"/>
  <c r="D95" i="4"/>
  <c r="E95" i="4"/>
  <c r="F95" i="4"/>
  <c r="C96" i="4"/>
  <c r="D96" i="4"/>
  <c r="E96" i="4"/>
  <c r="F96" i="4"/>
  <c r="C97" i="4"/>
  <c r="D97" i="4"/>
  <c r="E97" i="4"/>
  <c r="F97" i="4"/>
  <c r="C98" i="4"/>
  <c r="D98" i="4"/>
  <c r="E98" i="4"/>
  <c r="F98" i="4"/>
  <c r="C99" i="4"/>
  <c r="D99" i="4"/>
  <c r="E99" i="4"/>
  <c r="F99" i="4"/>
  <c r="C100" i="4"/>
  <c r="D100" i="4"/>
  <c r="E100" i="4"/>
  <c r="F100" i="4"/>
  <c r="C101" i="4"/>
  <c r="D101" i="4"/>
  <c r="E101" i="4"/>
  <c r="F101" i="4"/>
  <c r="C102" i="4"/>
  <c r="D102" i="4"/>
  <c r="E102" i="4"/>
  <c r="F102" i="4"/>
  <c r="B104" i="4"/>
  <c r="B105" i="4"/>
  <c r="C105" i="4"/>
  <c r="D105" i="4"/>
  <c r="E105" i="4"/>
  <c r="F105" i="4"/>
  <c r="C106" i="4"/>
  <c r="D106" i="4"/>
  <c r="E106" i="4"/>
  <c r="F106" i="4"/>
  <c r="C107" i="4"/>
  <c r="D107" i="4"/>
  <c r="E107" i="4"/>
  <c r="F107" i="4"/>
  <c r="C108" i="4"/>
  <c r="D108" i="4"/>
  <c r="E108" i="4"/>
  <c r="F108" i="4"/>
  <c r="C109" i="4"/>
  <c r="D109" i="4"/>
  <c r="E109" i="4"/>
  <c r="F109" i="4"/>
  <c r="C110" i="4"/>
  <c r="D110" i="4"/>
  <c r="E110" i="4"/>
  <c r="F110" i="4"/>
  <c r="C111" i="4"/>
  <c r="D111" i="4"/>
  <c r="E111" i="4"/>
  <c r="F111" i="4"/>
  <c r="C112" i="4"/>
  <c r="D112" i="4"/>
  <c r="E112" i="4"/>
  <c r="F112" i="4"/>
  <c r="C113" i="4"/>
  <c r="D113" i="4"/>
  <c r="E113" i="4"/>
  <c r="F113" i="4"/>
  <c r="C115" i="4"/>
  <c r="E115" i="4"/>
  <c r="F115" i="4"/>
  <c r="C116" i="4"/>
  <c r="D116" i="4"/>
  <c r="E116" i="4"/>
  <c r="F116" i="4"/>
  <c r="C117" i="4"/>
  <c r="D117" i="4"/>
  <c r="E117" i="4"/>
  <c r="F117" i="4"/>
  <c r="C118" i="4"/>
  <c r="D118" i="4"/>
  <c r="E118" i="4"/>
  <c r="F118" i="4"/>
  <c r="C119" i="4"/>
  <c r="D119" i="4"/>
  <c r="E119" i="4"/>
  <c r="F119" i="4"/>
  <c r="C120" i="4"/>
  <c r="D120" i="4"/>
  <c r="E120" i="4"/>
  <c r="F120" i="4"/>
  <c r="C121" i="4"/>
  <c r="D121" i="4"/>
  <c r="E121" i="4"/>
  <c r="F121" i="4"/>
  <c r="C122" i="4"/>
  <c r="D122" i="4"/>
  <c r="E122" i="4"/>
  <c r="F122" i="4"/>
  <c r="C123" i="4"/>
  <c r="D123" i="4"/>
  <c r="E123" i="4"/>
  <c r="F123" i="4"/>
  <c r="B125" i="4"/>
  <c r="B126" i="4"/>
  <c r="C126" i="4"/>
  <c r="D126" i="4"/>
  <c r="E126" i="4"/>
  <c r="F126" i="4"/>
  <c r="C127" i="4"/>
  <c r="D127" i="4"/>
  <c r="E127" i="4"/>
  <c r="F127" i="4"/>
  <c r="C128" i="4"/>
  <c r="D128" i="4"/>
  <c r="E128" i="4"/>
  <c r="F128" i="4"/>
  <c r="B129" i="4"/>
  <c r="C129" i="4"/>
  <c r="D129" i="4"/>
  <c r="E129" i="4"/>
  <c r="F129" i="4"/>
  <c r="C130" i="4"/>
  <c r="D130" i="4"/>
  <c r="E130" i="4"/>
  <c r="F130" i="4"/>
  <c r="C131" i="4"/>
  <c r="D131" i="4"/>
  <c r="E131" i="4"/>
  <c r="F131" i="4"/>
  <c r="C133" i="4"/>
  <c r="D133" i="4"/>
  <c r="E133" i="4"/>
  <c r="F133" i="4"/>
  <c r="C135" i="4"/>
  <c r="D135" i="4"/>
  <c r="E135" i="4"/>
  <c r="F135" i="4"/>
  <c r="C136" i="4"/>
  <c r="D136" i="4"/>
  <c r="E136" i="4"/>
  <c r="F136" i="4"/>
  <c r="C137" i="4"/>
  <c r="D137" i="4"/>
  <c r="E137" i="4"/>
  <c r="F137" i="4"/>
  <c r="C138" i="4"/>
  <c r="D138" i="4"/>
  <c r="E138" i="4"/>
  <c r="F138" i="4"/>
  <c r="C139" i="4"/>
  <c r="D139" i="4"/>
  <c r="E139" i="4"/>
  <c r="F139" i="4"/>
  <c r="C140" i="4"/>
  <c r="D140" i="4"/>
  <c r="E140" i="4"/>
  <c r="F140" i="4"/>
  <c r="D141" i="4"/>
  <c r="E141" i="4"/>
  <c r="F141" i="4"/>
  <c r="C142" i="4"/>
  <c r="D142" i="4"/>
  <c r="E142" i="4"/>
  <c r="F142" i="4"/>
  <c r="C143" i="4"/>
  <c r="D143" i="4"/>
  <c r="E143" i="4"/>
  <c r="F143" i="4"/>
  <c r="B145" i="4"/>
  <c r="B146" i="4"/>
  <c r="C146" i="4"/>
  <c r="D146" i="4"/>
  <c r="E146" i="4"/>
  <c r="F146" i="4"/>
  <c r="C147" i="4"/>
  <c r="D147" i="4"/>
  <c r="E147" i="4"/>
  <c r="F147" i="4"/>
  <c r="C148" i="4"/>
  <c r="D148" i="4"/>
  <c r="E148" i="4"/>
  <c r="F148" i="4"/>
  <c r="C149" i="4"/>
  <c r="D149" i="4"/>
  <c r="E149" i="4"/>
  <c r="F149" i="4"/>
  <c r="C150" i="4"/>
  <c r="D150" i="4"/>
  <c r="E150" i="4"/>
  <c r="F150" i="4"/>
  <c r="C151" i="4"/>
  <c r="D151" i="4"/>
  <c r="E151" i="4"/>
  <c r="F151" i="4"/>
  <c r="C153" i="4"/>
  <c r="D153" i="4"/>
  <c r="E153" i="4"/>
  <c r="F153" i="4"/>
  <c r="C154" i="4"/>
  <c r="D154" i="4"/>
  <c r="E154" i="4"/>
  <c r="F154" i="4"/>
  <c r="C155" i="4"/>
  <c r="D155" i="4"/>
  <c r="E155" i="4"/>
  <c r="F155" i="4"/>
  <c r="C156" i="4"/>
  <c r="D156" i="4"/>
  <c r="E156" i="4"/>
  <c r="F156" i="4"/>
  <c r="C157" i="4"/>
  <c r="D157" i="4"/>
  <c r="E157" i="4"/>
  <c r="F157" i="4"/>
  <c r="C159" i="4"/>
  <c r="D159" i="4"/>
  <c r="E159" i="4"/>
  <c r="F159" i="4"/>
  <c r="C160" i="4"/>
  <c r="D160" i="4"/>
  <c r="E160" i="4"/>
  <c r="F160" i="4"/>
  <c r="C161" i="4"/>
  <c r="D161" i="4"/>
  <c r="E161" i="4"/>
  <c r="F161" i="4"/>
  <c r="C162" i="4"/>
  <c r="D162" i="4"/>
  <c r="E162" i="4"/>
  <c r="F162" i="4"/>
  <c r="C164" i="4"/>
  <c r="D164" i="4"/>
  <c r="E164" i="4"/>
  <c r="F164" i="4"/>
  <c r="C165" i="4"/>
  <c r="D165" i="4"/>
  <c r="E165" i="4"/>
  <c r="F165" i="4"/>
  <c r="B167" i="4"/>
  <c r="C167" i="4"/>
  <c r="D167" i="4"/>
  <c r="E167" i="4"/>
  <c r="F167" i="4"/>
  <c r="B168" i="4"/>
  <c r="C168" i="4"/>
  <c r="D168" i="4"/>
  <c r="E168" i="4"/>
  <c r="F168" i="4"/>
  <c r="B169" i="4"/>
  <c r="C169" i="4"/>
  <c r="D169" i="4"/>
  <c r="E169" i="4"/>
  <c r="F169" i="4"/>
  <c r="B170" i="4"/>
  <c r="C170" i="4"/>
  <c r="D170" i="4"/>
  <c r="E170" i="4"/>
  <c r="F170" i="4"/>
  <c r="B171" i="4"/>
  <c r="C171" i="4"/>
  <c r="D171" i="4"/>
  <c r="E171" i="4"/>
  <c r="F171" i="4"/>
  <c r="B172" i="4"/>
  <c r="C172" i="4"/>
  <c r="D172" i="4"/>
  <c r="E172" i="4"/>
  <c r="F172" i="4"/>
  <c r="B173" i="4"/>
  <c r="C173" i="4"/>
  <c r="D173" i="4"/>
  <c r="E173" i="4"/>
  <c r="F173" i="4"/>
  <c r="B174" i="4"/>
  <c r="C174" i="4"/>
  <c r="D174" i="4"/>
  <c r="E174" i="4"/>
  <c r="F174" i="4"/>
  <c r="B175" i="4"/>
  <c r="C175" i="4"/>
  <c r="D175" i="4"/>
  <c r="E175" i="4"/>
  <c r="F175" i="4"/>
  <c r="B176" i="4"/>
  <c r="C176" i="4"/>
  <c r="D176" i="4"/>
  <c r="E176" i="4"/>
  <c r="F176" i="4"/>
  <c r="B177" i="4"/>
  <c r="C177" i="4"/>
  <c r="D177" i="4"/>
  <c r="E177" i="4"/>
  <c r="F177" i="4"/>
  <c r="B178" i="4"/>
  <c r="C178" i="4"/>
  <c r="D178" i="4"/>
  <c r="E178" i="4"/>
  <c r="F178" i="4"/>
  <c r="B179" i="4"/>
  <c r="C179" i="4"/>
  <c r="D179" i="4"/>
  <c r="E179" i="4"/>
  <c r="F179" i="4"/>
  <c r="B180" i="4"/>
  <c r="C180" i="4"/>
  <c r="D180" i="4"/>
  <c r="E180" i="4"/>
  <c r="F180" i="4"/>
  <c r="B181" i="4"/>
  <c r="C181" i="4"/>
  <c r="D181" i="4"/>
  <c r="E181" i="4"/>
  <c r="F181" i="4"/>
  <c r="B183" i="4"/>
  <c r="B184" i="4"/>
  <c r="C184" i="4"/>
  <c r="D184" i="4"/>
  <c r="E184" i="4"/>
  <c r="F184" i="4"/>
  <c r="B186" i="4"/>
  <c r="B187" i="4"/>
  <c r="C187" i="4"/>
  <c r="D187" i="4"/>
  <c r="E187" i="4"/>
  <c r="B188" i="4"/>
  <c r="C188" i="4"/>
  <c r="D188" i="4"/>
  <c r="E188" i="4"/>
  <c r="F188" i="4"/>
  <c r="B190" i="4"/>
  <c r="C190" i="4"/>
  <c r="D190" i="4"/>
  <c r="E190" i="4"/>
  <c r="A10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1" i="4"/>
  <c r="B106" i="4" l="1"/>
  <c r="B148" i="4"/>
  <c r="B128" i="4"/>
  <c r="B52" i="4"/>
  <c r="B148" i="5"/>
  <c r="B129" i="5"/>
  <c r="B147" i="6"/>
  <c r="B127" i="6"/>
  <c r="B78" i="6"/>
  <c r="W116" i="7"/>
  <c r="W107" i="7"/>
  <c r="B106" i="6"/>
  <c r="B147" i="4"/>
  <c r="B127" i="4"/>
  <c r="B13" i="4"/>
  <c r="B106" i="5"/>
  <c r="B52" i="6"/>
  <c r="B13" i="6"/>
  <c r="W162" i="7"/>
  <c r="W127" i="7"/>
  <c r="W32" i="7"/>
  <c r="W12" i="7"/>
  <c r="W158" i="7"/>
  <c r="W101" i="7"/>
  <c r="W61" i="7"/>
  <c r="W39" i="7"/>
  <c r="W152" i="7"/>
  <c r="W148" i="7"/>
  <c r="W129" i="7"/>
  <c r="W108" i="7"/>
  <c r="W102" i="7"/>
  <c r="W87" i="7"/>
  <c r="W82" i="7"/>
  <c r="W70" i="7"/>
  <c r="W78" i="7"/>
  <c r="W163" i="7"/>
  <c r="W118" i="7"/>
  <c r="W112" i="7"/>
  <c r="W109" i="7"/>
  <c r="W103" i="7"/>
  <c r="W88" i="7"/>
  <c r="A70" i="7"/>
  <c r="F190" i="4"/>
  <c r="W156" i="7"/>
  <c r="W138" i="7"/>
  <c r="W131" i="7"/>
  <c r="W106" i="7"/>
  <c r="W105" i="7"/>
  <c r="W66" i="7"/>
  <c r="W62" i="7"/>
  <c r="W60" i="7"/>
  <c r="W50" i="7"/>
  <c r="W42" i="7"/>
  <c r="W34" i="7"/>
  <c r="W31" i="7"/>
  <c r="W19" i="7"/>
  <c r="W11" i="7"/>
  <c r="B78" i="4"/>
  <c r="W167" i="7"/>
  <c r="W96" i="7"/>
  <c r="W79" i="7"/>
  <c r="W74" i="7"/>
  <c r="W15" i="7"/>
  <c r="W8" i="7"/>
  <c r="H87" i="4"/>
  <c r="E104" i="9" s="1"/>
  <c r="W139" i="7"/>
  <c r="W113" i="7"/>
  <c r="W95" i="7"/>
  <c r="W18" i="7"/>
  <c r="E20" i="2"/>
  <c r="H102" i="4"/>
  <c r="E119" i="9" s="1"/>
  <c r="H79" i="4"/>
  <c r="E96" i="9" s="1"/>
  <c r="H18" i="4"/>
  <c r="E33" i="9" s="1"/>
  <c r="H37" i="4"/>
  <c r="E53" i="9" s="1"/>
  <c r="E14" i="2"/>
  <c r="H33" i="4"/>
  <c r="E49" i="9" s="1"/>
  <c r="E65" i="2"/>
  <c r="E27" i="2"/>
  <c r="B14" i="6"/>
  <c r="B14" i="5"/>
  <c r="B14" i="4"/>
  <c r="A98" i="7"/>
  <c r="B107" i="5"/>
  <c r="B107" i="6"/>
  <c r="B107" i="4"/>
  <c r="B53" i="4"/>
  <c r="B53" i="5"/>
  <c r="A45" i="7"/>
  <c r="B53" i="6"/>
  <c r="A120" i="7"/>
  <c r="B130" i="4"/>
  <c r="B130" i="6"/>
  <c r="B130" i="5"/>
  <c r="F187" i="4"/>
  <c r="F151" i="6"/>
  <c r="F38" i="6"/>
  <c r="W73" i="7"/>
  <c r="W49" i="7"/>
  <c r="A12" i="7"/>
  <c r="F25" i="6"/>
  <c r="W55" i="7"/>
  <c r="W173" i="7"/>
  <c r="W143" i="7"/>
  <c r="W117" i="7"/>
  <c r="W115" i="7"/>
  <c r="W111" i="7"/>
  <c r="W168" i="7"/>
  <c r="A141" i="7"/>
  <c r="W100" i="7"/>
  <c r="W99" i="7"/>
  <c r="W92" i="7"/>
  <c r="W75" i="7"/>
  <c r="W71" i="7"/>
  <c r="W30" i="7"/>
  <c r="F138" i="6"/>
  <c r="B17" i="6"/>
  <c r="W69" i="7"/>
  <c r="W23" i="7"/>
  <c r="W21" i="7"/>
  <c r="W7" i="7"/>
  <c r="W98" i="7"/>
  <c r="W97" i="7"/>
  <c r="W93" i="7"/>
  <c r="W89" i="7"/>
  <c r="W64" i="7"/>
  <c r="W59" i="7"/>
  <c r="W54" i="7"/>
  <c r="W44" i="7"/>
  <c r="W37" i="7"/>
  <c r="W28" i="7"/>
  <c r="W27" i="7"/>
  <c r="W17" i="7"/>
  <c r="H94" i="4"/>
  <c r="E111" i="9" s="1"/>
  <c r="H16" i="4"/>
  <c r="E31" i="9" s="1"/>
  <c r="W90" i="7"/>
  <c r="W85" i="7"/>
  <c r="W149" i="7"/>
  <c r="W22" i="7"/>
  <c r="W20" i="7"/>
  <c r="W160" i="7"/>
  <c r="W80" i="7"/>
  <c r="H38" i="4"/>
  <c r="E54" i="9" s="1"/>
  <c r="H22" i="4"/>
  <c r="E37" i="9" s="1"/>
  <c r="H97" i="4"/>
  <c r="E114" i="9" s="1"/>
  <c r="H101" i="4"/>
  <c r="E118" i="9" s="1"/>
  <c r="H24" i="4"/>
  <c r="E39" i="9" s="1"/>
  <c r="H121" i="4"/>
  <c r="E138" i="9" s="1"/>
  <c r="H84" i="4"/>
  <c r="E101" i="9" s="1"/>
  <c r="H106" i="4"/>
  <c r="E123" i="9" s="1"/>
  <c r="H34" i="4"/>
  <c r="E50" i="9" s="1"/>
  <c r="H120" i="4"/>
  <c r="E137" i="9" s="1"/>
  <c r="H80" i="4"/>
  <c r="E97" i="9" s="1"/>
  <c r="H98" i="4"/>
  <c r="E115" i="9" s="1"/>
  <c r="H47" i="4"/>
  <c r="E63" i="9" s="1"/>
  <c r="H23" i="4"/>
  <c r="E38" i="9" s="1"/>
  <c r="H27" i="4"/>
  <c r="E42" i="9" s="1"/>
  <c r="A64" i="3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56" i="3"/>
  <c r="A57" i="3" s="1"/>
  <c r="A58" i="3" s="1"/>
  <c r="A59" i="3" s="1"/>
  <c r="A60" i="3" s="1"/>
  <c r="A61" i="3" s="1"/>
  <c r="A62" i="3" s="1"/>
  <c r="A63" i="3" s="1"/>
  <c r="D115" i="6"/>
  <c r="D115" i="5"/>
  <c r="D115" i="4"/>
  <c r="L177" i="7"/>
  <c r="E25" i="3"/>
  <c r="J21" i="2" s="1"/>
  <c r="E51" i="2"/>
  <c r="J8" i="2" s="1"/>
  <c r="K8" i="2" s="1"/>
  <c r="W157" i="7"/>
  <c r="F169" i="6"/>
  <c r="V130" i="7"/>
  <c r="C141" i="6"/>
  <c r="C141" i="5"/>
  <c r="C141" i="4"/>
  <c r="W174" i="7"/>
  <c r="F188" i="6"/>
  <c r="K128" i="7"/>
  <c r="V128" i="7"/>
  <c r="D147" i="6"/>
  <c r="D147" i="5"/>
  <c r="V135" i="7"/>
  <c r="K135" i="7"/>
  <c r="F190" i="6"/>
  <c r="K149" i="7"/>
  <c r="M149" i="7"/>
  <c r="V144" i="7"/>
  <c r="K144" i="7"/>
  <c r="L169" i="7"/>
  <c r="W165" i="7"/>
  <c r="W176" i="7"/>
  <c r="V166" i="7"/>
  <c r="K166" i="7"/>
  <c r="L142" i="7"/>
  <c r="A137" i="7"/>
  <c r="A142" i="7"/>
  <c r="K118" i="7"/>
  <c r="M118" i="7"/>
  <c r="G177" i="7"/>
  <c r="K164" i="7"/>
  <c r="V160" i="7"/>
  <c r="W126" i="7"/>
  <c r="W120" i="7"/>
  <c r="L164" i="7"/>
  <c r="K159" i="7"/>
  <c r="V159" i="7"/>
  <c r="W142" i="7"/>
  <c r="M132" i="7"/>
  <c r="O132" i="7"/>
  <c r="V127" i="7"/>
  <c r="L168" i="7"/>
  <c r="V163" i="7"/>
  <c r="M145" i="7"/>
  <c r="O145" i="7"/>
  <c r="L134" i="7"/>
  <c r="V167" i="7"/>
  <c r="L125" i="7"/>
  <c r="M160" i="7"/>
  <c r="K160" i="7"/>
  <c r="L160" i="7"/>
  <c r="L153" i="7"/>
  <c r="M147" i="7"/>
  <c r="O147" i="7"/>
  <c r="K156" i="7"/>
  <c r="L145" i="7"/>
  <c r="L132" i="7"/>
  <c r="V131" i="7"/>
  <c r="K131" i="7"/>
  <c r="L129" i="7"/>
  <c r="L122" i="7"/>
  <c r="K119" i="7"/>
  <c r="L118" i="7"/>
  <c r="M53" i="7"/>
  <c r="O53" i="7"/>
  <c r="W53" i="7" s="1"/>
  <c r="V124" i="7"/>
  <c r="K124" i="7"/>
  <c r="M122" i="7"/>
  <c r="L115" i="7"/>
  <c r="U108" i="7"/>
  <c r="L108" i="7"/>
  <c r="K158" i="7"/>
  <c r="O150" i="7"/>
  <c r="W150" i="7" s="1"/>
  <c r="L149" i="7"/>
  <c r="K148" i="7"/>
  <c r="W144" i="7"/>
  <c r="V138" i="7"/>
  <c r="L136" i="7"/>
  <c r="W130" i="7"/>
  <c r="L124" i="7"/>
  <c r="L113" i="7"/>
  <c r="U113" i="7"/>
  <c r="O159" i="7"/>
  <c r="W159" i="7" s="1"/>
  <c r="K139" i="7"/>
  <c r="M137" i="7"/>
  <c r="M136" i="7"/>
  <c r="M159" i="7"/>
  <c r="O155" i="7"/>
  <c r="W153" i="7"/>
  <c r="L147" i="7"/>
  <c r="K143" i="7"/>
  <c r="O141" i="7"/>
  <c r="L139" i="7"/>
  <c r="K138" i="7"/>
  <c r="O137" i="7"/>
  <c r="K127" i="7"/>
  <c r="O122" i="7"/>
  <c r="L117" i="7"/>
  <c r="M117" i="7"/>
  <c r="K117" i="7"/>
  <c r="W110" i="7"/>
  <c r="L161" i="7"/>
  <c r="L159" i="7"/>
  <c r="L157" i="7"/>
  <c r="M155" i="7"/>
  <c r="L152" i="7"/>
  <c r="V147" i="7"/>
  <c r="M141" i="7"/>
  <c r="O136" i="7"/>
  <c r="W134" i="7"/>
  <c r="M134" i="7"/>
  <c r="K130" i="7"/>
  <c r="O128" i="7"/>
  <c r="L127" i="7"/>
  <c r="O119" i="7"/>
  <c r="M152" i="7"/>
  <c r="L137" i="7"/>
  <c r="K125" i="7"/>
  <c r="K116" i="7"/>
  <c r="M116" i="7"/>
  <c r="W124" i="7"/>
  <c r="L116" i="7"/>
  <c r="K115" i="7"/>
  <c r="M115" i="7"/>
  <c r="M125" i="7"/>
  <c r="K83" i="7"/>
  <c r="L105" i="7"/>
  <c r="U105" i="7"/>
  <c r="L99" i="7"/>
  <c r="U99" i="7"/>
  <c r="O125" i="7"/>
  <c r="L120" i="7"/>
  <c r="V117" i="7"/>
  <c r="V116" i="7"/>
  <c r="K69" i="7"/>
  <c r="V69" i="7"/>
  <c r="M97" i="7"/>
  <c r="L95" i="7"/>
  <c r="U95" i="7"/>
  <c r="M93" i="7"/>
  <c r="K93" i="7"/>
  <c r="K91" i="7"/>
  <c r="K90" i="7"/>
  <c r="L86" i="7"/>
  <c r="U86" i="7"/>
  <c r="U79" i="7"/>
  <c r="L79" i="7"/>
  <c r="U109" i="7"/>
  <c r="M101" i="7"/>
  <c r="M89" i="7"/>
  <c r="K89" i="7"/>
  <c r="K87" i="7"/>
  <c r="M90" i="7"/>
  <c r="K73" i="7"/>
  <c r="V73" i="7"/>
  <c r="L103" i="7"/>
  <c r="U103" i="7"/>
  <c r="V80" i="7"/>
  <c r="V93" i="7"/>
  <c r="V85" i="7"/>
  <c r="W81" i="7"/>
  <c r="K81" i="7"/>
  <c r="V81" i="7"/>
  <c r="W68" i="7"/>
  <c r="V89" i="7"/>
  <c r="K76" i="7"/>
  <c r="V76" i="7"/>
  <c r="K66" i="7"/>
  <c r="L66" i="7"/>
  <c r="O86" i="7"/>
  <c r="V83" i="7"/>
  <c r="L68" i="7"/>
  <c r="W56" i="7"/>
  <c r="M47" i="7"/>
  <c r="O47" i="7"/>
  <c r="V79" i="7"/>
  <c r="W76" i="7"/>
  <c r="U100" i="7"/>
  <c r="K74" i="7"/>
  <c r="V55" i="7"/>
  <c r="K55" i="7"/>
  <c r="M45" i="7"/>
  <c r="O45" i="7"/>
  <c r="U90" i="7"/>
  <c r="K85" i="7"/>
  <c r="M83" i="7"/>
  <c r="K75" i="7"/>
  <c r="K72" i="7"/>
  <c r="V72" i="7"/>
  <c r="K70" i="7"/>
  <c r="V66" i="7"/>
  <c r="V61" i="7"/>
  <c r="K61" i="7"/>
  <c r="O83" i="7"/>
  <c r="M80" i="7"/>
  <c r="O72" i="7"/>
  <c r="K71" i="7"/>
  <c r="M65" i="7"/>
  <c r="O65" i="7"/>
  <c r="W63" i="7"/>
  <c r="O58" i="7"/>
  <c r="M58" i="7"/>
  <c r="K68" i="7"/>
  <c r="V68" i="7"/>
  <c r="M66" i="7"/>
  <c r="V62" i="7"/>
  <c r="V56" i="7"/>
  <c r="V47" i="7"/>
  <c r="V46" i="7"/>
  <c r="K46" i="7"/>
  <c r="L53" i="7"/>
  <c r="K60" i="7"/>
  <c r="V52" i="7"/>
  <c r="K52" i="7"/>
  <c r="L35" i="7"/>
  <c r="U35" i="7"/>
  <c r="M64" i="7"/>
  <c r="M63" i="7"/>
  <c r="K62" i="7"/>
  <c r="L62" i="7"/>
  <c r="M62" i="7"/>
  <c r="K56" i="7"/>
  <c r="M56" i="7"/>
  <c r="L43" i="7"/>
  <c r="L42" i="7"/>
  <c r="L65" i="7"/>
  <c r="L56" i="7"/>
  <c r="K49" i="7"/>
  <c r="K48" i="7"/>
  <c r="V48" i="7"/>
  <c r="L47" i="7"/>
  <c r="A31" i="7"/>
  <c r="A34" i="7"/>
  <c r="M43" i="7"/>
  <c r="L60" i="7"/>
  <c r="V58" i="7"/>
  <c r="L58" i="7"/>
  <c r="L49" i="7"/>
  <c r="M49" i="7"/>
  <c r="O48" i="7"/>
  <c r="W48" i="7" s="1"/>
  <c r="K43" i="7"/>
  <c r="V43" i="7"/>
  <c r="K50" i="7"/>
  <c r="O43" i="7"/>
  <c r="W43" i="7" s="1"/>
  <c r="U38" i="7"/>
  <c r="L38" i="7"/>
  <c r="W36" i="7"/>
  <c r="W52" i="7"/>
  <c r="W58" i="7"/>
  <c r="L55" i="7"/>
  <c r="M54" i="7"/>
  <c r="K53" i="7"/>
  <c r="K47" i="7"/>
  <c r="L40" i="7"/>
  <c r="M40" i="7"/>
  <c r="L36" i="7"/>
  <c r="U36" i="7"/>
  <c r="N42" i="7"/>
  <c r="M42" i="7"/>
  <c r="O40" i="7"/>
  <c r="M4" i="7"/>
  <c r="N25" i="7"/>
  <c r="L4" i="7"/>
  <c r="U4" i="7"/>
  <c r="U31" i="7"/>
  <c r="L30" i="7"/>
  <c r="U28" i="7"/>
  <c r="O25" i="7"/>
  <c r="W25" i="7" s="1"/>
  <c r="M22" i="7"/>
  <c r="M20" i="7"/>
  <c r="M12" i="7"/>
  <c r="M26" i="7"/>
  <c r="M25" i="7"/>
  <c r="W6" i="7"/>
  <c r="L6" i="7"/>
  <c r="U6" i="7"/>
  <c r="M16" i="7"/>
  <c r="M11" i="7"/>
  <c r="U21" i="7"/>
  <c r="U18" i="7"/>
  <c r="M17" i="7"/>
  <c r="L11" i="7"/>
  <c r="U11" i="7"/>
  <c r="V6" i="7"/>
  <c r="J7" i="2" l="1"/>
  <c r="K7" i="2" s="1"/>
  <c r="K10" i="2" s="1"/>
  <c r="L9" i="2" s="1"/>
  <c r="J9" i="2"/>
  <c r="A71" i="7"/>
  <c r="B79" i="6"/>
  <c r="B79" i="5"/>
  <c r="B79" i="4"/>
  <c r="E67" i="2"/>
  <c r="A122" i="7"/>
  <c r="B131" i="6"/>
  <c r="B131" i="4"/>
  <c r="B131" i="5"/>
  <c r="E19" i="3"/>
  <c r="J20" i="2" s="1"/>
  <c r="W141" i="7"/>
  <c r="B18" i="5"/>
  <c r="A13" i="7"/>
  <c r="B18" i="6"/>
  <c r="B18" i="4"/>
  <c r="W119" i="7"/>
  <c r="B153" i="5"/>
  <c r="B153" i="4"/>
  <c r="B153" i="6"/>
  <c r="A99" i="7"/>
  <c r="B108" i="4"/>
  <c r="B108" i="5"/>
  <c r="B108" i="6"/>
  <c r="B54" i="6"/>
  <c r="B54" i="5"/>
  <c r="B54" i="4"/>
  <c r="A46" i="7"/>
  <c r="H115" i="4"/>
  <c r="E132" i="9" s="1"/>
  <c r="H99" i="4"/>
  <c r="E116" i="9" s="1"/>
  <c r="H88" i="4"/>
  <c r="E105" i="9" s="1"/>
  <c r="W86" i="7"/>
  <c r="F95" i="6"/>
  <c r="F136" i="6"/>
  <c r="F139" i="6"/>
  <c r="H25" i="4"/>
  <c r="E40" i="9" s="1"/>
  <c r="H36" i="4"/>
  <c r="E52" i="9" s="1"/>
  <c r="H95" i="4"/>
  <c r="E112" i="9" s="1"/>
  <c r="N177" i="7"/>
  <c r="E122" i="3"/>
  <c r="F67" i="6"/>
  <c r="W72" i="7"/>
  <c r="F81" i="6"/>
  <c r="H119" i="4"/>
  <c r="E136" i="9" s="1"/>
  <c r="H105" i="4"/>
  <c r="E122" i="9" s="1"/>
  <c r="W122" i="7"/>
  <c r="F133" i="6"/>
  <c r="W128" i="7"/>
  <c r="W145" i="7"/>
  <c r="F157" i="6"/>
  <c r="F143" i="6"/>
  <c r="A145" i="7"/>
  <c r="A143" i="7"/>
  <c r="A138" i="7"/>
  <c r="B149" i="6"/>
  <c r="B149" i="5"/>
  <c r="B149" i="4"/>
  <c r="F57" i="6"/>
  <c r="W83" i="7"/>
  <c r="F92" i="6"/>
  <c r="F130" i="6"/>
  <c r="W147" i="7"/>
  <c r="F159" i="6"/>
  <c r="W125" i="7"/>
  <c r="H10" i="4"/>
  <c r="E25" i="9" s="1"/>
  <c r="H12" i="4"/>
  <c r="E27" i="9" s="1"/>
  <c r="F33" i="6"/>
  <c r="H110" i="4"/>
  <c r="E127" i="9" s="1"/>
  <c r="E114" i="3"/>
  <c r="H46" i="4"/>
  <c r="E62" i="9" s="1"/>
  <c r="B154" i="6"/>
  <c r="B154" i="5"/>
  <c r="B154" i="4"/>
  <c r="H28" i="4"/>
  <c r="E43" i="9" s="1"/>
  <c r="B42" i="6"/>
  <c r="B42" i="5"/>
  <c r="B42" i="4"/>
  <c r="H43" i="4"/>
  <c r="E59" i="9" s="1"/>
  <c r="W47" i="7"/>
  <c r="F56" i="6"/>
  <c r="W136" i="7"/>
  <c r="F148" i="6"/>
  <c r="F171" i="6"/>
  <c r="H123" i="4"/>
  <c r="E140" i="9" s="1"/>
  <c r="F162" i="6"/>
  <c r="H118" i="4"/>
  <c r="E135" i="9" s="1"/>
  <c r="H39" i="4"/>
  <c r="E55" i="9" s="1"/>
  <c r="E104" i="3"/>
  <c r="W40" i="7"/>
  <c r="F48" i="6"/>
  <c r="H44" i="4"/>
  <c r="E60" i="9" s="1"/>
  <c r="F52" i="6"/>
  <c r="A35" i="7"/>
  <c r="A32" i="7"/>
  <c r="B39" i="6"/>
  <c r="B39" i="5"/>
  <c r="B39" i="4"/>
  <c r="H109" i="4"/>
  <c r="E126" i="9" s="1"/>
  <c r="W137" i="7"/>
  <c r="F149" i="6"/>
  <c r="H113" i="4"/>
  <c r="E130" i="9" s="1"/>
  <c r="F167" i="6"/>
  <c r="W45" i="7"/>
  <c r="F54" i="6"/>
  <c r="F153" i="6"/>
  <c r="H17" i="4"/>
  <c r="E32" i="9" s="1"/>
  <c r="W65" i="7"/>
  <c r="F74" i="6"/>
  <c r="W155" i="7"/>
  <c r="F62" i="6"/>
  <c r="W132" i="7"/>
  <c r="J10" i="2" l="1"/>
  <c r="A72" i="7"/>
  <c r="B80" i="6"/>
  <c r="B80" i="5"/>
  <c r="B80" i="4"/>
  <c r="L8" i="2"/>
  <c r="A100" i="7"/>
  <c r="B109" i="6"/>
  <c r="B109" i="5"/>
  <c r="B109" i="4"/>
  <c r="A124" i="7"/>
  <c r="B133" i="5"/>
  <c r="B133" i="4"/>
  <c r="B133" i="6"/>
  <c r="A47" i="7"/>
  <c r="B55" i="4"/>
  <c r="B55" i="6"/>
  <c r="B55" i="5"/>
  <c r="B19" i="6"/>
  <c r="B19" i="4"/>
  <c r="B19" i="5"/>
  <c r="J22" i="2"/>
  <c r="K21" i="2" s="1"/>
  <c r="A139" i="7"/>
  <c r="A144" i="7"/>
  <c r="A147" i="7"/>
  <c r="B150" i="5"/>
  <c r="B150" i="6"/>
  <c r="B150" i="4"/>
  <c r="B155" i="5"/>
  <c r="B155" i="6"/>
  <c r="B155" i="4"/>
  <c r="B157" i="5"/>
  <c r="B157" i="6"/>
  <c r="B157" i="4"/>
  <c r="B43" i="6"/>
  <c r="B43" i="5"/>
  <c r="B43" i="4"/>
  <c r="L7" i="2"/>
  <c r="A36" i="7"/>
  <c r="B40" i="6"/>
  <c r="B40" i="5"/>
  <c r="B40" i="4"/>
  <c r="A73" i="7" l="1"/>
  <c r="B81" i="5"/>
  <c r="B81" i="6"/>
  <c r="B81" i="4"/>
  <c r="A125" i="7"/>
  <c r="B135" i="6"/>
  <c r="B135" i="5"/>
  <c r="B135" i="4"/>
  <c r="A48" i="7"/>
  <c r="B56" i="6"/>
  <c r="B56" i="5"/>
  <c r="B56" i="4"/>
  <c r="B110" i="6"/>
  <c r="B110" i="5"/>
  <c r="B110" i="4"/>
  <c r="A101" i="7"/>
  <c r="K20" i="2"/>
  <c r="L10" i="2"/>
  <c r="B159" i="6"/>
  <c r="B159" i="5"/>
  <c r="B159" i="4"/>
  <c r="B156" i="5"/>
  <c r="B156" i="4"/>
  <c r="B156" i="6"/>
  <c r="A37" i="7"/>
  <c r="B44" i="6"/>
  <c r="B44" i="5"/>
  <c r="B44" i="4"/>
  <c r="A149" i="7"/>
  <c r="A148" i="7"/>
  <c r="B151" i="6"/>
  <c r="B151" i="4"/>
  <c r="B151" i="5"/>
  <c r="A74" i="7" l="1"/>
  <c r="B82" i="5"/>
  <c r="B82" i="4"/>
  <c r="B82" i="6"/>
  <c r="A102" i="7"/>
  <c r="B111" i="4"/>
  <c r="B111" i="5"/>
  <c r="B111" i="6"/>
  <c r="A49" i="7"/>
  <c r="B57" i="4"/>
  <c r="B57" i="5"/>
  <c r="B57" i="6"/>
  <c r="A126" i="7"/>
  <c r="B136" i="5"/>
  <c r="B136" i="4"/>
  <c r="B136" i="6"/>
  <c r="K22" i="2"/>
  <c r="A38" i="7"/>
  <c r="B45" i="6"/>
  <c r="B45" i="5"/>
  <c r="B45" i="4"/>
  <c r="A153" i="7"/>
  <c r="B161" i="6"/>
  <c r="B161" i="5"/>
  <c r="B161" i="4"/>
  <c r="B160" i="6"/>
  <c r="A152" i="7"/>
  <c r="B160" i="5"/>
  <c r="B160" i="4"/>
  <c r="A75" i="7" l="1"/>
  <c r="B83" i="6"/>
  <c r="B83" i="4"/>
  <c r="B83" i="5"/>
  <c r="B58" i="5"/>
  <c r="B58" i="4"/>
  <c r="B58" i="6"/>
  <c r="A52" i="7"/>
  <c r="A50" i="7"/>
  <c r="A127" i="7"/>
  <c r="B137" i="4"/>
  <c r="B137" i="6"/>
  <c r="B137" i="5"/>
  <c r="A103" i="7"/>
  <c r="B112" i="6"/>
  <c r="B112" i="5"/>
  <c r="B112" i="4"/>
  <c r="B164" i="6"/>
  <c r="B164" i="5"/>
  <c r="B164" i="4"/>
  <c r="A150" i="7"/>
  <c r="B165" i="6"/>
  <c r="B165" i="5"/>
  <c r="B165" i="4"/>
  <c r="A39" i="7"/>
  <c r="B46" i="6"/>
  <c r="B46" i="5"/>
  <c r="B46" i="4"/>
  <c r="A76" i="7" l="1"/>
  <c r="B84" i="6"/>
  <c r="B84" i="5"/>
  <c r="B84" i="4"/>
  <c r="A128" i="7"/>
  <c r="B138" i="5"/>
  <c r="B138" i="4"/>
  <c r="B138" i="6"/>
  <c r="B59" i="4"/>
  <c r="B59" i="6"/>
  <c r="B59" i="5"/>
  <c r="B61" i="5"/>
  <c r="B61" i="4"/>
  <c r="A53" i="7"/>
  <c r="B61" i="6"/>
  <c r="A105" i="7"/>
  <c r="B113" i="6"/>
  <c r="B113" i="5"/>
  <c r="B113" i="4"/>
  <c r="B162" i="6"/>
  <c r="B162" i="5"/>
  <c r="B162" i="4"/>
  <c r="A40" i="7"/>
  <c r="B47" i="6"/>
  <c r="B47" i="5"/>
  <c r="B47" i="4"/>
  <c r="A1" i="6"/>
  <c r="A1" i="3" s="1"/>
  <c r="A78" i="7" l="1"/>
  <c r="B85" i="6"/>
  <c r="B85" i="5"/>
  <c r="B85" i="4"/>
  <c r="A106" i="7"/>
  <c r="B115" i="4"/>
  <c r="B115" i="6"/>
  <c r="B115" i="5"/>
  <c r="B62" i="5"/>
  <c r="A54" i="7"/>
  <c r="B62" i="6"/>
  <c r="B62" i="4"/>
  <c r="A129" i="7"/>
  <c r="B139" i="5"/>
  <c r="B139" i="4"/>
  <c r="B139" i="6"/>
  <c r="B48" i="6"/>
  <c r="B48" i="5"/>
  <c r="B48" i="4"/>
  <c r="A79" i="7" l="1"/>
  <c r="B87" i="5"/>
  <c r="B87" i="4"/>
  <c r="B87" i="6"/>
  <c r="B140" i="5"/>
  <c r="B140" i="6"/>
  <c r="B140" i="4"/>
  <c r="A130" i="7"/>
  <c r="A131" i="7"/>
  <c r="A55" i="7"/>
  <c r="B63" i="6"/>
  <c r="B63" i="5"/>
  <c r="B63" i="4"/>
  <c r="B116" i="6"/>
  <c r="B116" i="5"/>
  <c r="B116" i="4"/>
  <c r="A107" i="7"/>
  <c r="A80" i="7" l="1"/>
  <c r="B88" i="5"/>
  <c r="B88" i="4"/>
  <c r="B88" i="6"/>
  <c r="A56" i="7"/>
  <c r="B64" i="4"/>
  <c r="B64" i="6"/>
  <c r="B64" i="5"/>
  <c r="B142" i="6"/>
  <c r="B142" i="4"/>
  <c r="B142" i="5"/>
  <c r="B141" i="4"/>
  <c r="B141" i="6"/>
  <c r="A132" i="7"/>
  <c r="B141" i="5"/>
  <c r="A108" i="7"/>
  <c r="B117" i="4"/>
  <c r="B117" i="5"/>
  <c r="B117" i="6"/>
  <c r="A81" i="7" l="1"/>
  <c r="B89" i="6"/>
  <c r="B89" i="5"/>
  <c r="B89" i="4"/>
  <c r="A109" i="7"/>
  <c r="B118" i="6"/>
  <c r="B118" i="5"/>
  <c r="B118" i="4"/>
  <c r="B143" i="5"/>
  <c r="B143" i="4"/>
  <c r="B143" i="6"/>
  <c r="B65" i="5"/>
  <c r="B65" i="4"/>
  <c r="B65" i="6"/>
  <c r="A58" i="7"/>
  <c r="A82" i="7" l="1"/>
  <c r="B90" i="6"/>
  <c r="B90" i="5"/>
  <c r="B90" i="4"/>
  <c r="B67" i="4"/>
  <c r="B67" i="5"/>
  <c r="A59" i="7"/>
  <c r="B67" i="6"/>
  <c r="A110" i="7"/>
  <c r="B119" i="6"/>
  <c r="B119" i="5"/>
  <c r="B119" i="4"/>
  <c r="A83" i="7" l="1"/>
  <c r="B91" i="5"/>
  <c r="B91" i="4"/>
  <c r="B91" i="6"/>
  <c r="A112" i="7"/>
  <c r="B120" i="4"/>
  <c r="B120" i="6"/>
  <c r="B120" i="5"/>
  <c r="A111" i="7"/>
  <c r="A60" i="7"/>
  <c r="B68" i="4"/>
  <c r="B68" i="6"/>
  <c r="B68" i="5"/>
  <c r="A85" i="7" l="1"/>
  <c r="B92" i="4"/>
  <c r="B92" i="5"/>
  <c r="B92" i="6"/>
  <c r="B69" i="6"/>
  <c r="B69" i="5"/>
  <c r="B69" i="4"/>
  <c r="A61" i="7"/>
  <c r="A113" i="7"/>
  <c r="B121" i="6"/>
  <c r="B121" i="4"/>
  <c r="B121" i="5"/>
  <c r="B122" i="5"/>
  <c r="B122" i="4"/>
  <c r="B122" i="6"/>
  <c r="A86" i="7" l="1"/>
  <c r="B94" i="4"/>
  <c r="B94" i="6"/>
  <c r="B94" i="5"/>
  <c r="B123" i="6"/>
  <c r="B123" i="5"/>
  <c r="B123" i="4"/>
  <c r="A62" i="7"/>
  <c r="B70" i="5"/>
  <c r="B70" i="6"/>
  <c r="B70" i="4"/>
  <c r="A87" i="7" l="1"/>
  <c r="B95" i="4"/>
  <c r="B95" i="5"/>
  <c r="B95" i="6"/>
  <c r="A63" i="7"/>
  <c r="B71" i="6"/>
  <c r="B71" i="4"/>
  <c r="B71" i="5"/>
  <c r="A88" i="7" l="1"/>
  <c r="B96" i="5"/>
  <c r="B96" i="6"/>
  <c r="B96" i="4"/>
  <c r="B72" i="4"/>
  <c r="A65" i="7"/>
  <c r="A64" i="7"/>
  <c r="B72" i="6"/>
  <c r="B72" i="5"/>
  <c r="A89" i="7" l="1"/>
  <c r="B97" i="6"/>
  <c r="B97" i="4"/>
  <c r="B97" i="5"/>
  <c r="B74" i="4"/>
  <c r="B74" i="5"/>
  <c r="A66" i="7"/>
  <c r="B74" i="6"/>
  <c r="B73" i="5"/>
  <c r="B73" i="4"/>
  <c r="B73" i="6"/>
  <c r="A90" i="7" l="1"/>
  <c r="B98" i="6"/>
  <c r="B98" i="5"/>
  <c r="B98" i="4"/>
  <c r="B75" i="5"/>
  <c r="B75" i="6"/>
  <c r="B75" i="4"/>
  <c r="A91" i="7" l="1"/>
  <c r="B99" i="4"/>
  <c r="B99" i="6"/>
  <c r="B99" i="5"/>
  <c r="A92" i="7" l="1"/>
  <c r="B100" i="5"/>
  <c r="B100" i="4"/>
  <c r="B100" i="6"/>
  <c r="A93" i="7" l="1"/>
  <c r="B101" i="4"/>
  <c r="B101" i="6"/>
  <c r="B101" i="5"/>
  <c r="B102" i="6" l="1"/>
  <c r="B102" i="4"/>
  <c r="B102" i="5"/>
  <c r="J29" i="2" l="1"/>
  <c r="K28" i="2" l="1"/>
  <c r="N9" i="9" s="1"/>
  <c r="K27" i="2"/>
  <c r="K29" i="2"/>
  <c r="M9" i="9"/>
  <c r="M10" i="2"/>
  <c r="N8" i="2" l="1"/>
  <c r="L22" i="2" s="1"/>
  <c r="N7" i="2"/>
  <c r="N9" i="2"/>
  <c r="M21" i="2" l="1"/>
  <c r="E24" i="3" s="1"/>
  <c r="M20" i="2"/>
  <c r="J14" i="2"/>
  <c r="N10" i="2"/>
  <c r="E26" i="3" l="1"/>
  <c r="E27" i="3" s="1"/>
  <c r="E15" i="3"/>
  <c r="M22" i="2"/>
  <c r="L16" i="2"/>
  <c r="E91" i="3" s="1"/>
  <c r="L15" i="2"/>
  <c r="E121" i="3" s="1"/>
  <c r="E123" i="3" s="1"/>
  <c r="P176" i="7" l="1"/>
  <c r="G190" i="4" s="1"/>
  <c r="P174" i="7"/>
  <c r="G188" i="4" s="1"/>
  <c r="P173" i="7"/>
  <c r="E17" i="3"/>
  <c r="E20" i="3" s="1"/>
  <c r="E21" i="3" s="1"/>
  <c r="T128" i="7"/>
  <c r="T93" i="7"/>
  <c r="T105" i="7"/>
  <c r="T130" i="7"/>
  <c r="T59" i="7"/>
  <c r="T161" i="7"/>
  <c r="T82" i="7"/>
  <c r="T106" i="7"/>
  <c r="T66" i="7"/>
  <c r="T81" i="7"/>
  <c r="T166" i="7"/>
  <c r="T126" i="7"/>
  <c r="T79" i="7"/>
  <c r="T20" i="7"/>
  <c r="T30" i="7"/>
  <c r="T29" i="7"/>
  <c r="T91" i="7"/>
  <c r="T102" i="7"/>
  <c r="T73" i="7"/>
  <c r="T15" i="7"/>
  <c r="T173" i="7"/>
  <c r="T108" i="7"/>
  <c r="T50" i="7"/>
  <c r="T129" i="7"/>
  <c r="T75" i="7"/>
  <c r="T48" i="7"/>
  <c r="T150" i="7"/>
  <c r="T165" i="7"/>
  <c r="T23" i="7"/>
  <c r="T12" i="7"/>
  <c r="T43" i="7"/>
  <c r="T134" i="7"/>
  <c r="T148" i="7"/>
  <c r="T16" i="7"/>
  <c r="T90" i="7"/>
  <c r="T69" i="7"/>
  <c r="T25" i="7"/>
  <c r="T55" i="7"/>
  <c r="T88" i="7"/>
  <c r="T119" i="7"/>
  <c r="T87" i="7"/>
  <c r="T38" i="7"/>
  <c r="T74" i="7"/>
  <c r="T13" i="7"/>
  <c r="T18" i="7"/>
  <c r="T113" i="7"/>
  <c r="T171" i="7"/>
  <c r="G184" i="6" s="1"/>
  <c r="H184" i="6" s="1"/>
  <c r="T19" i="7"/>
  <c r="T153" i="7"/>
  <c r="T152" i="7"/>
  <c r="T7" i="7"/>
  <c r="T157" i="7"/>
  <c r="T103" i="7"/>
  <c r="T36" i="7"/>
  <c r="T164" i="7"/>
  <c r="T62" i="7"/>
  <c r="T131" i="7"/>
  <c r="T136" i="7"/>
  <c r="T122" i="7"/>
  <c r="T120" i="7"/>
  <c r="T101" i="7"/>
  <c r="T61" i="7"/>
  <c r="T47" i="7"/>
  <c r="T111" i="7"/>
  <c r="T135" i="7"/>
  <c r="T124" i="7"/>
  <c r="T22" i="7"/>
  <c r="T28" i="7"/>
  <c r="T85" i="7"/>
  <c r="T78" i="7"/>
  <c r="T138" i="7"/>
  <c r="T45" i="7"/>
  <c r="T68" i="7"/>
  <c r="T95" i="7"/>
  <c r="T176" i="7"/>
  <c r="T40" i="7"/>
  <c r="T92" i="7"/>
  <c r="T144" i="7"/>
  <c r="T4" i="7"/>
  <c r="T158" i="7"/>
  <c r="T96" i="7"/>
  <c r="T65" i="7"/>
  <c r="T63" i="7"/>
  <c r="T142" i="7"/>
  <c r="T174" i="7"/>
  <c r="T99" i="7"/>
  <c r="T147" i="7"/>
  <c r="T169" i="7"/>
  <c r="T162" i="7"/>
  <c r="T64" i="7"/>
  <c r="T143" i="7"/>
  <c r="T110" i="7"/>
  <c r="T70" i="7"/>
  <c r="T34" i="7"/>
  <c r="T163" i="7"/>
  <c r="T156" i="7"/>
  <c r="T31" i="7"/>
  <c r="T53" i="7"/>
  <c r="T167" i="7"/>
  <c r="T100" i="7"/>
  <c r="T6" i="7"/>
  <c r="T54" i="7"/>
  <c r="T159" i="7"/>
  <c r="T145" i="7"/>
  <c r="T137" i="7"/>
  <c r="T117" i="7"/>
  <c r="T8" i="7"/>
  <c r="T139" i="7"/>
  <c r="T116" i="7"/>
  <c r="T155" i="7"/>
  <c r="T44" i="7"/>
  <c r="T17" i="7"/>
  <c r="T109" i="7"/>
  <c r="T89" i="7"/>
  <c r="T160" i="7"/>
  <c r="T27" i="7"/>
  <c r="T118" i="7"/>
  <c r="T32" i="7"/>
  <c r="T127" i="7"/>
  <c r="T107" i="7"/>
  <c r="T98" i="7"/>
  <c r="T168" i="7"/>
  <c r="T35" i="7"/>
  <c r="T97" i="7"/>
  <c r="T86" i="7"/>
  <c r="T80" i="7"/>
  <c r="T125" i="7"/>
  <c r="T10" i="7"/>
  <c r="T76" i="7"/>
  <c r="T52" i="7"/>
  <c r="T11" i="7"/>
  <c r="T141" i="7"/>
  <c r="T112" i="7"/>
  <c r="T71" i="7"/>
  <c r="T149" i="7"/>
  <c r="T46" i="7"/>
  <c r="T39" i="7"/>
  <c r="T56" i="7"/>
  <c r="T115" i="7"/>
  <c r="T58" i="7"/>
  <c r="T72" i="7"/>
  <c r="T83" i="7"/>
  <c r="T132" i="7"/>
  <c r="T37" i="7"/>
  <c r="T49" i="7"/>
  <c r="T60" i="7"/>
  <c r="T26" i="7"/>
  <c r="T42" i="7"/>
  <c r="T21" i="7"/>
  <c r="G187" i="4"/>
  <c r="U173" i="7"/>
  <c r="E101" i="3"/>
  <c r="E93" i="3"/>
  <c r="E95" i="3" s="1"/>
  <c r="E96" i="3" s="1"/>
  <c r="S171" i="7" s="1"/>
  <c r="E184" i="5" s="1"/>
  <c r="F184" i="5" s="1"/>
  <c r="U174" i="7"/>
  <c r="U176" i="7" l="1"/>
  <c r="H190" i="4" s="1"/>
  <c r="E208" i="9" s="1"/>
  <c r="P36" i="7"/>
  <c r="G44" i="4" s="1"/>
  <c r="P91" i="7"/>
  <c r="G100" i="4" s="1"/>
  <c r="P55" i="7"/>
  <c r="G64" i="4" s="1"/>
  <c r="P20" i="7"/>
  <c r="G27" i="4" s="1"/>
  <c r="P54" i="7"/>
  <c r="U54" i="7" s="1"/>
  <c r="P44" i="7"/>
  <c r="G53" i="4" s="1"/>
  <c r="P90" i="7"/>
  <c r="G99" i="4" s="1"/>
  <c r="P119" i="7"/>
  <c r="G130" i="4" s="1"/>
  <c r="P163" i="7"/>
  <c r="G175" i="4" s="1"/>
  <c r="P75" i="7"/>
  <c r="G84" i="4" s="1"/>
  <c r="P80" i="7"/>
  <c r="G89" i="4" s="1"/>
  <c r="P106" i="7"/>
  <c r="G116" i="4" s="1"/>
  <c r="P165" i="7"/>
  <c r="G177" i="4" s="1"/>
  <c r="P124" i="7"/>
  <c r="G135" i="4" s="1"/>
  <c r="P7" i="7"/>
  <c r="G13" i="4" s="1"/>
  <c r="P120" i="7"/>
  <c r="U120" i="7" s="1"/>
  <c r="P21" i="7"/>
  <c r="G28" i="4" s="1"/>
  <c r="P83" i="7"/>
  <c r="G92" i="4" s="1"/>
  <c r="P147" i="7"/>
  <c r="G159" i="4" s="1"/>
  <c r="P96" i="7"/>
  <c r="G106" i="4" s="1"/>
  <c r="P168" i="7"/>
  <c r="U168" i="7" s="1"/>
  <c r="P31" i="7"/>
  <c r="G39" i="4" s="1"/>
  <c r="P115" i="7"/>
  <c r="G126" i="4" s="1"/>
  <c r="P135" i="7"/>
  <c r="U135" i="7" s="1"/>
  <c r="P116" i="7"/>
  <c r="U116" i="7" s="1"/>
  <c r="P4" i="7"/>
  <c r="G10" i="4" s="1"/>
  <c r="P37" i="7"/>
  <c r="G45" i="4" s="1"/>
  <c r="P63" i="7"/>
  <c r="U63" i="7" s="1"/>
  <c r="P27" i="7"/>
  <c r="G35" i="4" s="1"/>
  <c r="P76" i="7"/>
  <c r="G85" i="4" s="1"/>
  <c r="P136" i="7"/>
  <c r="U136" i="7" s="1"/>
  <c r="P6" i="7"/>
  <c r="G12" i="4" s="1"/>
  <c r="P61" i="7"/>
  <c r="U61" i="7" s="1"/>
  <c r="P138" i="7"/>
  <c r="U138" i="7" s="1"/>
  <c r="P13" i="7"/>
  <c r="G19" i="4" s="1"/>
  <c r="P12" i="7"/>
  <c r="G18" i="4" s="1"/>
  <c r="P105" i="7"/>
  <c r="G115" i="4" s="1"/>
  <c r="P88" i="7"/>
  <c r="G97" i="4" s="1"/>
  <c r="P113" i="7"/>
  <c r="G123" i="4" s="1"/>
  <c r="P161" i="7"/>
  <c r="G173" i="4" s="1"/>
  <c r="P48" i="7"/>
  <c r="U48" i="7" s="1"/>
  <c r="P35" i="7"/>
  <c r="G43" i="4" s="1"/>
  <c r="P93" i="7"/>
  <c r="G102" i="4" s="1"/>
  <c r="P127" i="7"/>
  <c r="U127" i="7" s="1"/>
  <c r="P58" i="7"/>
  <c r="U58" i="7" s="1"/>
  <c r="P52" i="7"/>
  <c r="G61" i="4" s="1"/>
  <c r="P26" i="7"/>
  <c r="G34" i="4" s="1"/>
  <c r="P68" i="7"/>
  <c r="G77" i="4" s="1"/>
  <c r="P25" i="7"/>
  <c r="G33" i="4" s="1"/>
  <c r="P134" i="7"/>
  <c r="G146" i="4" s="1"/>
  <c r="P118" i="7"/>
  <c r="U118" i="7" s="1"/>
  <c r="P169" i="7"/>
  <c r="U169" i="7" s="1"/>
  <c r="P11" i="7"/>
  <c r="G17" i="4" s="1"/>
  <c r="P109" i="7"/>
  <c r="G119" i="4" s="1"/>
  <c r="P128" i="7"/>
  <c r="U128" i="7" s="1"/>
  <c r="P131" i="7"/>
  <c r="G142" i="4" s="1"/>
  <c r="P64" i="7"/>
  <c r="U64" i="7" s="1"/>
  <c r="P142" i="7"/>
  <c r="G154" i="4" s="1"/>
  <c r="P103" i="7"/>
  <c r="G113" i="4" s="1"/>
  <c r="P70" i="7"/>
  <c r="G79" i="4" s="1"/>
  <c r="P148" i="7"/>
  <c r="G160" i="4" s="1"/>
  <c r="P15" i="7"/>
  <c r="G22" i="4" s="1"/>
  <c r="P60" i="7"/>
  <c r="U60" i="7" s="1"/>
  <c r="P157" i="7"/>
  <c r="U157" i="7" s="1"/>
  <c r="P85" i="7"/>
  <c r="G94" i="4" s="1"/>
  <c r="P162" i="7"/>
  <c r="U162" i="7" s="1"/>
  <c r="P29" i="7"/>
  <c r="G37" i="4" s="1"/>
  <c r="P87" i="7"/>
  <c r="G96" i="4" s="1"/>
  <c r="P108" i="7"/>
  <c r="G118" i="4" s="1"/>
  <c r="P141" i="7"/>
  <c r="G153" i="4" s="1"/>
  <c r="P144" i="7"/>
  <c r="G156" i="4" s="1"/>
  <c r="P42" i="7"/>
  <c r="U42" i="7" s="1"/>
  <c r="P152" i="7"/>
  <c r="U152" i="7" s="1"/>
  <c r="P149" i="7"/>
  <c r="G161" i="4" s="1"/>
  <c r="P111" i="7"/>
  <c r="G121" i="4" s="1"/>
  <c r="P56" i="7"/>
  <c r="U56" i="7" s="1"/>
  <c r="P171" i="7"/>
  <c r="G184" i="4" s="1"/>
  <c r="H184" i="4" s="1"/>
  <c r="U171" i="7" s="1"/>
  <c r="P130" i="7"/>
  <c r="G141" i="4" s="1"/>
  <c r="P22" i="7"/>
  <c r="G29" i="4" s="1"/>
  <c r="P132" i="7"/>
  <c r="U132" i="7" s="1"/>
  <c r="P39" i="7"/>
  <c r="G47" i="4" s="1"/>
  <c r="P10" i="7"/>
  <c r="G16" i="4" s="1"/>
  <c r="P74" i="7"/>
  <c r="G83" i="4" s="1"/>
  <c r="P72" i="7"/>
  <c r="G81" i="4" s="1"/>
  <c r="P99" i="7"/>
  <c r="G109" i="4" s="1"/>
  <c r="P137" i="7"/>
  <c r="U137" i="7" s="1"/>
  <c r="P112" i="7"/>
  <c r="G122" i="4" s="1"/>
  <c r="P143" i="7"/>
  <c r="U143" i="7" s="1"/>
  <c r="P153" i="7"/>
  <c r="G165" i="4" s="1"/>
  <c r="P122" i="7"/>
  <c r="G133" i="4" s="1"/>
  <c r="P30" i="7"/>
  <c r="G38" i="4" s="1"/>
  <c r="P53" i="7"/>
  <c r="U53" i="7" s="1"/>
  <c r="P16" i="7"/>
  <c r="G23" i="4" s="1"/>
  <c r="P95" i="7"/>
  <c r="G105" i="4" s="1"/>
  <c r="P71" i="7"/>
  <c r="G80" i="4" s="1"/>
  <c r="P17" i="7"/>
  <c r="G24" i="4" s="1"/>
  <c r="P102" i="7"/>
  <c r="G112" i="4" s="1"/>
  <c r="P49" i="7"/>
  <c r="G58" i="4" s="1"/>
  <c r="P47" i="7"/>
  <c r="G56" i="4" s="1"/>
  <c r="P139" i="7"/>
  <c r="G151" i="4" s="1"/>
  <c r="P73" i="7"/>
  <c r="G82" i="4" s="1"/>
  <c r="P66" i="7"/>
  <c r="U66" i="7" s="1"/>
  <c r="P19" i="7"/>
  <c r="G26" i="4" s="1"/>
  <c r="P117" i="7"/>
  <c r="U117" i="7" s="1"/>
  <c r="P155" i="7"/>
  <c r="G167" i="4" s="1"/>
  <c r="P158" i="7"/>
  <c r="G170" i="4" s="1"/>
  <c r="P97" i="7"/>
  <c r="G107" i="4" s="1"/>
  <c r="P34" i="7"/>
  <c r="G42" i="4" s="1"/>
  <c r="P82" i="7"/>
  <c r="G91" i="4" s="1"/>
  <c r="P159" i="7"/>
  <c r="G171" i="4" s="1"/>
  <c r="P50" i="7"/>
  <c r="U50" i="7" s="1"/>
  <c r="P166" i="7"/>
  <c r="G178" i="4" s="1"/>
  <c r="P79" i="7"/>
  <c r="G88" i="4" s="1"/>
  <c r="P78" i="7"/>
  <c r="G87" i="4" s="1"/>
  <c r="P129" i="7"/>
  <c r="G140" i="4" s="1"/>
  <c r="P45" i="7"/>
  <c r="G54" i="4" s="1"/>
  <c r="P18" i="7"/>
  <c r="G25" i="4" s="1"/>
  <c r="P125" i="7"/>
  <c r="G136" i="4" s="1"/>
  <c r="P62" i="7"/>
  <c r="G71" i="4" s="1"/>
  <c r="P38" i="7"/>
  <c r="G46" i="4" s="1"/>
  <c r="P107" i="7"/>
  <c r="G117" i="4" s="1"/>
  <c r="P100" i="7"/>
  <c r="G110" i="4" s="1"/>
  <c r="P156" i="7"/>
  <c r="U156" i="7" s="1"/>
  <c r="P126" i="7"/>
  <c r="G137" i="4" s="1"/>
  <c r="P110" i="7"/>
  <c r="G120" i="4" s="1"/>
  <c r="P46" i="7"/>
  <c r="G55" i="4" s="1"/>
  <c r="P145" i="7"/>
  <c r="G157" i="4" s="1"/>
  <c r="P28" i="7"/>
  <c r="G36" i="4" s="1"/>
  <c r="P59" i="7"/>
  <c r="U59" i="7" s="1"/>
  <c r="P69" i="7"/>
  <c r="G78" i="4" s="1"/>
  <c r="P98" i="7"/>
  <c r="G108" i="4" s="1"/>
  <c r="P23" i="7"/>
  <c r="G30" i="4" s="1"/>
  <c r="P81" i="7"/>
  <c r="G90" i="4" s="1"/>
  <c r="P160" i="7"/>
  <c r="U160" i="7" s="1"/>
  <c r="P150" i="7"/>
  <c r="U150" i="7" s="1"/>
  <c r="P167" i="7"/>
  <c r="G179" i="4" s="1"/>
  <c r="P92" i="7"/>
  <c r="G101" i="4" s="1"/>
  <c r="P101" i="7"/>
  <c r="G111" i="4" s="1"/>
  <c r="P89" i="7"/>
  <c r="G98" i="4" s="1"/>
  <c r="P86" i="7"/>
  <c r="G95" i="4" s="1"/>
  <c r="P164" i="7"/>
  <c r="G176" i="4" s="1"/>
  <c r="P43" i="7"/>
  <c r="U43" i="7" s="1"/>
  <c r="P8" i="7"/>
  <c r="G14" i="4" s="1"/>
  <c r="P65" i="7"/>
  <c r="U65" i="7" s="1"/>
  <c r="P40" i="7"/>
  <c r="G48" i="4" s="1"/>
  <c r="P32" i="7"/>
  <c r="G40" i="4" s="1"/>
  <c r="Y37" i="7"/>
  <c r="H45" i="6" s="1"/>
  <c r="G61" i="9" s="1"/>
  <c r="G45" i="6"/>
  <c r="G153" i="6"/>
  <c r="Y141" i="7"/>
  <c r="H153" i="6" s="1"/>
  <c r="G170" i="9" s="1"/>
  <c r="Y107" i="7"/>
  <c r="H117" i="6" s="1"/>
  <c r="G134" i="9" s="1"/>
  <c r="G117" i="6"/>
  <c r="Y139" i="7"/>
  <c r="H151" i="6" s="1"/>
  <c r="G168" i="9" s="1"/>
  <c r="G151" i="6"/>
  <c r="Y156" i="7"/>
  <c r="H168" i="6" s="1"/>
  <c r="G185" i="9" s="1"/>
  <c r="G168" i="6"/>
  <c r="G154" i="6"/>
  <c r="Y142" i="7"/>
  <c r="H154" i="6" s="1"/>
  <c r="G171" i="9" s="1"/>
  <c r="Y45" i="7"/>
  <c r="H54" i="6" s="1"/>
  <c r="G70" i="9" s="1"/>
  <c r="G54" i="6"/>
  <c r="Y120" i="7"/>
  <c r="H131" i="6" s="1"/>
  <c r="G148" i="9" s="1"/>
  <c r="G131" i="6"/>
  <c r="Y19" i="7"/>
  <c r="H26" i="6" s="1"/>
  <c r="G41" i="9" s="1"/>
  <c r="G26" i="6"/>
  <c r="Y69" i="7"/>
  <c r="H78" i="6" s="1"/>
  <c r="G95" i="9" s="1"/>
  <c r="G78" i="6"/>
  <c r="G140" i="6"/>
  <c r="Y129" i="7"/>
  <c r="H140" i="6" s="1"/>
  <c r="G157" i="9" s="1"/>
  <c r="Y126" i="7"/>
  <c r="H137" i="6" s="1"/>
  <c r="G154" i="9" s="1"/>
  <c r="G137" i="6"/>
  <c r="H187" i="4"/>
  <c r="G143" i="6"/>
  <c r="Y132" i="7"/>
  <c r="H143" i="6" s="1"/>
  <c r="G160" i="9" s="1"/>
  <c r="Y11" i="7"/>
  <c r="H17" i="6" s="1"/>
  <c r="G32" i="9" s="1"/>
  <c r="G17" i="6"/>
  <c r="Y127" i="7"/>
  <c r="H138" i="6" s="1"/>
  <c r="G155" i="9" s="1"/>
  <c r="G138" i="6"/>
  <c r="Y8" i="7"/>
  <c r="H14" i="6" s="1"/>
  <c r="G29" i="9" s="1"/>
  <c r="G14" i="6"/>
  <c r="Y163" i="7"/>
  <c r="H175" i="6" s="1"/>
  <c r="G192" i="9" s="1"/>
  <c r="G175" i="6"/>
  <c r="G72" i="6"/>
  <c r="Y63" i="7"/>
  <c r="H72" i="6" s="1"/>
  <c r="G88" i="9" s="1"/>
  <c r="Y138" i="7"/>
  <c r="H150" i="6" s="1"/>
  <c r="G167" i="9" s="1"/>
  <c r="G150" i="6"/>
  <c r="G133" i="6"/>
  <c r="Y122" i="7"/>
  <c r="H133" i="6" s="1"/>
  <c r="G150" i="9" s="1"/>
  <c r="G201" i="9"/>
  <c r="Y171" i="7"/>
  <c r="G99" i="6"/>
  <c r="Y90" i="7"/>
  <c r="H99" i="6" s="1"/>
  <c r="G116" i="9" s="1"/>
  <c r="G59" i="6"/>
  <c r="Y50" i="7"/>
  <c r="H59" i="6" s="1"/>
  <c r="G75" i="9" s="1"/>
  <c r="Y166" i="7"/>
  <c r="H178" i="6" s="1"/>
  <c r="G195" i="9" s="1"/>
  <c r="G178" i="6"/>
  <c r="G181" i="4"/>
  <c r="G92" i="6"/>
  <c r="Y83" i="7"/>
  <c r="H92" i="6" s="1"/>
  <c r="G109" i="9" s="1"/>
  <c r="Y52" i="7"/>
  <c r="H61" i="6" s="1"/>
  <c r="G77" i="9" s="1"/>
  <c r="G61" i="6"/>
  <c r="G40" i="6"/>
  <c r="Y32" i="7"/>
  <c r="H40" i="6" s="1"/>
  <c r="G56" i="9" s="1"/>
  <c r="Y117" i="7"/>
  <c r="H128" i="6" s="1"/>
  <c r="G145" i="9" s="1"/>
  <c r="G128" i="6"/>
  <c r="G42" i="6"/>
  <c r="Y34" i="7"/>
  <c r="H42" i="6" s="1"/>
  <c r="G58" i="9" s="1"/>
  <c r="Y65" i="7"/>
  <c r="H74" i="6" s="1"/>
  <c r="G90" i="9" s="1"/>
  <c r="G74" i="6"/>
  <c r="G87" i="6"/>
  <c r="Y78" i="7"/>
  <c r="H87" i="6" s="1"/>
  <c r="G104" i="9" s="1"/>
  <c r="Y136" i="7"/>
  <c r="H148" i="6" s="1"/>
  <c r="G165" i="9" s="1"/>
  <c r="G148" i="6"/>
  <c r="G123" i="6"/>
  <c r="Y113" i="7"/>
  <c r="H123" i="6" s="1"/>
  <c r="G140" i="9" s="1"/>
  <c r="Y16" i="7"/>
  <c r="H23" i="6" s="1"/>
  <c r="G38" i="9" s="1"/>
  <c r="G23" i="6"/>
  <c r="G118" i="6"/>
  <c r="Y108" i="7"/>
  <c r="H118" i="6" s="1"/>
  <c r="G135" i="9" s="1"/>
  <c r="G90" i="6"/>
  <c r="Y81" i="7"/>
  <c r="H90" i="6" s="1"/>
  <c r="G107" i="9" s="1"/>
  <c r="G81" i="6"/>
  <c r="Y72" i="7"/>
  <c r="H81" i="6" s="1"/>
  <c r="G98" i="9" s="1"/>
  <c r="G85" i="6"/>
  <c r="Y76" i="7"/>
  <c r="H85" i="6" s="1"/>
  <c r="G102" i="9" s="1"/>
  <c r="Y118" i="7"/>
  <c r="H129" i="6" s="1"/>
  <c r="G146" i="9" s="1"/>
  <c r="G129" i="6"/>
  <c r="G149" i="6"/>
  <c r="Y137" i="7"/>
  <c r="H149" i="6" s="1"/>
  <c r="G166" i="9" s="1"/>
  <c r="Y70" i="7"/>
  <c r="H79" i="6" s="1"/>
  <c r="G96" i="9" s="1"/>
  <c r="G79" i="6"/>
  <c r="Y96" i="7"/>
  <c r="H106" i="6" s="1"/>
  <c r="G123" i="9" s="1"/>
  <c r="G106" i="6"/>
  <c r="Y85" i="7"/>
  <c r="H94" i="6" s="1"/>
  <c r="G111" i="9" s="1"/>
  <c r="G94" i="6"/>
  <c r="G142" i="6"/>
  <c r="Y131" i="7"/>
  <c r="H142" i="6" s="1"/>
  <c r="G159" i="9" s="1"/>
  <c r="Y18" i="7"/>
  <c r="H25" i="6" s="1"/>
  <c r="G40" i="9" s="1"/>
  <c r="G25" i="6"/>
  <c r="Y148" i="7"/>
  <c r="H160" i="6" s="1"/>
  <c r="G177" i="9" s="1"/>
  <c r="G160" i="6"/>
  <c r="Y173" i="7"/>
  <c r="H187" i="6" s="1"/>
  <c r="G204" i="9" s="1"/>
  <c r="G187" i="6"/>
  <c r="G75" i="6"/>
  <c r="Y66" i="7"/>
  <c r="H75" i="6" s="1"/>
  <c r="G91" i="9" s="1"/>
  <c r="Y58" i="7"/>
  <c r="H67" i="6" s="1"/>
  <c r="G83" i="9" s="1"/>
  <c r="G67" i="6"/>
  <c r="G16" i="6"/>
  <c r="Y10" i="7"/>
  <c r="H16" i="6" s="1"/>
  <c r="G31" i="9" s="1"/>
  <c r="G35" i="6"/>
  <c r="Y27" i="7"/>
  <c r="H35" i="6" s="1"/>
  <c r="G51" i="9" s="1"/>
  <c r="G157" i="6"/>
  <c r="Y145" i="7"/>
  <c r="H157" i="6" s="1"/>
  <c r="G174" i="9" s="1"/>
  <c r="Y110" i="7"/>
  <c r="H120" i="6" s="1"/>
  <c r="G137" i="9" s="1"/>
  <c r="G120" i="6"/>
  <c r="Y158" i="7"/>
  <c r="H170" i="6" s="1"/>
  <c r="G187" i="9" s="1"/>
  <c r="G170" i="6"/>
  <c r="G36" i="6"/>
  <c r="Y28" i="7"/>
  <c r="H36" i="6" s="1"/>
  <c r="G52" i="9" s="1"/>
  <c r="G71" i="6"/>
  <c r="Y62" i="7"/>
  <c r="H71" i="6" s="1"/>
  <c r="G87" i="9" s="1"/>
  <c r="Y13" i="7"/>
  <c r="H19" i="6" s="1"/>
  <c r="G34" i="9" s="1"/>
  <c r="G19" i="6"/>
  <c r="G146" i="6"/>
  <c r="Y134" i="7"/>
  <c r="H146" i="6" s="1"/>
  <c r="G163" i="9" s="1"/>
  <c r="G22" i="6"/>
  <c r="Y15" i="7"/>
  <c r="H22" i="6" s="1"/>
  <c r="G37" i="9" s="1"/>
  <c r="Y106" i="7"/>
  <c r="H116" i="6" s="1"/>
  <c r="G133" i="9" s="1"/>
  <c r="G116" i="6"/>
  <c r="E201" i="9"/>
  <c r="G126" i="6"/>
  <c r="Y115" i="7"/>
  <c r="H126" i="6" s="1"/>
  <c r="G143" i="9" s="1"/>
  <c r="G136" i="6"/>
  <c r="Y125" i="7"/>
  <c r="H136" i="6" s="1"/>
  <c r="G153" i="9" s="1"/>
  <c r="Y160" i="7"/>
  <c r="H172" i="6" s="1"/>
  <c r="G189" i="9" s="1"/>
  <c r="G172" i="6"/>
  <c r="G171" i="6"/>
  <c r="Y159" i="7"/>
  <c r="H171" i="6" s="1"/>
  <c r="G188" i="9" s="1"/>
  <c r="G155" i="6"/>
  <c r="Y143" i="7"/>
  <c r="H155" i="6" s="1"/>
  <c r="G172" i="9" s="1"/>
  <c r="G10" i="6"/>
  <c r="Y4" i="7"/>
  <c r="H10" i="6" s="1"/>
  <c r="G25" i="9" s="1"/>
  <c r="Y22" i="7"/>
  <c r="H29" i="6" s="1"/>
  <c r="G44" i="9" s="1"/>
  <c r="G29" i="6"/>
  <c r="G176" i="6"/>
  <c r="Y164" i="7"/>
  <c r="H176" i="6" s="1"/>
  <c r="G193" i="9" s="1"/>
  <c r="G83" i="6"/>
  <c r="Y74" i="7"/>
  <c r="H83" i="6" s="1"/>
  <c r="G100" i="9" s="1"/>
  <c r="Y43" i="7"/>
  <c r="H52" i="6" s="1"/>
  <c r="G68" i="9" s="1"/>
  <c r="G52" i="6"/>
  <c r="Y73" i="7"/>
  <c r="H82" i="6" s="1"/>
  <c r="G99" i="9" s="1"/>
  <c r="G82" i="6"/>
  <c r="Y82" i="7"/>
  <c r="H91" i="6" s="1"/>
  <c r="G108" i="9" s="1"/>
  <c r="G91" i="6"/>
  <c r="Y56" i="7"/>
  <c r="H65" i="6" s="1"/>
  <c r="G81" i="9" s="1"/>
  <c r="G65" i="6"/>
  <c r="G89" i="6"/>
  <c r="Y80" i="7"/>
  <c r="H89" i="6" s="1"/>
  <c r="G106" i="9" s="1"/>
  <c r="G98" i="6"/>
  <c r="Y89" i="7"/>
  <c r="H98" i="6" s="1"/>
  <c r="G115" i="9" s="1"/>
  <c r="G63" i="6"/>
  <c r="Y54" i="7"/>
  <c r="H63" i="6" s="1"/>
  <c r="G79" i="9" s="1"/>
  <c r="Y64" i="7"/>
  <c r="H73" i="6" s="1"/>
  <c r="G89" i="9" s="1"/>
  <c r="G73" i="6"/>
  <c r="G156" i="6"/>
  <c r="Y144" i="7"/>
  <c r="H156" i="6" s="1"/>
  <c r="G173" i="9" s="1"/>
  <c r="G135" i="6"/>
  <c r="Y124" i="7"/>
  <c r="H135" i="6" s="1"/>
  <c r="G152" i="9" s="1"/>
  <c r="G44" i="6"/>
  <c r="Y36" i="7"/>
  <c r="H44" i="6" s="1"/>
  <c r="G60" i="9" s="1"/>
  <c r="G46" i="6"/>
  <c r="Y38" i="7"/>
  <c r="H46" i="6" s="1"/>
  <c r="G62" i="9" s="1"/>
  <c r="G18" i="6"/>
  <c r="Y12" i="7"/>
  <c r="H18" i="6" s="1"/>
  <c r="G33" i="9" s="1"/>
  <c r="Y102" i="7"/>
  <c r="H112" i="6" s="1"/>
  <c r="G129" i="9" s="1"/>
  <c r="G112" i="6"/>
  <c r="G173" i="6"/>
  <c r="Y161" i="7"/>
  <c r="H173" i="6" s="1"/>
  <c r="G190" i="9" s="1"/>
  <c r="H188" i="4"/>
  <c r="E205" i="9" s="1"/>
  <c r="G28" i="6"/>
  <c r="Y21" i="7"/>
  <c r="H28" i="6" s="1"/>
  <c r="G43" i="9" s="1"/>
  <c r="G47" i="6"/>
  <c r="Y39" i="7"/>
  <c r="H47" i="6" s="1"/>
  <c r="G63" i="9" s="1"/>
  <c r="G95" i="6"/>
  <c r="Y86" i="7"/>
  <c r="H95" i="6" s="1"/>
  <c r="G112" i="9" s="1"/>
  <c r="Y109" i="7"/>
  <c r="H119" i="6" s="1"/>
  <c r="G136" i="9" s="1"/>
  <c r="G119" i="6"/>
  <c r="G12" i="6"/>
  <c r="Y6" i="7"/>
  <c r="H12" i="6" s="1"/>
  <c r="G27" i="9" s="1"/>
  <c r="Y162" i="7"/>
  <c r="H174" i="6" s="1"/>
  <c r="G191" i="9" s="1"/>
  <c r="G174" i="6"/>
  <c r="G101" i="6"/>
  <c r="Y92" i="7"/>
  <c r="H101" i="6" s="1"/>
  <c r="G118" i="9" s="1"/>
  <c r="Y135" i="7"/>
  <c r="H147" i="6" s="1"/>
  <c r="G164" i="9" s="1"/>
  <c r="G147" i="6"/>
  <c r="G113" i="6"/>
  <c r="Y103" i="7"/>
  <c r="H113" i="6" s="1"/>
  <c r="G130" i="9" s="1"/>
  <c r="G96" i="6"/>
  <c r="Y87" i="7"/>
  <c r="H96" i="6" s="1"/>
  <c r="G113" i="9" s="1"/>
  <c r="Y23" i="7"/>
  <c r="H30" i="6" s="1"/>
  <c r="G45" i="9" s="1"/>
  <c r="G30" i="6"/>
  <c r="G100" i="6"/>
  <c r="Y91" i="7"/>
  <c r="H100" i="6" s="1"/>
  <c r="G117" i="9" s="1"/>
  <c r="Y59" i="7"/>
  <c r="H68" i="6" s="1"/>
  <c r="G84" i="9" s="1"/>
  <c r="G68" i="6"/>
  <c r="Y42" i="7"/>
  <c r="H51" i="6" s="1"/>
  <c r="G67" i="9" s="1"/>
  <c r="G51" i="6"/>
  <c r="G55" i="6"/>
  <c r="Y46" i="7"/>
  <c r="H55" i="6" s="1"/>
  <c r="G71" i="9" s="1"/>
  <c r="Y97" i="7"/>
  <c r="H107" i="6" s="1"/>
  <c r="G124" i="9" s="1"/>
  <c r="G107" i="6"/>
  <c r="G24" i="6"/>
  <c r="Y17" i="7"/>
  <c r="H24" i="6" s="1"/>
  <c r="G39" i="9" s="1"/>
  <c r="G110" i="6"/>
  <c r="Y100" i="7"/>
  <c r="H110" i="6" s="1"/>
  <c r="G127" i="9" s="1"/>
  <c r="Y169" i="7"/>
  <c r="H181" i="6" s="1"/>
  <c r="G198" i="9" s="1"/>
  <c r="G181" i="6"/>
  <c r="G48" i="6"/>
  <c r="Y40" i="7"/>
  <c r="H48" i="6" s="1"/>
  <c r="G64" i="9" s="1"/>
  <c r="Y111" i="7"/>
  <c r="H121" i="6" s="1"/>
  <c r="G138" i="9" s="1"/>
  <c r="G121" i="6"/>
  <c r="Y157" i="7"/>
  <c r="H169" i="6" s="1"/>
  <c r="G186" i="9" s="1"/>
  <c r="G169" i="6"/>
  <c r="G130" i="6"/>
  <c r="Y119" i="7"/>
  <c r="H130" i="6" s="1"/>
  <c r="G147" i="9" s="1"/>
  <c r="Y165" i="7"/>
  <c r="H177" i="6" s="1"/>
  <c r="G194" i="9" s="1"/>
  <c r="G177" i="6"/>
  <c r="Y29" i="7"/>
  <c r="H37" i="6" s="1"/>
  <c r="G53" i="9" s="1"/>
  <c r="G37" i="6"/>
  <c r="G141" i="6"/>
  <c r="Y130" i="7"/>
  <c r="H141" i="6" s="1"/>
  <c r="G158" i="9" s="1"/>
  <c r="F201" i="9"/>
  <c r="X171" i="7"/>
  <c r="G34" i="6"/>
  <c r="Y26" i="7"/>
  <c r="H34" i="6" s="1"/>
  <c r="G50" i="9" s="1"/>
  <c r="Y149" i="7"/>
  <c r="H161" i="6" s="1"/>
  <c r="G178" i="9" s="1"/>
  <c r="G161" i="6"/>
  <c r="G43" i="6"/>
  <c r="Y35" i="7"/>
  <c r="H43" i="6" s="1"/>
  <c r="G59" i="9" s="1"/>
  <c r="Y44" i="7"/>
  <c r="H53" i="6" s="1"/>
  <c r="G69" i="9" s="1"/>
  <c r="G53" i="6"/>
  <c r="G179" i="6"/>
  <c r="Y167" i="7"/>
  <c r="H179" i="6" s="1"/>
  <c r="G196" i="9" s="1"/>
  <c r="G159" i="6"/>
  <c r="Y147" i="7"/>
  <c r="H159" i="6" s="1"/>
  <c r="G176" i="9" s="1"/>
  <c r="Y176" i="7"/>
  <c r="H190" i="6" s="1"/>
  <c r="G190" i="6"/>
  <c r="Y47" i="7"/>
  <c r="H56" i="6" s="1"/>
  <c r="G72" i="9" s="1"/>
  <c r="G56" i="6"/>
  <c r="Y7" i="7"/>
  <c r="H13" i="6" s="1"/>
  <c r="G28" i="9" s="1"/>
  <c r="G13" i="6"/>
  <c r="Y88" i="7"/>
  <c r="H97" i="6" s="1"/>
  <c r="G114" i="9" s="1"/>
  <c r="G97" i="6"/>
  <c r="Y150" i="7"/>
  <c r="H162" i="6" s="1"/>
  <c r="G179" i="9" s="1"/>
  <c r="G162" i="6"/>
  <c r="Y30" i="7"/>
  <c r="H38" i="6" s="1"/>
  <c r="G54" i="9" s="1"/>
  <c r="G38" i="6"/>
  <c r="Y105" i="7"/>
  <c r="H115" i="6" s="1"/>
  <c r="G132" i="9" s="1"/>
  <c r="G115" i="6"/>
  <c r="E103" i="3"/>
  <c r="E105" i="3" s="1"/>
  <c r="E106" i="3" s="1"/>
  <c r="E111" i="3"/>
  <c r="E113" i="3" s="1"/>
  <c r="E115" i="3" s="1"/>
  <c r="E116" i="3" s="1"/>
  <c r="Y60" i="7"/>
  <c r="H69" i="6" s="1"/>
  <c r="G85" i="9" s="1"/>
  <c r="G69" i="6"/>
  <c r="Y71" i="7"/>
  <c r="H80" i="6" s="1"/>
  <c r="G97" i="9" s="1"/>
  <c r="G80" i="6"/>
  <c r="Y168" i="7"/>
  <c r="H180" i="6" s="1"/>
  <c r="G197" i="9" s="1"/>
  <c r="G180" i="6"/>
  <c r="Y155" i="7"/>
  <c r="H167" i="6" s="1"/>
  <c r="G184" i="9" s="1"/>
  <c r="G167" i="6"/>
  <c r="G62" i="6"/>
  <c r="Y53" i="7"/>
  <c r="H62" i="6" s="1"/>
  <c r="G78" i="9" s="1"/>
  <c r="Y99" i="7"/>
  <c r="H109" i="6" s="1"/>
  <c r="G126" i="9" s="1"/>
  <c r="G109" i="6"/>
  <c r="G105" i="6"/>
  <c r="Y95" i="7"/>
  <c r="H105" i="6" s="1"/>
  <c r="G122" i="9" s="1"/>
  <c r="G70" i="6"/>
  <c r="Y61" i="7"/>
  <c r="H70" i="6" s="1"/>
  <c r="G86" i="9" s="1"/>
  <c r="Y152" i="7"/>
  <c r="H164" i="6" s="1"/>
  <c r="G181" i="9" s="1"/>
  <c r="G164" i="6"/>
  <c r="Y55" i="7"/>
  <c r="H64" i="6" s="1"/>
  <c r="G80" i="9" s="1"/>
  <c r="G64" i="6"/>
  <c r="G57" i="6"/>
  <c r="Y48" i="7"/>
  <c r="H57" i="6" s="1"/>
  <c r="G73" i="9" s="1"/>
  <c r="Y20" i="7"/>
  <c r="H27" i="6" s="1"/>
  <c r="G42" i="9" s="1"/>
  <c r="G27" i="6"/>
  <c r="Y93" i="7"/>
  <c r="H102" i="6" s="1"/>
  <c r="G119" i="9" s="1"/>
  <c r="G102" i="6"/>
  <c r="G58" i="6"/>
  <c r="Y49" i="7"/>
  <c r="H58" i="6" s="1"/>
  <c r="G74" i="9" s="1"/>
  <c r="Y112" i="7"/>
  <c r="H122" i="6" s="1"/>
  <c r="G139" i="9" s="1"/>
  <c r="G122" i="6"/>
  <c r="G108" i="6"/>
  <c r="Y98" i="7"/>
  <c r="H108" i="6" s="1"/>
  <c r="G125" i="9" s="1"/>
  <c r="Y116" i="7"/>
  <c r="H127" i="6" s="1"/>
  <c r="G144" i="9" s="1"/>
  <c r="G127" i="6"/>
  <c r="Y31" i="7"/>
  <c r="H39" i="6" s="1"/>
  <c r="G55" i="9" s="1"/>
  <c r="G39" i="6"/>
  <c r="Y174" i="7"/>
  <c r="H188" i="6" s="1"/>
  <c r="G205" i="9" s="1"/>
  <c r="G188" i="6"/>
  <c r="Y68" i="7"/>
  <c r="H77" i="6" s="1"/>
  <c r="G94" i="9" s="1"/>
  <c r="G77" i="6"/>
  <c r="G111" i="6"/>
  <c r="Y101" i="7"/>
  <c r="H111" i="6" s="1"/>
  <c r="G128" i="9" s="1"/>
  <c r="Y153" i="7"/>
  <c r="H165" i="6" s="1"/>
  <c r="G182" i="9" s="1"/>
  <c r="G165" i="6"/>
  <c r="G33" i="6"/>
  <c r="Y25" i="7"/>
  <c r="H33" i="6" s="1"/>
  <c r="G49" i="9" s="1"/>
  <c r="Y75" i="7"/>
  <c r="H84" i="6" s="1"/>
  <c r="G101" i="9" s="1"/>
  <c r="G84" i="6"/>
  <c r="G88" i="6"/>
  <c r="Y79" i="7"/>
  <c r="H88" i="6" s="1"/>
  <c r="G105" i="9" s="1"/>
  <c r="G139" i="6"/>
  <c r="Y128" i="7"/>
  <c r="H139" i="6" s="1"/>
  <c r="G156" i="9" s="1"/>
  <c r="G59" i="4" l="1"/>
  <c r="G168" i="4"/>
  <c r="G129" i="4"/>
  <c r="G162" i="4"/>
  <c r="U161" i="7"/>
  <c r="H173" i="4" s="1"/>
  <c r="E190" i="9" s="1"/>
  <c r="U139" i="7"/>
  <c r="G131" i="4"/>
  <c r="U166" i="7"/>
  <c r="H178" i="4" s="1"/>
  <c r="E195" i="9" s="1"/>
  <c r="G65" i="4"/>
  <c r="U126" i="7"/>
  <c r="H137" i="4" s="1"/>
  <c r="E154" i="9" s="1"/>
  <c r="G169" i="4"/>
  <c r="U167" i="7"/>
  <c r="H179" i="4" s="1"/>
  <c r="E196" i="9" s="1"/>
  <c r="G72" i="4"/>
  <c r="G63" i="4"/>
  <c r="G57" i="4"/>
  <c r="U44" i="7"/>
  <c r="H53" i="4" s="1"/>
  <c r="E69" i="9" s="1"/>
  <c r="U46" i="7"/>
  <c r="H55" i="4" s="1"/>
  <c r="E71" i="9" s="1"/>
  <c r="U130" i="7"/>
  <c r="H141" i="4" s="1"/>
  <c r="E158" i="9" s="1"/>
  <c r="G174" i="4"/>
  <c r="G75" i="4"/>
  <c r="G69" i="4"/>
  <c r="U47" i="7"/>
  <c r="H56" i="4" s="1"/>
  <c r="E72" i="9" s="1"/>
  <c r="U55" i="7"/>
  <c r="H64" i="4" s="1"/>
  <c r="E80" i="9" s="1"/>
  <c r="G180" i="4"/>
  <c r="U145" i="7"/>
  <c r="H157" i="4" s="1"/>
  <c r="E174" i="9" s="1"/>
  <c r="G148" i="4"/>
  <c r="U165" i="7"/>
  <c r="H177" i="4" s="1"/>
  <c r="E194" i="9" s="1"/>
  <c r="U148" i="7"/>
  <c r="H160" i="4" s="1"/>
  <c r="E177" i="9" s="1"/>
  <c r="U164" i="7"/>
  <c r="H176" i="4" s="1"/>
  <c r="E193" i="9" s="1"/>
  <c r="G68" i="4"/>
  <c r="U163" i="7"/>
  <c r="H175" i="4" s="1"/>
  <c r="E192" i="9" s="1"/>
  <c r="G128" i="4"/>
  <c r="U129" i="7"/>
  <c r="H140" i="4" s="1"/>
  <c r="E157" i="9" s="1"/>
  <c r="G139" i="4"/>
  <c r="U147" i="7"/>
  <c r="H159" i="4" s="1"/>
  <c r="E176" i="9" s="1"/>
  <c r="U159" i="7"/>
  <c r="H171" i="4" s="1"/>
  <c r="E188" i="9" s="1"/>
  <c r="G62" i="4"/>
  <c r="G164" i="4"/>
  <c r="G127" i="4"/>
  <c r="G138" i="4"/>
  <c r="U155" i="7"/>
  <c r="H167" i="4" s="1"/>
  <c r="E184" i="9" s="1"/>
  <c r="G73" i="4"/>
  <c r="G67" i="4"/>
  <c r="G155" i="4"/>
  <c r="G70" i="4"/>
  <c r="U158" i="7"/>
  <c r="H170" i="4" s="1"/>
  <c r="E187" i="9" s="1"/>
  <c r="U49" i="7"/>
  <c r="H58" i="4" s="1"/>
  <c r="E74" i="9" s="1"/>
  <c r="U45" i="7"/>
  <c r="H54" i="4" s="1"/>
  <c r="E70" i="9" s="1"/>
  <c r="U131" i="7"/>
  <c r="H142" i="4" s="1"/>
  <c r="E159" i="9" s="1"/>
  <c r="U119" i="7"/>
  <c r="H130" i="4" s="1"/>
  <c r="E147" i="9" s="1"/>
  <c r="U124" i="7"/>
  <c r="H135" i="4" s="1"/>
  <c r="E152" i="9" s="1"/>
  <c r="G172" i="4"/>
  <c r="U149" i="7"/>
  <c r="H161" i="4" s="1"/>
  <c r="E178" i="9" s="1"/>
  <c r="U134" i="7"/>
  <c r="H146" i="4" s="1"/>
  <c r="E163" i="9" s="1"/>
  <c r="G149" i="4"/>
  <c r="G143" i="4"/>
  <c r="U115" i="7"/>
  <c r="H126" i="4" s="1"/>
  <c r="E143" i="9" s="1"/>
  <c r="G52" i="4"/>
  <c r="G150" i="4"/>
  <c r="G74" i="4"/>
  <c r="U153" i="7"/>
  <c r="H165" i="4" s="1"/>
  <c r="E182" i="9" s="1"/>
  <c r="G51" i="4"/>
  <c r="G147" i="4"/>
  <c r="U144" i="7"/>
  <c r="H156" i="4" s="1"/>
  <c r="E173" i="9" s="1"/>
  <c r="U142" i="7"/>
  <c r="H154" i="4" s="1"/>
  <c r="E171" i="9" s="1"/>
  <c r="U125" i="7"/>
  <c r="H136" i="4" s="1"/>
  <c r="E153" i="9" s="1"/>
  <c r="U52" i="7"/>
  <c r="H61" i="4" s="1"/>
  <c r="E77" i="9" s="1"/>
  <c r="U62" i="7"/>
  <c r="H71" i="4" s="1"/>
  <c r="E87" i="9" s="1"/>
  <c r="U122" i="7"/>
  <c r="H133" i="4" s="1"/>
  <c r="E150" i="9" s="1"/>
  <c r="U141" i="7"/>
  <c r="H153" i="4" s="1"/>
  <c r="E170" i="9" s="1"/>
  <c r="H201" i="9"/>
  <c r="N201" i="9" s="1"/>
  <c r="H168" i="4"/>
  <c r="E185" i="9" s="1"/>
  <c r="H70" i="4"/>
  <c r="E86" i="9" s="1"/>
  <c r="H139" i="4"/>
  <c r="E156" i="9" s="1"/>
  <c r="E204" i="9"/>
  <c r="E207" i="9"/>
  <c r="H51" i="4"/>
  <c r="E67" i="9" s="1"/>
  <c r="H57" i="4"/>
  <c r="E73" i="9" s="1"/>
  <c r="Z171" i="7"/>
  <c r="H150" i="4"/>
  <c r="E167" i="9" s="1"/>
  <c r="H143" i="4"/>
  <c r="E160" i="9" s="1"/>
  <c r="S156" i="7"/>
  <c r="S145" i="7"/>
  <c r="S126" i="7"/>
  <c r="S117" i="7"/>
  <c r="S130" i="7"/>
  <c r="S127" i="7"/>
  <c r="S149" i="7"/>
  <c r="S128" i="7"/>
  <c r="S144" i="7"/>
  <c r="S148" i="7"/>
  <c r="S137" i="7"/>
  <c r="S122" i="7"/>
  <c r="S136" i="7"/>
  <c r="S157" i="7"/>
  <c r="S141" i="7"/>
  <c r="S173" i="7"/>
  <c r="S174" i="7"/>
  <c r="S159" i="7"/>
  <c r="S163" i="7"/>
  <c r="S138" i="7"/>
  <c r="S132" i="7"/>
  <c r="S176" i="7"/>
  <c r="S167" i="7"/>
  <c r="S134" i="7"/>
  <c r="S118" i="7"/>
  <c r="S168" i="7"/>
  <c r="S166" i="7"/>
  <c r="S119" i="7"/>
  <c r="S162" i="7"/>
  <c r="S152" i="7"/>
  <c r="S147" i="7"/>
  <c r="S155" i="7"/>
  <c r="S153" i="7"/>
  <c r="S150" i="7"/>
  <c r="S131" i="7"/>
  <c r="S115" i="7"/>
  <c r="S139" i="7"/>
  <c r="S116" i="7"/>
  <c r="S120" i="7"/>
  <c r="S143" i="7"/>
  <c r="S125" i="7"/>
  <c r="S129" i="7"/>
  <c r="S160" i="7"/>
  <c r="S158" i="7"/>
  <c r="S165" i="7"/>
  <c r="S164" i="7"/>
  <c r="S169" i="7"/>
  <c r="S161" i="7"/>
  <c r="S135" i="7"/>
  <c r="S124" i="7"/>
  <c r="S142" i="7"/>
  <c r="S23" i="7"/>
  <c r="S47" i="7"/>
  <c r="S49" i="7"/>
  <c r="S75" i="7"/>
  <c r="S80" i="7"/>
  <c r="S71" i="7"/>
  <c r="S101" i="7"/>
  <c r="S31" i="7"/>
  <c r="S68" i="7"/>
  <c r="S69" i="7"/>
  <c r="S98" i="7"/>
  <c r="S36" i="7"/>
  <c r="S60" i="7"/>
  <c r="S50" i="7"/>
  <c r="S110" i="7"/>
  <c r="S112" i="7"/>
  <c r="S34" i="7"/>
  <c r="S76" i="7"/>
  <c r="S111" i="7"/>
  <c r="S87" i="7"/>
  <c r="S44" i="7"/>
  <c r="S102" i="7"/>
  <c r="S96" i="7"/>
  <c r="S64" i="7"/>
  <c r="S26" i="7"/>
  <c r="S86" i="7"/>
  <c r="S13" i="7"/>
  <c r="S10" i="7"/>
  <c r="S92" i="7"/>
  <c r="S48" i="7"/>
  <c r="S95" i="7"/>
  <c r="S62" i="7"/>
  <c r="S8" i="7"/>
  <c r="S39" i="7"/>
  <c r="S11" i="7"/>
  <c r="S35" i="7"/>
  <c r="S63" i="7"/>
  <c r="S29" i="7"/>
  <c r="S70" i="7"/>
  <c r="S83" i="7"/>
  <c r="S58" i="7"/>
  <c r="S25" i="7"/>
  <c r="S28" i="7"/>
  <c r="S66" i="7"/>
  <c r="S45" i="7"/>
  <c r="S108" i="7"/>
  <c r="S72" i="7"/>
  <c r="S107" i="7"/>
  <c r="S46" i="7"/>
  <c r="S38" i="7"/>
  <c r="S56" i="7"/>
  <c r="S88" i="7"/>
  <c r="S30" i="7"/>
  <c r="S54" i="7"/>
  <c r="S7" i="7"/>
  <c r="S15" i="7"/>
  <c r="S6" i="7"/>
  <c r="S27" i="7"/>
  <c r="S21" i="7"/>
  <c r="S79" i="7"/>
  <c r="S61" i="7"/>
  <c r="S85" i="7"/>
  <c r="S103" i="7"/>
  <c r="S74" i="7"/>
  <c r="S12" i="7"/>
  <c r="S59" i="7"/>
  <c r="S89" i="7"/>
  <c r="S32" i="7"/>
  <c r="S109" i="7"/>
  <c r="S20" i="7"/>
  <c r="S17" i="7"/>
  <c r="S65" i="7"/>
  <c r="S99" i="7"/>
  <c r="S81" i="7"/>
  <c r="S82" i="7"/>
  <c r="S42" i="7"/>
  <c r="S43" i="7"/>
  <c r="S40" i="7"/>
  <c r="S78" i="7"/>
  <c r="S19" i="7"/>
  <c r="S93" i="7"/>
  <c r="S73" i="7"/>
  <c r="S113" i="7"/>
  <c r="S105" i="7"/>
  <c r="S16" i="7"/>
  <c r="S52" i="7"/>
  <c r="S90" i="7"/>
  <c r="S91" i="7"/>
  <c r="S37" i="7"/>
  <c r="S97" i="7"/>
  <c r="S100" i="7"/>
  <c r="S4" i="7"/>
  <c r="S53" i="7"/>
  <c r="S18" i="7"/>
  <c r="S55" i="7"/>
  <c r="S106" i="7"/>
  <c r="S22" i="7"/>
  <c r="H63" i="4"/>
  <c r="E79" i="9" s="1"/>
  <c r="H73" i="4"/>
  <c r="E89" i="9" s="1"/>
  <c r="H151" i="4"/>
  <c r="E168" i="9" s="1"/>
  <c r="H75" i="4"/>
  <c r="E91" i="9" s="1"/>
  <c r="G207" i="9"/>
  <c r="G208" i="9"/>
  <c r="H180" i="4"/>
  <c r="E197" i="9" s="1"/>
  <c r="H147" i="4"/>
  <c r="E164" i="9" s="1"/>
  <c r="H149" i="4"/>
  <c r="E166" i="9" s="1"/>
  <c r="H128" i="4"/>
  <c r="E145" i="9" s="1"/>
  <c r="H68" i="4"/>
  <c r="E84" i="9" s="1"/>
  <c r="H67" i="4"/>
  <c r="E83" i="9" s="1"/>
  <c r="H127" i="4"/>
  <c r="E144" i="9" s="1"/>
  <c r="H155" i="4"/>
  <c r="E172" i="9" s="1"/>
  <c r="H69" i="4"/>
  <c r="E85" i="9" s="1"/>
  <c r="H138" i="4"/>
  <c r="E155" i="9" s="1"/>
  <c r="H65" i="4"/>
  <c r="E81" i="9" s="1"/>
  <c r="H174" i="4"/>
  <c r="E191" i="9" s="1"/>
  <c r="H164" i="4"/>
  <c r="E181" i="9" s="1"/>
  <c r="H72" i="4"/>
  <c r="E88" i="9" s="1"/>
  <c r="H129" i="4"/>
  <c r="E146" i="9" s="1"/>
  <c r="H62" i="4"/>
  <c r="E78" i="9" s="1"/>
  <c r="H74" i="4"/>
  <c r="E90" i="9" s="1"/>
  <c r="H181" i="4"/>
  <c r="E198" i="9" s="1"/>
  <c r="H162" i="4"/>
  <c r="E179" i="9" s="1"/>
  <c r="H59" i="4"/>
  <c r="E75" i="9" s="1"/>
  <c r="H131" i="4"/>
  <c r="E148" i="9" s="1"/>
  <c r="H172" i="4"/>
  <c r="E189" i="9" s="1"/>
  <c r="H52" i="4"/>
  <c r="E68" i="9" s="1"/>
  <c r="H169" i="4"/>
  <c r="E186" i="9" s="1"/>
  <c r="H148" i="4"/>
  <c r="E165" i="9" s="1"/>
  <c r="M201" i="9" l="1"/>
  <c r="K201" i="9"/>
  <c r="K17" i="9" s="1"/>
  <c r="X97" i="7"/>
  <c r="E107" i="5"/>
  <c r="E48" i="5"/>
  <c r="X40" i="7"/>
  <c r="X59" i="7"/>
  <c r="E68" i="5"/>
  <c r="X54" i="7"/>
  <c r="E63" i="5"/>
  <c r="X25" i="7"/>
  <c r="E33" i="5"/>
  <c r="X48" i="7"/>
  <c r="E57" i="5"/>
  <c r="X76" i="7"/>
  <c r="E85" i="5"/>
  <c r="E80" i="5"/>
  <c r="X71" i="7"/>
  <c r="E177" i="5"/>
  <c r="X165" i="7"/>
  <c r="X153" i="7"/>
  <c r="E165" i="5"/>
  <c r="X132" i="7"/>
  <c r="E143" i="5"/>
  <c r="E156" i="5"/>
  <c r="X144" i="7"/>
  <c r="E38" i="5"/>
  <c r="X30" i="7"/>
  <c r="E42" i="5"/>
  <c r="X34" i="7"/>
  <c r="E89" i="5"/>
  <c r="X80" i="7"/>
  <c r="X158" i="7"/>
  <c r="E170" i="5"/>
  <c r="E167" i="5"/>
  <c r="X155" i="7"/>
  <c r="X138" i="7"/>
  <c r="E150" i="5"/>
  <c r="X128" i="7"/>
  <c r="E139" i="5"/>
  <c r="X91" i="7"/>
  <c r="E100" i="5"/>
  <c r="E51" i="5"/>
  <c r="X42" i="7"/>
  <c r="X74" i="7"/>
  <c r="E83" i="5"/>
  <c r="X88" i="7"/>
  <c r="E97" i="5"/>
  <c r="E92" i="5"/>
  <c r="X83" i="7"/>
  <c r="X10" i="7"/>
  <c r="E16" i="5"/>
  <c r="X112" i="7"/>
  <c r="E122" i="5"/>
  <c r="E84" i="5"/>
  <c r="X75" i="7"/>
  <c r="E172" i="5"/>
  <c r="X160" i="7"/>
  <c r="X147" i="7"/>
  <c r="E159" i="5"/>
  <c r="E175" i="5"/>
  <c r="X163" i="7"/>
  <c r="E161" i="5"/>
  <c r="X149" i="7"/>
  <c r="X37" i="7"/>
  <c r="E45" i="5"/>
  <c r="X92" i="7"/>
  <c r="E101" i="5"/>
  <c r="E99" i="5"/>
  <c r="X90" i="7"/>
  <c r="X82" i="7"/>
  <c r="E91" i="5"/>
  <c r="X103" i="7"/>
  <c r="E113" i="5"/>
  <c r="E65" i="5"/>
  <c r="X56" i="7"/>
  <c r="X70" i="7"/>
  <c r="E79" i="5"/>
  <c r="X13" i="7"/>
  <c r="E19" i="5"/>
  <c r="X110" i="7"/>
  <c r="E120" i="5"/>
  <c r="X49" i="7"/>
  <c r="E58" i="5"/>
  <c r="E140" i="5"/>
  <c r="X129" i="7"/>
  <c r="E164" i="5"/>
  <c r="X152" i="7"/>
  <c r="X159" i="7"/>
  <c r="E171" i="5"/>
  <c r="X127" i="7"/>
  <c r="E138" i="5"/>
  <c r="X52" i="7"/>
  <c r="E61" i="5"/>
  <c r="E90" i="5"/>
  <c r="X81" i="7"/>
  <c r="E94" i="5"/>
  <c r="X85" i="7"/>
  <c r="E46" i="5"/>
  <c r="X38" i="7"/>
  <c r="X29" i="7"/>
  <c r="E37" i="5"/>
  <c r="X86" i="7"/>
  <c r="E95" i="5"/>
  <c r="E59" i="5"/>
  <c r="X50" i="7"/>
  <c r="E56" i="5"/>
  <c r="X47" i="7"/>
  <c r="E136" i="5"/>
  <c r="X125" i="7"/>
  <c r="X162" i="7"/>
  <c r="E174" i="5"/>
  <c r="E188" i="5"/>
  <c r="X174" i="7"/>
  <c r="X130" i="7"/>
  <c r="E141" i="5"/>
  <c r="X43" i="7"/>
  <c r="E52" i="5"/>
  <c r="E29" i="5"/>
  <c r="X22" i="7"/>
  <c r="X16" i="7"/>
  <c r="E23" i="5"/>
  <c r="E109" i="5"/>
  <c r="X99" i="7"/>
  <c r="E70" i="5"/>
  <c r="X61" i="7"/>
  <c r="E55" i="5"/>
  <c r="X46" i="7"/>
  <c r="E72" i="5"/>
  <c r="X63" i="7"/>
  <c r="X26" i="7"/>
  <c r="E34" i="5"/>
  <c r="E69" i="5"/>
  <c r="X60" i="7"/>
  <c r="E30" i="5"/>
  <c r="X23" i="7"/>
  <c r="X143" i="7"/>
  <c r="E155" i="5"/>
  <c r="E130" i="5"/>
  <c r="X119" i="7"/>
  <c r="E187" i="5"/>
  <c r="X173" i="7"/>
  <c r="X117" i="7"/>
  <c r="E128" i="5"/>
  <c r="X106" i="7"/>
  <c r="E116" i="5"/>
  <c r="E115" i="5"/>
  <c r="X105" i="7"/>
  <c r="X65" i="7"/>
  <c r="E74" i="5"/>
  <c r="E88" i="5"/>
  <c r="X79" i="7"/>
  <c r="X107" i="7"/>
  <c r="E117" i="5"/>
  <c r="X35" i="7"/>
  <c r="E43" i="5"/>
  <c r="E73" i="5"/>
  <c r="X64" i="7"/>
  <c r="X36" i="7"/>
  <c r="E44" i="5"/>
  <c r="X142" i="7"/>
  <c r="E154" i="5"/>
  <c r="E131" i="5"/>
  <c r="X120" i="7"/>
  <c r="X166" i="7"/>
  <c r="E178" i="5"/>
  <c r="X141" i="7"/>
  <c r="E153" i="5"/>
  <c r="E137" i="5"/>
  <c r="X126" i="7"/>
  <c r="X55" i="7"/>
  <c r="E64" i="5"/>
  <c r="E123" i="5"/>
  <c r="X113" i="7"/>
  <c r="E24" i="5"/>
  <c r="X17" i="7"/>
  <c r="E28" i="5"/>
  <c r="X21" i="7"/>
  <c r="X72" i="7"/>
  <c r="E81" i="5"/>
  <c r="X11" i="7"/>
  <c r="E17" i="5"/>
  <c r="X96" i="7"/>
  <c r="E106" i="5"/>
  <c r="E108" i="5"/>
  <c r="X98" i="7"/>
  <c r="X124" i="7"/>
  <c r="E135" i="5"/>
  <c r="X116" i="7"/>
  <c r="E127" i="5"/>
  <c r="X168" i="7"/>
  <c r="E180" i="5"/>
  <c r="E169" i="5"/>
  <c r="X157" i="7"/>
  <c r="E157" i="5"/>
  <c r="X145" i="7"/>
  <c r="E67" i="5"/>
  <c r="X58" i="7"/>
  <c r="E25" i="5"/>
  <c r="X18" i="7"/>
  <c r="X73" i="7"/>
  <c r="E82" i="5"/>
  <c r="X20" i="7"/>
  <c r="E27" i="5"/>
  <c r="X27" i="7"/>
  <c r="E35" i="5"/>
  <c r="X108" i="7"/>
  <c r="E118" i="5"/>
  <c r="X39" i="7"/>
  <c r="E47" i="5"/>
  <c r="X102" i="7"/>
  <c r="E112" i="5"/>
  <c r="X69" i="7"/>
  <c r="E78" i="5"/>
  <c r="X135" i="7"/>
  <c r="E147" i="5"/>
  <c r="X139" i="7"/>
  <c r="E151" i="5"/>
  <c r="X118" i="7"/>
  <c r="E129" i="5"/>
  <c r="X136" i="7"/>
  <c r="E148" i="5"/>
  <c r="E168" i="5"/>
  <c r="X156" i="7"/>
  <c r="X53" i="7"/>
  <c r="E62" i="5"/>
  <c r="E102" i="5"/>
  <c r="X93" i="7"/>
  <c r="X109" i="7"/>
  <c r="E119" i="5"/>
  <c r="X6" i="7"/>
  <c r="E12" i="5"/>
  <c r="X45" i="7"/>
  <c r="E54" i="5"/>
  <c r="E14" i="5"/>
  <c r="X8" i="7"/>
  <c r="X44" i="7"/>
  <c r="E53" i="5"/>
  <c r="E77" i="5"/>
  <c r="X68" i="7"/>
  <c r="X161" i="7"/>
  <c r="E173" i="5"/>
  <c r="E126" i="5"/>
  <c r="X115" i="7"/>
  <c r="X134" i="7"/>
  <c r="E146" i="5"/>
  <c r="X122" i="7"/>
  <c r="E133" i="5"/>
  <c r="X4" i="7"/>
  <c r="E10" i="5"/>
  <c r="X19" i="7"/>
  <c r="E26" i="5"/>
  <c r="E40" i="5"/>
  <c r="X32" i="7"/>
  <c r="X15" i="7"/>
  <c r="E22" i="5"/>
  <c r="E75" i="5"/>
  <c r="X66" i="7"/>
  <c r="X62" i="7"/>
  <c r="E71" i="5"/>
  <c r="X87" i="7"/>
  <c r="E96" i="5"/>
  <c r="E39" i="5"/>
  <c r="X31" i="7"/>
  <c r="E181" i="5"/>
  <c r="X169" i="7"/>
  <c r="X131" i="7"/>
  <c r="E142" i="5"/>
  <c r="X167" i="7"/>
  <c r="E179" i="5"/>
  <c r="E149" i="5"/>
  <c r="X137" i="7"/>
  <c r="E18" i="5"/>
  <c r="X12" i="7"/>
  <c r="X100" i="7"/>
  <c r="E110" i="5"/>
  <c r="E87" i="5"/>
  <c r="X78" i="7"/>
  <c r="E98" i="5"/>
  <c r="X89" i="7"/>
  <c r="X7" i="7"/>
  <c r="E13" i="5"/>
  <c r="E36" i="5"/>
  <c r="X28" i="7"/>
  <c r="E105" i="5"/>
  <c r="X95" i="7"/>
  <c r="E121" i="5"/>
  <c r="X111" i="7"/>
  <c r="X101" i="7"/>
  <c r="E111" i="5"/>
  <c r="E176" i="5"/>
  <c r="X164" i="7"/>
  <c r="E162" i="5"/>
  <c r="X150" i="7"/>
  <c r="X176" i="7"/>
  <c r="E190" i="5"/>
  <c r="E160" i="5"/>
  <c r="X148" i="7"/>
  <c r="O201" i="9" l="1"/>
  <c r="F136" i="5"/>
  <c r="F153" i="9" s="1"/>
  <c r="H153" i="9" s="1"/>
  <c r="Z125" i="7"/>
  <c r="F173" i="5"/>
  <c r="F190" i="9" s="1"/>
  <c r="H190" i="9" s="1"/>
  <c r="Z161" i="7"/>
  <c r="F17" i="5"/>
  <c r="F32" i="9" s="1"/>
  <c r="H32" i="9" s="1"/>
  <c r="Z11" i="7"/>
  <c r="F116" i="5"/>
  <c r="F133" i="9" s="1"/>
  <c r="H133" i="9" s="1"/>
  <c r="Z106" i="7"/>
  <c r="F23" i="5"/>
  <c r="F38" i="9" s="1"/>
  <c r="H38" i="9" s="1"/>
  <c r="Z16" i="7"/>
  <c r="F113" i="5"/>
  <c r="F130" i="9" s="1"/>
  <c r="H130" i="9" s="1"/>
  <c r="Z103" i="7"/>
  <c r="F150" i="5"/>
  <c r="F167" i="9" s="1"/>
  <c r="H167" i="9" s="1"/>
  <c r="Z138" i="7"/>
  <c r="F57" i="5"/>
  <c r="F73" i="9" s="1"/>
  <c r="H73" i="9" s="1"/>
  <c r="Z48" i="7"/>
  <c r="F140" i="5"/>
  <c r="F157" i="9" s="1"/>
  <c r="H157" i="9" s="1"/>
  <c r="Z129" i="7"/>
  <c r="F102" i="5"/>
  <c r="F119" i="9" s="1"/>
  <c r="H119" i="9" s="1"/>
  <c r="Z93" i="7"/>
  <c r="Z22" i="7"/>
  <c r="F29" i="5"/>
  <c r="F44" i="9" s="1"/>
  <c r="H44" i="9" s="1"/>
  <c r="F56" i="5"/>
  <c r="F72" i="9" s="1"/>
  <c r="H72" i="9" s="1"/>
  <c r="Z47" i="7"/>
  <c r="F90" i="5"/>
  <c r="F107" i="9" s="1"/>
  <c r="H107" i="9" s="1"/>
  <c r="Z81" i="7"/>
  <c r="F167" i="5"/>
  <c r="F184" i="9" s="1"/>
  <c r="H184" i="9" s="1"/>
  <c r="Z155" i="7"/>
  <c r="Z101" i="7"/>
  <c r="F111" i="5"/>
  <c r="F128" i="9" s="1"/>
  <c r="H128" i="9" s="1"/>
  <c r="Z100" i="7"/>
  <c r="F110" i="5"/>
  <c r="F127" i="9" s="1"/>
  <c r="H127" i="9" s="1"/>
  <c r="Z19" i="7"/>
  <c r="F26" i="5"/>
  <c r="F41" i="9" s="1"/>
  <c r="H41" i="9" s="1"/>
  <c r="F147" i="5"/>
  <c r="F164" i="9" s="1"/>
  <c r="H164" i="9" s="1"/>
  <c r="Z135" i="7"/>
  <c r="Z20" i="7"/>
  <c r="F27" i="5"/>
  <c r="F42" i="9" s="1"/>
  <c r="H42" i="9" s="1"/>
  <c r="F180" i="5"/>
  <c r="F197" i="9" s="1"/>
  <c r="H197" i="9" s="1"/>
  <c r="Z168" i="7"/>
  <c r="F81" i="5"/>
  <c r="F98" i="9" s="1"/>
  <c r="H98" i="9" s="1"/>
  <c r="Z72" i="7"/>
  <c r="F153" i="5"/>
  <c r="F170" i="9" s="1"/>
  <c r="H170" i="9" s="1"/>
  <c r="Z141" i="7"/>
  <c r="F43" i="5"/>
  <c r="F59" i="9" s="1"/>
  <c r="H59" i="9" s="1"/>
  <c r="Z35" i="7"/>
  <c r="F128" i="5"/>
  <c r="F145" i="9" s="1"/>
  <c r="H145" i="9" s="1"/>
  <c r="Z117" i="7"/>
  <c r="F34" i="5"/>
  <c r="F50" i="9" s="1"/>
  <c r="H50" i="9" s="1"/>
  <c r="Z26" i="7"/>
  <c r="F58" i="5"/>
  <c r="F74" i="9" s="1"/>
  <c r="H74" i="9" s="1"/>
  <c r="Z49" i="7"/>
  <c r="F91" i="5"/>
  <c r="F108" i="9" s="1"/>
  <c r="H108" i="9" s="1"/>
  <c r="Z82" i="7"/>
  <c r="F159" i="5"/>
  <c r="F176" i="9" s="1"/>
  <c r="H176" i="9" s="1"/>
  <c r="Z147" i="7"/>
  <c r="Z88" i="7"/>
  <c r="F97" i="5"/>
  <c r="F114" i="9" s="1"/>
  <c r="H114" i="9" s="1"/>
  <c r="F143" i="5"/>
  <c r="F160" i="9" s="1"/>
  <c r="H160" i="9" s="1"/>
  <c r="Z132" i="7"/>
  <c r="F33" i="5"/>
  <c r="F49" i="9" s="1"/>
  <c r="H49" i="9" s="1"/>
  <c r="Z25" i="7"/>
  <c r="F181" i="5"/>
  <c r="F198" i="9" s="1"/>
  <c r="H198" i="9" s="1"/>
  <c r="Z169" i="7"/>
  <c r="F175" i="5"/>
  <c r="F192" i="9" s="1"/>
  <c r="H192" i="9" s="1"/>
  <c r="Z163" i="7"/>
  <c r="F18" i="5"/>
  <c r="F33" i="9" s="1"/>
  <c r="H33" i="9" s="1"/>
  <c r="Z12" i="7"/>
  <c r="F28" i="5"/>
  <c r="F43" i="9" s="1"/>
  <c r="H43" i="9" s="1"/>
  <c r="Z21" i="7"/>
  <c r="F187" i="5"/>
  <c r="F204" i="9" s="1"/>
  <c r="H204" i="9" s="1"/>
  <c r="Z173" i="7"/>
  <c r="F72" i="5"/>
  <c r="F88" i="9" s="1"/>
  <c r="H88" i="9" s="1"/>
  <c r="Z63" i="7"/>
  <c r="F59" i="5"/>
  <c r="F75" i="9" s="1"/>
  <c r="H75" i="9" s="1"/>
  <c r="Z50" i="7"/>
  <c r="Z90" i="7"/>
  <c r="F99" i="5"/>
  <c r="F116" i="9" s="1"/>
  <c r="H116" i="9" s="1"/>
  <c r="F172" i="5"/>
  <c r="F189" i="9" s="1"/>
  <c r="H189" i="9" s="1"/>
  <c r="Z160" i="7"/>
  <c r="F96" i="5"/>
  <c r="F113" i="9" s="1"/>
  <c r="H113" i="9" s="1"/>
  <c r="Z87" i="7"/>
  <c r="F10" i="5"/>
  <c r="F25" i="9" s="1"/>
  <c r="H25" i="9" s="1"/>
  <c r="Z4" i="7"/>
  <c r="F53" i="5"/>
  <c r="F69" i="9" s="1"/>
  <c r="H69" i="9" s="1"/>
  <c r="Z44" i="7"/>
  <c r="F62" i="5"/>
  <c r="F78" i="9" s="1"/>
  <c r="H78" i="9" s="1"/>
  <c r="Z53" i="7"/>
  <c r="Z69" i="7"/>
  <c r="F78" i="5"/>
  <c r="F95" i="9" s="1"/>
  <c r="H95" i="9" s="1"/>
  <c r="F82" i="5"/>
  <c r="F99" i="9" s="1"/>
  <c r="H99" i="9" s="1"/>
  <c r="Z73" i="7"/>
  <c r="F127" i="5"/>
  <c r="F144" i="9" s="1"/>
  <c r="H144" i="9" s="1"/>
  <c r="Z116" i="7"/>
  <c r="F178" i="5"/>
  <c r="F195" i="9" s="1"/>
  <c r="H195" i="9" s="1"/>
  <c r="Z166" i="7"/>
  <c r="F117" i="5"/>
  <c r="F134" i="9" s="1"/>
  <c r="H134" i="9" s="1"/>
  <c r="Z107" i="7"/>
  <c r="F52" i="5"/>
  <c r="F68" i="9" s="1"/>
  <c r="H68" i="9" s="1"/>
  <c r="Z43" i="7"/>
  <c r="F61" i="5"/>
  <c r="F77" i="9" s="1"/>
  <c r="H77" i="9" s="1"/>
  <c r="Z52" i="7"/>
  <c r="Z110" i="7"/>
  <c r="F120" i="5"/>
  <c r="F137" i="9" s="1"/>
  <c r="H137" i="9" s="1"/>
  <c r="F83" i="5"/>
  <c r="F100" i="9" s="1"/>
  <c r="H100" i="9" s="1"/>
  <c r="Z74" i="7"/>
  <c r="F170" i="5"/>
  <c r="F187" i="9" s="1"/>
  <c r="H187" i="9" s="1"/>
  <c r="Z158" i="7"/>
  <c r="F165" i="5"/>
  <c r="F182" i="9" s="1"/>
  <c r="H182" i="9" s="1"/>
  <c r="Z153" i="7"/>
  <c r="F63" i="5"/>
  <c r="F79" i="9" s="1"/>
  <c r="H79" i="9" s="1"/>
  <c r="Z54" i="7"/>
  <c r="F156" i="5"/>
  <c r="F173" i="9" s="1"/>
  <c r="H173" i="9" s="1"/>
  <c r="Z144" i="7"/>
  <c r="F25" i="5"/>
  <c r="F40" i="9" s="1"/>
  <c r="H40" i="9" s="1"/>
  <c r="Z18" i="7"/>
  <c r="Z17" i="7"/>
  <c r="F24" i="5"/>
  <c r="F39" i="9" s="1"/>
  <c r="H39" i="9" s="1"/>
  <c r="F131" i="5"/>
  <c r="F148" i="9" s="1"/>
  <c r="H148" i="9" s="1"/>
  <c r="Z120" i="7"/>
  <c r="Z79" i="7"/>
  <c r="F88" i="5"/>
  <c r="F105" i="9" s="1"/>
  <c r="H105" i="9" s="1"/>
  <c r="F130" i="5"/>
  <c r="F147" i="9" s="1"/>
  <c r="H147" i="9" s="1"/>
  <c r="Z119" i="7"/>
  <c r="F55" i="5"/>
  <c r="F71" i="9" s="1"/>
  <c r="H71" i="9" s="1"/>
  <c r="Z46" i="7"/>
  <c r="F84" i="5"/>
  <c r="F101" i="9" s="1"/>
  <c r="H101" i="9" s="1"/>
  <c r="Z75" i="7"/>
  <c r="F51" i="5"/>
  <c r="F67" i="9" s="1"/>
  <c r="H67" i="9" s="1"/>
  <c r="Z42" i="7"/>
  <c r="Z80" i="7"/>
  <c r="F89" i="5"/>
  <c r="F106" i="9" s="1"/>
  <c r="H106" i="9" s="1"/>
  <c r="F177" i="5"/>
  <c r="F194" i="9" s="1"/>
  <c r="H194" i="9" s="1"/>
  <c r="Z165" i="7"/>
  <c r="F137" i="5"/>
  <c r="F154" i="9" s="1"/>
  <c r="H154" i="9" s="1"/>
  <c r="Z126" i="7"/>
  <c r="F35" i="5"/>
  <c r="F51" i="9" s="1"/>
  <c r="H51" i="9" s="1"/>
  <c r="Z27" i="7"/>
  <c r="Z31" i="7"/>
  <c r="F39" i="5"/>
  <c r="F55" i="9" s="1"/>
  <c r="H55" i="9" s="1"/>
  <c r="F133" i="5"/>
  <c r="F150" i="9" s="1"/>
  <c r="H150" i="9" s="1"/>
  <c r="Z122" i="7"/>
  <c r="F112" i="5"/>
  <c r="F129" i="9" s="1"/>
  <c r="H129" i="9" s="1"/>
  <c r="Z102" i="7"/>
  <c r="F135" i="5"/>
  <c r="F152" i="9" s="1"/>
  <c r="H152" i="9" s="1"/>
  <c r="Z124" i="7"/>
  <c r="F141" i="5"/>
  <c r="F158" i="9" s="1"/>
  <c r="H158" i="9" s="1"/>
  <c r="Z130" i="7"/>
  <c r="Z86" i="7"/>
  <c r="F95" i="5"/>
  <c r="F112" i="9" s="1"/>
  <c r="H112" i="9" s="1"/>
  <c r="F138" i="5"/>
  <c r="F155" i="9" s="1"/>
  <c r="H155" i="9" s="1"/>
  <c r="Z127" i="7"/>
  <c r="Z13" i="7"/>
  <c r="F19" i="5"/>
  <c r="F34" i="9" s="1"/>
  <c r="H34" i="9" s="1"/>
  <c r="F101" i="5"/>
  <c r="F118" i="9" s="1"/>
  <c r="H118" i="9" s="1"/>
  <c r="Z92" i="7"/>
  <c r="F68" i="5"/>
  <c r="F84" i="9" s="1"/>
  <c r="H84" i="9" s="1"/>
  <c r="Z59" i="7"/>
  <c r="Z32" i="7"/>
  <c r="F40" i="5"/>
  <c r="F56" i="9" s="1"/>
  <c r="H56" i="9" s="1"/>
  <c r="F119" i="5"/>
  <c r="F136" i="9" s="1"/>
  <c r="H136" i="9" s="1"/>
  <c r="Z109" i="7"/>
  <c r="F75" i="5"/>
  <c r="F91" i="9" s="1"/>
  <c r="H91" i="9" s="1"/>
  <c r="Z66" i="7"/>
  <c r="F67" i="5"/>
  <c r="F83" i="9" s="1"/>
  <c r="H83" i="9" s="1"/>
  <c r="Z58" i="7"/>
  <c r="Z98" i="7"/>
  <c r="F108" i="5"/>
  <c r="F125" i="9" s="1"/>
  <c r="H125" i="9" s="1"/>
  <c r="Z113" i="7"/>
  <c r="F123" i="5"/>
  <c r="F140" i="9" s="1"/>
  <c r="H140" i="9" s="1"/>
  <c r="F70" i="5"/>
  <c r="F86" i="9" s="1"/>
  <c r="H86" i="9" s="1"/>
  <c r="Z61" i="7"/>
  <c r="F188" i="5"/>
  <c r="F205" i="9" s="1"/>
  <c r="H205" i="9" s="1"/>
  <c r="Z174" i="7"/>
  <c r="F42" i="5"/>
  <c r="F58" i="9" s="1"/>
  <c r="H58" i="9" s="1"/>
  <c r="Z34" i="7"/>
  <c r="Z71" i="7"/>
  <c r="F80" i="5"/>
  <c r="F97" i="9" s="1"/>
  <c r="H97" i="9" s="1"/>
  <c r="F48" i="5"/>
  <c r="F64" i="9" s="1"/>
  <c r="H64" i="9" s="1"/>
  <c r="Z40" i="7"/>
  <c r="Z85" i="7"/>
  <c r="F94" i="5"/>
  <c r="F111" i="9" s="1"/>
  <c r="H111" i="9" s="1"/>
  <c r="Z68" i="7"/>
  <c r="F77" i="5"/>
  <c r="F94" i="9" s="1"/>
  <c r="H94" i="9" s="1"/>
  <c r="Z28" i="7"/>
  <c r="F36" i="5"/>
  <c r="F52" i="9" s="1"/>
  <c r="H52" i="9" s="1"/>
  <c r="F168" i="5"/>
  <c r="F185" i="9" s="1"/>
  <c r="H185" i="9" s="1"/>
  <c r="Z156" i="7"/>
  <c r="F190" i="5"/>
  <c r="Z176" i="7"/>
  <c r="F179" i="5"/>
  <c r="F196" i="9" s="1"/>
  <c r="H196" i="9" s="1"/>
  <c r="Z167" i="7"/>
  <c r="F146" i="5"/>
  <c r="F163" i="9" s="1"/>
  <c r="H163" i="9" s="1"/>
  <c r="Z134" i="7"/>
  <c r="F54" i="5"/>
  <c r="F70" i="9" s="1"/>
  <c r="H70" i="9" s="1"/>
  <c r="Z45" i="7"/>
  <c r="F148" i="5"/>
  <c r="F165" i="9" s="1"/>
  <c r="H165" i="9" s="1"/>
  <c r="Z136" i="7"/>
  <c r="Z39" i="7"/>
  <c r="F47" i="5"/>
  <c r="F63" i="9" s="1"/>
  <c r="H63" i="9" s="1"/>
  <c r="F154" i="5"/>
  <c r="F171" i="9" s="1"/>
  <c r="H171" i="9" s="1"/>
  <c r="Z142" i="7"/>
  <c r="F74" i="5"/>
  <c r="F90" i="9" s="1"/>
  <c r="H90" i="9" s="1"/>
  <c r="Z65" i="7"/>
  <c r="F155" i="5"/>
  <c r="F172" i="9" s="1"/>
  <c r="H172" i="9" s="1"/>
  <c r="Z143" i="7"/>
  <c r="F37" i="5"/>
  <c r="F53" i="9" s="1"/>
  <c r="H53" i="9" s="1"/>
  <c r="Z29" i="7"/>
  <c r="F171" i="5"/>
  <c r="F188" i="9" s="1"/>
  <c r="H188" i="9" s="1"/>
  <c r="Z159" i="7"/>
  <c r="F79" i="5"/>
  <c r="F96" i="9" s="1"/>
  <c r="H96" i="9" s="1"/>
  <c r="Z70" i="7"/>
  <c r="Z37" i="7"/>
  <c r="F45" i="5"/>
  <c r="F61" i="9" s="1"/>
  <c r="H61" i="9" s="1"/>
  <c r="Z112" i="7"/>
  <c r="F122" i="5"/>
  <c r="F139" i="9" s="1"/>
  <c r="H139" i="9" s="1"/>
  <c r="F100" i="5"/>
  <c r="F117" i="9" s="1"/>
  <c r="H117" i="9" s="1"/>
  <c r="Z91" i="7"/>
  <c r="F169" i="5"/>
  <c r="F186" i="9" s="1"/>
  <c r="H186" i="9" s="1"/>
  <c r="Z157" i="7"/>
  <c r="F73" i="5"/>
  <c r="F89" i="9" s="1"/>
  <c r="H89" i="9" s="1"/>
  <c r="Z64" i="7"/>
  <c r="F69" i="5"/>
  <c r="F85" i="9" s="1"/>
  <c r="H85" i="9" s="1"/>
  <c r="Z60" i="7"/>
  <c r="Z111" i="7"/>
  <c r="F121" i="5"/>
  <c r="F138" i="9" s="1"/>
  <c r="H138" i="9" s="1"/>
  <c r="F160" i="5"/>
  <c r="F177" i="9" s="1"/>
  <c r="H177" i="9" s="1"/>
  <c r="Z148" i="7"/>
  <c r="F105" i="5"/>
  <c r="F122" i="9" s="1"/>
  <c r="H122" i="9" s="1"/>
  <c r="Z95" i="7"/>
  <c r="F162" i="5"/>
  <c r="F179" i="9" s="1"/>
  <c r="H179" i="9" s="1"/>
  <c r="Z150" i="7"/>
  <c r="F157" i="5"/>
  <c r="F174" i="9" s="1"/>
  <c r="H174" i="9" s="1"/>
  <c r="Z145" i="7"/>
  <c r="Z105" i="7"/>
  <c r="F115" i="5"/>
  <c r="F132" i="9" s="1"/>
  <c r="H132" i="9" s="1"/>
  <c r="Z23" i="7"/>
  <c r="F30" i="5"/>
  <c r="F45" i="9" s="1"/>
  <c r="H45" i="9" s="1"/>
  <c r="F109" i="5"/>
  <c r="F126" i="9" s="1"/>
  <c r="H126" i="9" s="1"/>
  <c r="Z99" i="7"/>
  <c r="F46" i="5"/>
  <c r="F62" i="9" s="1"/>
  <c r="H62" i="9" s="1"/>
  <c r="Z38" i="7"/>
  <c r="F164" i="5"/>
  <c r="F181" i="9" s="1"/>
  <c r="H181" i="9" s="1"/>
  <c r="Z152" i="7"/>
  <c r="F65" i="5"/>
  <c r="F81" i="9" s="1"/>
  <c r="H81" i="9" s="1"/>
  <c r="Z56" i="7"/>
  <c r="F161" i="5"/>
  <c r="F178" i="9" s="1"/>
  <c r="H178" i="9" s="1"/>
  <c r="Z149" i="7"/>
  <c r="F38" i="5"/>
  <c r="F54" i="9" s="1"/>
  <c r="H54" i="9" s="1"/>
  <c r="Z30" i="7"/>
  <c r="Z78" i="7"/>
  <c r="F87" i="5"/>
  <c r="F104" i="9" s="1"/>
  <c r="H104" i="9" s="1"/>
  <c r="F92" i="5"/>
  <c r="F109" i="9" s="1"/>
  <c r="H109" i="9" s="1"/>
  <c r="Z83" i="7"/>
  <c r="F151" i="5"/>
  <c r="F168" i="9" s="1"/>
  <c r="H168" i="9" s="1"/>
  <c r="Z139" i="7"/>
  <c r="F149" i="5"/>
  <c r="F166" i="9" s="1"/>
  <c r="H166" i="9" s="1"/>
  <c r="Z137" i="7"/>
  <c r="Z8" i="7"/>
  <c r="F14" i="5"/>
  <c r="F29" i="9" s="1"/>
  <c r="H29" i="9" s="1"/>
  <c r="F71" i="5"/>
  <c r="F87" i="9" s="1"/>
  <c r="H87" i="9" s="1"/>
  <c r="Z62" i="7"/>
  <c r="Z7" i="7"/>
  <c r="F13" i="5"/>
  <c r="F28" i="9" s="1"/>
  <c r="H28" i="9" s="1"/>
  <c r="F176" i="5"/>
  <c r="F193" i="9" s="1"/>
  <c r="H193" i="9" s="1"/>
  <c r="Z164" i="7"/>
  <c r="Z89" i="7"/>
  <c r="F98" i="5"/>
  <c r="F115" i="9" s="1"/>
  <c r="H115" i="9" s="1"/>
  <c r="F126" i="5"/>
  <c r="F143" i="9" s="1"/>
  <c r="H143" i="9" s="1"/>
  <c r="Z115" i="7"/>
  <c r="F142" i="5"/>
  <c r="F159" i="9" s="1"/>
  <c r="H159" i="9" s="1"/>
  <c r="Z131" i="7"/>
  <c r="Z15" i="7"/>
  <c r="F22" i="5"/>
  <c r="F37" i="9" s="1"/>
  <c r="H37" i="9" s="1"/>
  <c r="F12" i="5"/>
  <c r="F27" i="9" s="1"/>
  <c r="H27" i="9" s="1"/>
  <c r="Z6" i="7"/>
  <c r="F129" i="5"/>
  <c r="F146" i="9" s="1"/>
  <c r="H146" i="9" s="1"/>
  <c r="Z118" i="7"/>
  <c r="Z108" i="7"/>
  <c r="F118" i="5"/>
  <c r="F135" i="9" s="1"/>
  <c r="H135" i="9" s="1"/>
  <c r="F106" i="5"/>
  <c r="F123" i="9" s="1"/>
  <c r="H123" i="9" s="1"/>
  <c r="Z96" i="7"/>
  <c r="F64" i="5"/>
  <c r="F80" i="9" s="1"/>
  <c r="H80" i="9" s="1"/>
  <c r="Z55" i="7"/>
  <c r="Z36" i="7"/>
  <c r="F44" i="5"/>
  <c r="F60" i="9" s="1"/>
  <c r="H60" i="9" s="1"/>
  <c r="F174" i="5"/>
  <c r="F191" i="9" s="1"/>
  <c r="H191" i="9" s="1"/>
  <c r="Z162" i="7"/>
  <c r="Z10" i="7"/>
  <c r="F16" i="5"/>
  <c r="F31" i="9" s="1"/>
  <c r="H31" i="9" s="1"/>
  <c r="F139" i="5"/>
  <c r="F156" i="9" s="1"/>
  <c r="H156" i="9" s="1"/>
  <c r="Z128" i="7"/>
  <c r="F85" i="5"/>
  <c r="F102" i="9" s="1"/>
  <c r="H102" i="9" s="1"/>
  <c r="Z76" i="7"/>
  <c r="Z97" i="7"/>
  <c r="F107" i="5"/>
  <c r="F124" i="9" s="1"/>
  <c r="H124" i="9" s="1"/>
  <c r="P201" i="9" l="1"/>
  <c r="N28" i="9"/>
  <c r="K28" i="9"/>
  <c r="K104" i="9"/>
  <c r="N104" i="9"/>
  <c r="N139" i="9"/>
  <c r="K139" i="9"/>
  <c r="K125" i="9"/>
  <c r="N125" i="9"/>
  <c r="N106" i="9"/>
  <c r="K106" i="9"/>
  <c r="K126" i="9"/>
  <c r="N126" i="9"/>
  <c r="K118" i="9"/>
  <c r="N118" i="9"/>
  <c r="N129" i="9"/>
  <c r="K129" i="9"/>
  <c r="K148" i="9"/>
  <c r="N148" i="9"/>
  <c r="K187" i="9"/>
  <c r="N187" i="9"/>
  <c r="N195" i="9"/>
  <c r="K195" i="9"/>
  <c r="N25" i="9"/>
  <c r="K25" i="9"/>
  <c r="N204" i="9"/>
  <c r="K204" i="9"/>
  <c r="K160" i="9"/>
  <c r="N160" i="9"/>
  <c r="N145" i="9"/>
  <c r="K145" i="9"/>
  <c r="K164" i="9"/>
  <c r="N164" i="9"/>
  <c r="K72" i="9"/>
  <c r="N72" i="9"/>
  <c r="N130" i="9"/>
  <c r="K130" i="9"/>
  <c r="N37" i="9"/>
  <c r="K37" i="9"/>
  <c r="N45" i="9"/>
  <c r="K45" i="9"/>
  <c r="N138" i="9"/>
  <c r="K138" i="9"/>
  <c r="N61" i="9"/>
  <c r="K61" i="9"/>
  <c r="N97" i="9"/>
  <c r="K97" i="9"/>
  <c r="N34" i="9"/>
  <c r="K34" i="9"/>
  <c r="K39" i="9"/>
  <c r="N39" i="9"/>
  <c r="K114" i="9"/>
  <c r="N114" i="9"/>
  <c r="K41" i="9"/>
  <c r="N41" i="9"/>
  <c r="K44" i="9"/>
  <c r="N44" i="9"/>
  <c r="K196" i="9"/>
  <c r="N196" i="9"/>
  <c r="K87" i="9"/>
  <c r="N87" i="9"/>
  <c r="N171" i="9"/>
  <c r="K171" i="9"/>
  <c r="N83" i="9"/>
  <c r="K83" i="9"/>
  <c r="N150" i="9"/>
  <c r="K150" i="9"/>
  <c r="K67" i="9"/>
  <c r="N67" i="9"/>
  <c r="N100" i="9"/>
  <c r="K100" i="9"/>
  <c r="N144" i="9"/>
  <c r="K144" i="9"/>
  <c r="N113" i="9"/>
  <c r="K113" i="9"/>
  <c r="K43" i="9"/>
  <c r="N43" i="9"/>
  <c r="K59" i="9"/>
  <c r="N59" i="9"/>
  <c r="K38" i="9"/>
  <c r="N38" i="9"/>
  <c r="N27" i="9"/>
  <c r="K27" i="9"/>
  <c r="N60" i="9"/>
  <c r="K60" i="9"/>
  <c r="N54" i="9"/>
  <c r="K54" i="9"/>
  <c r="F207" i="9"/>
  <c r="H207" i="9" s="1"/>
  <c r="F208" i="9"/>
  <c r="H208" i="9" s="1"/>
  <c r="N124" i="9"/>
  <c r="K124" i="9"/>
  <c r="N29" i="9"/>
  <c r="K29" i="9"/>
  <c r="N132" i="9"/>
  <c r="K132" i="9"/>
  <c r="N63" i="9"/>
  <c r="K63" i="9"/>
  <c r="K55" i="9"/>
  <c r="N55" i="9"/>
  <c r="K137" i="9"/>
  <c r="N137" i="9"/>
  <c r="K127" i="9"/>
  <c r="N127" i="9"/>
  <c r="K159" i="9"/>
  <c r="N159" i="9"/>
  <c r="N96" i="9"/>
  <c r="K96" i="9"/>
  <c r="N58" i="9"/>
  <c r="K58" i="9"/>
  <c r="K91" i="9"/>
  <c r="N91" i="9"/>
  <c r="N155" i="9"/>
  <c r="K155" i="9"/>
  <c r="N101" i="9"/>
  <c r="K101" i="9"/>
  <c r="N40" i="9"/>
  <c r="K40" i="9"/>
  <c r="N99" i="9"/>
  <c r="K99" i="9"/>
  <c r="N189" i="9"/>
  <c r="K189" i="9"/>
  <c r="N33" i="9"/>
  <c r="K33" i="9"/>
  <c r="K176" i="9"/>
  <c r="N176" i="9"/>
  <c r="N170" i="9"/>
  <c r="K170" i="9"/>
  <c r="N119" i="9"/>
  <c r="K119" i="9"/>
  <c r="N133" i="9"/>
  <c r="K133" i="9"/>
  <c r="N177" i="9"/>
  <c r="K177" i="9"/>
  <c r="N178" i="9"/>
  <c r="K178" i="9"/>
  <c r="N85" i="9"/>
  <c r="K85" i="9"/>
  <c r="K185" i="9"/>
  <c r="N185" i="9"/>
  <c r="K52" i="9"/>
  <c r="N52" i="9"/>
  <c r="K112" i="9"/>
  <c r="N112" i="9"/>
  <c r="N95" i="9"/>
  <c r="K95" i="9"/>
  <c r="K116" i="9"/>
  <c r="N116" i="9"/>
  <c r="K128" i="9"/>
  <c r="N128" i="9"/>
  <c r="K191" i="9"/>
  <c r="N191" i="9"/>
  <c r="N143" i="9"/>
  <c r="K143" i="9"/>
  <c r="N81" i="9"/>
  <c r="K81" i="9"/>
  <c r="K89" i="9"/>
  <c r="N89" i="9"/>
  <c r="K165" i="9"/>
  <c r="N165" i="9"/>
  <c r="N205" i="9"/>
  <c r="K205" i="9"/>
  <c r="K136" i="9"/>
  <c r="N136" i="9"/>
  <c r="K71" i="9"/>
  <c r="N71" i="9"/>
  <c r="N173" i="9"/>
  <c r="K173" i="9"/>
  <c r="K77" i="9"/>
  <c r="N77" i="9"/>
  <c r="K192" i="9"/>
  <c r="N192" i="9"/>
  <c r="N108" i="9"/>
  <c r="K108" i="9"/>
  <c r="K98" i="9"/>
  <c r="N98" i="9"/>
  <c r="N157" i="9"/>
  <c r="K157" i="9"/>
  <c r="N32" i="9"/>
  <c r="K32" i="9"/>
  <c r="N90" i="9"/>
  <c r="K90" i="9"/>
  <c r="K123" i="9"/>
  <c r="N123" i="9"/>
  <c r="K166" i="9"/>
  <c r="N166" i="9"/>
  <c r="N174" i="9"/>
  <c r="K174" i="9"/>
  <c r="K188" i="9"/>
  <c r="N188" i="9"/>
  <c r="N51" i="9"/>
  <c r="K51" i="9"/>
  <c r="K135" i="9"/>
  <c r="N135" i="9"/>
  <c r="N115" i="9"/>
  <c r="K115" i="9"/>
  <c r="N94" i="9"/>
  <c r="K94" i="9"/>
  <c r="N56" i="9"/>
  <c r="K56" i="9"/>
  <c r="K64" i="9"/>
  <c r="N64" i="9"/>
  <c r="N102" i="9"/>
  <c r="K102" i="9"/>
  <c r="N168" i="9"/>
  <c r="K168" i="9"/>
  <c r="N179" i="9"/>
  <c r="K179" i="9"/>
  <c r="N53" i="9"/>
  <c r="K53" i="9"/>
  <c r="N86" i="9"/>
  <c r="K86" i="9"/>
  <c r="N158" i="9"/>
  <c r="K158" i="9"/>
  <c r="N154" i="9"/>
  <c r="K154" i="9"/>
  <c r="K147" i="9"/>
  <c r="N147" i="9"/>
  <c r="N79" i="9"/>
  <c r="K79" i="9"/>
  <c r="N68" i="9"/>
  <c r="K68" i="9"/>
  <c r="K78" i="9"/>
  <c r="N78" i="9"/>
  <c r="K75" i="9"/>
  <c r="N75" i="9"/>
  <c r="N198" i="9"/>
  <c r="K198" i="9"/>
  <c r="N74" i="9"/>
  <c r="K74" i="9"/>
  <c r="N197" i="9"/>
  <c r="K197" i="9"/>
  <c r="K184" i="9"/>
  <c r="N184" i="9"/>
  <c r="N73" i="9"/>
  <c r="K73" i="9"/>
  <c r="N190" i="9"/>
  <c r="K190" i="9"/>
  <c r="K80" i="9"/>
  <c r="N80" i="9"/>
  <c r="N156" i="9"/>
  <c r="K156" i="9"/>
  <c r="N181" i="9"/>
  <c r="K181" i="9"/>
  <c r="K186" i="9"/>
  <c r="N186" i="9"/>
  <c r="K70" i="9"/>
  <c r="N70" i="9"/>
  <c r="N31" i="9"/>
  <c r="K31" i="9"/>
  <c r="N111" i="9"/>
  <c r="K111" i="9"/>
  <c r="K140" i="9"/>
  <c r="N140" i="9"/>
  <c r="N105" i="9"/>
  <c r="K105" i="9"/>
  <c r="K42" i="9"/>
  <c r="N42" i="9"/>
  <c r="K146" i="9"/>
  <c r="N146" i="9"/>
  <c r="K193" i="9"/>
  <c r="N193" i="9"/>
  <c r="N109" i="9"/>
  <c r="K109" i="9"/>
  <c r="N62" i="9"/>
  <c r="K62" i="9"/>
  <c r="K122" i="9"/>
  <c r="N122" i="9"/>
  <c r="K117" i="9"/>
  <c r="N117" i="9"/>
  <c r="N172" i="9"/>
  <c r="K172" i="9"/>
  <c r="N163" i="9"/>
  <c r="K163" i="9"/>
  <c r="K84" i="9"/>
  <c r="N84" i="9"/>
  <c r="N152" i="9"/>
  <c r="K152" i="9"/>
  <c r="N194" i="9"/>
  <c r="K194" i="9"/>
  <c r="K182" i="9"/>
  <c r="N182" i="9"/>
  <c r="N134" i="9"/>
  <c r="K134" i="9"/>
  <c r="N69" i="9"/>
  <c r="K69" i="9"/>
  <c r="K88" i="9"/>
  <c r="N88" i="9"/>
  <c r="N49" i="9"/>
  <c r="K49" i="9"/>
  <c r="K50" i="9"/>
  <c r="N50" i="9"/>
  <c r="K107" i="9"/>
  <c r="N107" i="9"/>
  <c r="K167" i="9"/>
  <c r="N167" i="9"/>
  <c r="N153" i="9"/>
  <c r="K153" i="9"/>
  <c r="M109" i="9" l="1"/>
  <c r="M111" i="9"/>
  <c r="M198" i="9"/>
  <c r="M154" i="9"/>
  <c r="M102" i="9"/>
  <c r="M51" i="9"/>
  <c r="M32" i="9"/>
  <c r="M173" i="9"/>
  <c r="M81" i="9"/>
  <c r="M133" i="9"/>
  <c r="M99" i="9"/>
  <c r="M96" i="9"/>
  <c r="M132" i="9"/>
  <c r="M27" i="9"/>
  <c r="M100" i="9"/>
  <c r="M97" i="9"/>
  <c r="M195" i="9"/>
  <c r="M106" i="9"/>
  <c r="M193" i="9"/>
  <c r="M75" i="9"/>
  <c r="M64" i="9"/>
  <c r="M188" i="9"/>
  <c r="M71" i="9"/>
  <c r="M52" i="9"/>
  <c r="M159" i="9"/>
  <c r="M38" i="9"/>
  <c r="M67" i="9"/>
  <c r="M44" i="9"/>
  <c r="M164" i="9"/>
  <c r="M187" i="9"/>
  <c r="M125" i="9"/>
  <c r="M84" i="9"/>
  <c r="M153" i="9"/>
  <c r="M69" i="9"/>
  <c r="M163" i="9"/>
  <c r="M31" i="9"/>
  <c r="M190" i="9"/>
  <c r="M158" i="9"/>
  <c r="M157" i="9"/>
  <c r="M143" i="9"/>
  <c r="M119" i="9"/>
  <c r="M40" i="9"/>
  <c r="M29" i="9"/>
  <c r="M61" i="9"/>
  <c r="M72" i="9"/>
  <c r="M167" i="9"/>
  <c r="M146" i="9"/>
  <c r="M70" i="9"/>
  <c r="M78" i="9"/>
  <c r="M98" i="9"/>
  <c r="M136" i="9"/>
  <c r="M191" i="9"/>
  <c r="M185" i="9"/>
  <c r="M127" i="9"/>
  <c r="M59" i="9"/>
  <c r="M41" i="9"/>
  <c r="M148" i="9"/>
  <c r="M134" i="9"/>
  <c r="M172" i="9"/>
  <c r="M73" i="9"/>
  <c r="M86" i="9"/>
  <c r="M56" i="9"/>
  <c r="M174" i="9"/>
  <c r="M170" i="9"/>
  <c r="M101" i="9"/>
  <c r="M124" i="9"/>
  <c r="M150" i="9"/>
  <c r="M138" i="9"/>
  <c r="M145" i="9"/>
  <c r="M139" i="9"/>
  <c r="M88" i="9"/>
  <c r="M196" i="9"/>
  <c r="M107" i="9"/>
  <c r="M182" i="9"/>
  <c r="M117" i="9"/>
  <c r="M42" i="9"/>
  <c r="M186" i="9"/>
  <c r="M184" i="9"/>
  <c r="M166" i="9"/>
  <c r="M128" i="9"/>
  <c r="M176" i="9"/>
  <c r="M137" i="9"/>
  <c r="M43" i="9"/>
  <c r="M114" i="9"/>
  <c r="M160" i="9"/>
  <c r="M104" i="9"/>
  <c r="M68" i="9"/>
  <c r="M53" i="9"/>
  <c r="M94" i="9"/>
  <c r="M108" i="9"/>
  <c r="M205" i="9"/>
  <c r="M85" i="9"/>
  <c r="M155" i="9"/>
  <c r="M83" i="9"/>
  <c r="M45" i="9"/>
  <c r="M129" i="9"/>
  <c r="M50" i="9"/>
  <c r="M122" i="9"/>
  <c r="M123" i="9"/>
  <c r="M192" i="9"/>
  <c r="M165" i="9"/>
  <c r="M116" i="9"/>
  <c r="M91" i="9"/>
  <c r="M55" i="9"/>
  <c r="M39" i="9"/>
  <c r="M118" i="9"/>
  <c r="M80" i="9"/>
  <c r="M194" i="9"/>
  <c r="M105" i="9"/>
  <c r="M181" i="9"/>
  <c r="M197" i="9"/>
  <c r="M79" i="9"/>
  <c r="M179" i="9"/>
  <c r="M115" i="9"/>
  <c r="M178" i="9"/>
  <c r="M33" i="9"/>
  <c r="M54" i="9"/>
  <c r="M113" i="9"/>
  <c r="M171" i="9"/>
  <c r="M37" i="9"/>
  <c r="M204" i="9"/>
  <c r="M28" i="9"/>
  <c r="M112" i="9"/>
  <c r="M140" i="9"/>
  <c r="M147" i="9"/>
  <c r="M135" i="9"/>
  <c r="M77" i="9"/>
  <c r="M89" i="9"/>
  <c r="M87" i="9"/>
  <c r="M126" i="9"/>
  <c r="M49" i="9"/>
  <c r="M152" i="9"/>
  <c r="M62" i="9"/>
  <c r="M156" i="9"/>
  <c r="M74" i="9"/>
  <c r="M168" i="9"/>
  <c r="M90" i="9"/>
  <c r="M95" i="9"/>
  <c r="M177" i="9"/>
  <c r="M189" i="9"/>
  <c r="M58" i="9"/>
  <c r="M63" i="9"/>
  <c r="M60" i="9"/>
  <c r="M144" i="9"/>
  <c r="M34" i="9"/>
  <c r="M130" i="9"/>
  <c r="M25" i="9"/>
  <c r="K15" i="9"/>
  <c r="N208" i="9"/>
  <c r="K208" i="9"/>
  <c r="K11" i="9"/>
  <c r="K18" i="9"/>
  <c r="K16" i="9"/>
  <c r="N207" i="9"/>
  <c r="K207" i="9"/>
  <c r="K19" i="9" s="1"/>
  <c r="K13" i="9"/>
  <c r="O144" i="9" l="1"/>
  <c r="O95" i="9"/>
  <c r="O152" i="9"/>
  <c r="O135" i="9"/>
  <c r="O37" i="9"/>
  <c r="O115" i="9"/>
  <c r="O194" i="9"/>
  <c r="O116" i="9"/>
  <c r="O129" i="9"/>
  <c r="O108" i="9"/>
  <c r="O114" i="9"/>
  <c r="O184" i="9"/>
  <c r="O196" i="9"/>
  <c r="O124" i="9"/>
  <c r="O73" i="9"/>
  <c r="O127" i="9"/>
  <c r="O70" i="9"/>
  <c r="O40" i="9"/>
  <c r="O31" i="9"/>
  <c r="O187" i="9"/>
  <c r="O52" i="9"/>
  <c r="O106" i="9"/>
  <c r="O96" i="9"/>
  <c r="O51" i="9"/>
  <c r="O60" i="9"/>
  <c r="O90" i="9"/>
  <c r="O49" i="9"/>
  <c r="O147" i="9"/>
  <c r="O171" i="9"/>
  <c r="O179" i="9"/>
  <c r="O80" i="9"/>
  <c r="O165" i="9"/>
  <c r="O45" i="9"/>
  <c r="O94" i="9"/>
  <c r="O43" i="9"/>
  <c r="O186" i="9"/>
  <c r="O88" i="9"/>
  <c r="O101" i="9"/>
  <c r="O172" i="9"/>
  <c r="O185" i="9"/>
  <c r="O146" i="9"/>
  <c r="O119" i="9"/>
  <c r="O163" i="9"/>
  <c r="O164" i="9"/>
  <c r="O71" i="9"/>
  <c r="O195" i="9"/>
  <c r="O99" i="9"/>
  <c r="O102" i="9"/>
  <c r="M208" i="9"/>
  <c r="O63" i="9"/>
  <c r="O168" i="9"/>
  <c r="O126" i="9"/>
  <c r="O140" i="9"/>
  <c r="O113" i="9"/>
  <c r="O79" i="9"/>
  <c r="O118" i="9"/>
  <c r="O192" i="9"/>
  <c r="O83" i="9"/>
  <c r="O53" i="9"/>
  <c r="O137" i="9"/>
  <c r="O42" i="9"/>
  <c r="O139" i="9"/>
  <c r="O170" i="9"/>
  <c r="O134" i="9"/>
  <c r="O191" i="9"/>
  <c r="O167" i="9"/>
  <c r="O143" i="9"/>
  <c r="O69" i="9"/>
  <c r="O44" i="9"/>
  <c r="O188" i="9"/>
  <c r="O97" i="9"/>
  <c r="O133" i="9"/>
  <c r="O154" i="9"/>
  <c r="O25" i="9"/>
  <c r="O58" i="9"/>
  <c r="O74" i="9"/>
  <c r="O87" i="9"/>
  <c r="O112" i="9"/>
  <c r="O54" i="9"/>
  <c r="O197" i="9"/>
  <c r="O39" i="9"/>
  <c r="O123" i="9"/>
  <c r="O155" i="9"/>
  <c r="O68" i="9"/>
  <c r="O176" i="9"/>
  <c r="O117" i="9"/>
  <c r="O145" i="9"/>
  <c r="O174" i="9"/>
  <c r="O148" i="9"/>
  <c r="O136" i="9"/>
  <c r="O72" i="9"/>
  <c r="O157" i="9"/>
  <c r="O153" i="9"/>
  <c r="O67" i="9"/>
  <c r="O64" i="9"/>
  <c r="O100" i="9"/>
  <c r="O81" i="9"/>
  <c r="O198" i="9"/>
  <c r="O130" i="9"/>
  <c r="O189" i="9"/>
  <c r="O156" i="9"/>
  <c r="O89" i="9"/>
  <c r="O28" i="9"/>
  <c r="O33" i="9"/>
  <c r="O181" i="9"/>
  <c r="O55" i="9"/>
  <c r="O122" i="9"/>
  <c r="O85" i="9"/>
  <c r="O104" i="9"/>
  <c r="O128" i="9"/>
  <c r="O182" i="9"/>
  <c r="O138" i="9"/>
  <c r="O56" i="9"/>
  <c r="O41" i="9"/>
  <c r="O98" i="9"/>
  <c r="O61" i="9"/>
  <c r="O158" i="9"/>
  <c r="O84" i="9"/>
  <c r="O38" i="9"/>
  <c r="O75" i="9"/>
  <c r="O27" i="9"/>
  <c r="O173" i="9"/>
  <c r="O111" i="9"/>
  <c r="M207" i="9"/>
  <c r="O34" i="9"/>
  <c r="O177" i="9"/>
  <c r="O62" i="9"/>
  <c r="O77" i="9"/>
  <c r="O204" i="9"/>
  <c r="O178" i="9"/>
  <c r="O105" i="9"/>
  <c r="O91" i="9"/>
  <c r="O50" i="9"/>
  <c r="O205" i="9"/>
  <c r="O160" i="9"/>
  <c r="O166" i="9"/>
  <c r="O107" i="9"/>
  <c r="O150" i="9"/>
  <c r="O86" i="9"/>
  <c r="O59" i="9"/>
  <c r="O78" i="9"/>
  <c r="O29" i="9"/>
  <c r="O190" i="9"/>
  <c r="O125" i="9"/>
  <c r="O159" i="9"/>
  <c r="O193" i="9"/>
  <c r="O132" i="9"/>
  <c r="O32" i="9"/>
  <c r="O109" i="9"/>
  <c r="P46" i="9"/>
  <c r="P100" i="9" l="1"/>
  <c r="P133" i="9"/>
  <c r="P167" i="9"/>
  <c r="P137" i="9"/>
  <c r="P113" i="9"/>
  <c r="P102" i="9"/>
  <c r="P119" i="9"/>
  <c r="P186" i="9"/>
  <c r="P179" i="9"/>
  <c r="P51" i="9"/>
  <c r="P40" i="9"/>
  <c r="P184" i="9"/>
  <c r="P115" i="9"/>
  <c r="P150" i="9"/>
  <c r="P109" i="9"/>
  <c r="P34" i="9"/>
  <c r="P56" i="9"/>
  <c r="P122" i="9"/>
  <c r="P156" i="9"/>
  <c r="P64" i="9"/>
  <c r="P148" i="9"/>
  <c r="P155" i="9"/>
  <c r="P87" i="9"/>
  <c r="P41" i="9"/>
  <c r="P97" i="9"/>
  <c r="P191" i="9"/>
  <c r="P53" i="9"/>
  <c r="P140" i="9"/>
  <c r="P99" i="9"/>
  <c r="P146" i="9"/>
  <c r="P43" i="9"/>
  <c r="P171" i="9"/>
  <c r="P96" i="9"/>
  <c r="P70" i="9"/>
  <c r="P114" i="9"/>
  <c r="P37" i="9"/>
  <c r="P136" i="9"/>
  <c r="P105" i="9"/>
  <c r="P178" i="9"/>
  <c r="P138" i="9"/>
  <c r="P55" i="9"/>
  <c r="P189" i="9"/>
  <c r="P67" i="9"/>
  <c r="P174" i="9"/>
  <c r="P123" i="9"/>
  <c r="P74" i="9"/>
  <c r="P190" i="9"/>
  <c r="P84" i="9"/>
  <c r="P188" i="9"/>
  <c r="P134" i="9"/>
  <c r="P83" i="9"/>
  <c r="P126" i="9"/>
  <c r="P195" i="9"/>
  <c r="P185" i="9"/>
  <c r="P94" i="9"/>
  <c r="P147" i="9"/>
  <c r="P106" i="9"/>
  <c r="P127" i="9"/>
  <c r="P108" i="9"/>
  <c r="P135" i="9"/>
  <c r="P91" i="9"/>
  <c r="P107" i="9"/>
  <c r="O207" i="9"/>
  <c r="P132" i="9"/>
  <c r="P78" i="9"/>
  <c r="P160" i="9"/>
  <c r="P204" i="9"/>
  <c r="P111" i="9"/>
  <c r="P158" i="9"/>
  <c r="P182" i="9"/>
  <c r="P181" i="9"/>
  <c r="P130" i="9"/>
  <c r="P153" i="9"/>
  <c r="P145" i="9"/>
  <c r="P39" i="9"/>
  <c r="P58" i="9"/>
  <c r="P125" i="9"/>
  <c r="P68" i="9"/>
  <c r="P44" i="9"/>
  <c r="P170" i="9"/>
  <c r="P192" i="9"/>
  <c r="P168" i="9"/>
  <c r="P71" i="9"/>
  <c r="P172" i="9"/>
  <c r="P45" i="9"/>
  <c r="P49" i="9"/>
  <c r="P52" i="9"/>
  <c r="P73" i="9"/>
  <c r="P129" i="9"/>
  <c r="P152" i="9"/>
  <c r="P89" i="9"/>
  <c r="P38" i="9"/>
  <c r="P32" i="9"/>
  <c r="P29" i="9"/>
  <c r="P166" i="9"/>
  <c r="P193" i="9"/>
  <c r="P59" i="9"/>
  <c r="P205" i="9"/>
  <c r="P77" i="9"/>
  <c r="P173" i="9"/>
  <c r="P61" i="9"/>
  <c r="P128" i="9"/>
  <c r="P33" i="9"/>
  <c r="P198" i="9"/>
  <c r="P157" i="9"/>
  <c r="P117" i="9"/>
  <c r="P197" i="9"/>
  <c r="P25" i="9"/>
  <c r="P177" i="9"/>
  <c r="P69" i="9"/>
  <c r="P139" i="9"/>
  <c r="P118" i="9"/>
  <c r="P63" i="9"/>
  <c r="P164" i="9"/>
  <c r="P101" i="9"/>
  <c r="P165" i="9"/>
  <c r="P90" i="9"/>
  <c r="P187" i="9"/>
  <c r="P124" i="9"/>
  <c r="P116" i="9"/>
  <c r="P95" i="9"/>
  <c r="P85" i="9"/>
  <c r="P112" i="9"/>
  <c r="P159" i="9"/>
  <c r="P86" i="9"/>
  <c r="P50" i="9"/>
  <c r="P62" i="9"/>
  <c r="P27" i="9"/>
  <c r="P98" i="9"/>
  <c r="P104" i="9"/>
  <c r="P28" i="9"/>
  <c r="P81" i="9"/>
  <c r="P72" i="9"/>
  <c r="P176" i="9"/>
  <c r="P54" i="9"/>
  <c r="P75" i="9"/>
  <c r="P154" i="9"/>
  <c r="P143" i="9"/>
  <c r="P42" i="9"/>
  <c r="P79" i="9"/>
  <c r="O208" i="9"/>
  <c r="P163" i="9"/>
  <c r="P88" i="9"/>
  <c r="P80" i="9"/>
  <c r="P60" i="9"/>
  <c r="P31" i="9"/>
  <c r="P196" i="9"/>
  <c r="P194" i="9"/>
  <c r="P144" i="9"/>
  <c r="K46" i="9"/>
  <c r="K92" i="9"/>
  <c r="K14" i="9" s="1"/>
  <c r="P208" i="9" l="1"/>
  <c r="P207" i="9"/>
  <c r="P92" i="9"/>
  <c r="K210" i="9"/>
  <c r="K212" i="9" s="1"/>
  <c r="K12" i="9"/>
  <c r="K20" i="9" s="1"/>
  <c r="K22" i="9" s="1"/>
</calcChain>
</file>

<file path=xl/comments1.xml><?xml version="1.0" encoding="utf-8"?>
<comments xmlns="http://schemas.openxmlformats.org/spreadsheetml/2006/main">
  <authors>
    <author>Regan, Jared</author>
  </authors>
  <commentList>
    <comment ref="J207" authorId="0" shapeId="0">
      <text>
        <r>
          <rPr>
            <b/>
            <sz val="9"/>
            <color indexed="81"/>
            <rFont val="Tahoma"/>
            <family val="2"/>
          </rPr>
          <t>Regan, Jared:</t>
        </r>
        <r>
          <rPr>
            <sz val="9"/>
            <color indexed="81"/>
            <rFont val="Tahoma"/>
            <family val="2"/>
          </rPr>
          <t xml:space="preserve">
Sch 58 - Old is not billed in the billing system, therefore this rate is not updated as no Revenue Requirement allocated.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used for capital cost allocation for Company finaniced SCHs only
</t>
        </r>
      </text>
    </comment>
    <comment ref="Z17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This is a monthly per watt of connected load charge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Per Troupe, Danielle  updated 2018 pole installation costs 
</t>
        </r>
      </text>
    </comment>
  </commentList>
</comments>
</file>

<file path=xl/sharedStrings.xml><?xml version="1.0" encoding="utf-8"?>
<sst xmlns="http://schemas.openxmlformats.org/spreadsheetml/2006/main" count="1209" uniqueCount="381">
  <si>
    <t>Adjusted Lighting Revenue Req</t>
  </si>
  <si>
    <t>Difference</t>
  </si>
  <si>
    <t>Lighting Revenue to Collect</t>
  </si>
  <si>
    <t>Lighting Revenue Based on Inventory</t>
  </si>
  <si>
    <t>Old</t>
  </si>
  <si>
    <t>Check</t>
  </si>
  <si>
    <t>All Lighting</t>
  </si>
  <si>
    <t>Sch 55, 56, 58 &amp; 59 Pole Rental</t>
  </si>
  <si>
    <t>Schedule 58-59</t>
  </si>
  <si>
    <t>Schedule 57</t>
  </si>
  <si>
    <t>Schedule 55-56</t>
  </si>
  <si>
    <t>Schedule 54</t>
  </si>
  <si>
    <t>Schedule 53</t>
  </si>
  <si>
    <t>Schedule 52</t>
  </si>
  <si>
    <t>Schedule 51</t>
  </si>
  <si>
    <t>Schedule 50</t>
  </si>
  <si>
    <t>COS %</t>
  </si>
  <si>
    <t>= (l) - (i)</t>
  </si>
  <si>
    <t>= (j) + (k)</t>
  </si>
  <si>
    <t>= (g) * (h)</t>
  </si>
  <si>
    <t>= (d) + (e) + (f)</t>
  </si>
  <si>
    <t>Source</t>
  </si>
  <si>
    <t>(m)</t>
  </si>
  <si>
    <t>(l)</t>
  </si>
  <si>
    <t>(k)</t>
  </si>
  <si>
    <t>(j)</t>
  </si>
  <si>
    <t>(i)</t>
  </si>
  <si>
    <t>(h)</t>
  </si>
  <si>
    <t>(g)</t>
  </si>
  <si>
    <t>(f)</t>
  </si>
  <si>
    <t xml:space="preserve">(e) </t>
  </si>
  <si>
    <t>(d)</t>
  </si>
  <si>
    <t>(c)</t>
  </si>
  <si>
    <t>(b)</t>
  </si>
  <si>
    <t>(a)</t>
  </si>
  <si>
    <t>Customer</t>
  </si>
  <si>
    <t>O&amp;M</t>
  </si>
  <si>
    <t>Wattage (W)</t>
  </si>
  <si>
    <t>Lamp Type</t>
  </si>
  <si>
    <t>Schedule</t>
  </si>
  <si>
    <t>Line No.</t>
  </si>
  <si>
    <t>Summary of Allocated Costs</t>
  </si>
  <si>
    <t>TOTAL PLANT-IN-SERVICE</t>
  </si>
  <si>
    <t>Sub-total</t>
  </si>
  <si>
    <t>SW.T</t>
  </si>
  <si>
    <t>Other Tangible Property</t>
  </si>
  <si>
    <t>Miscellaneous Equip</t>
  </si>
  <si>
    <t>Communication Equip</t>
  </si>
  <si>
    <t>SWPTD.T</t>
  </si>
  <si>
    <t>Power Operated Equip</t>
  </si>
  <si>
    <t>Lab Equip</t>
  </si>
  <si>
    <t>Tools &amp; Shop &amp; Garage Equip</t>
  </si>
  <si>
    <t>PTDP.T</t>
  </si>
  <si>
    <t>Stores Equip</t>
  </si>
  <si>
    <t>Transportation Equip</t>
  </si>
  <si>
    <t>Office Furniture &amp; Equip</t>
  </si>
  <si>
    <t>Structures &amp; Improvements</t>
  </si>
  <si>
    <t>Land &amp; Land Rights</t>
  </si>
  <si>
    <t>General Plant</t>
  </si>
  <si>
    <t>LINE.T</t>
  </si>
  <si>
    <t>Asset Retirement Obligation</t>
  </si>
  <si>
    <t>DIR373.00</t>
  </si>
  <si>
    <t xml:space="preserve">Str &amp; Area Lighting Sys </t>
  </si>
  <si>
    <t>METER</t>
  </si>
  <si>
    <t>Meters</t>
  </si>
  <si>
    <t>RESID</t>
  </si>
  <si>
    <t>Services - UNGD</t>
  </si>
  <si>
    <t>369.02</t>
  </si>
  <si>
    <t>OH_SVC</t>
  </si>
  <si>
    <t>Services - OVHD</t>
  </si>
  <si>
    <t>369.01</t>
  </si>
  <si>
    <t>DIR368.03</t>
  </si>
  <si>
    <t>Line Transf  Assigned</t>
  </si>
  <si>
    <t>UG_TFMR</t>
  </si>
  <si>
    <t>Line Transf  UNGD</t>
  </si>
  <si>
    <t>368.02</t>
  </si>
  <si>
    <t>OH_TFMR</t>
  </si>
  <si>
    <t>Line Transf  OVHD</t>
  </si>
  <si>
    <t>368.01</t>
  </si>
  <si>
    <t>UG_NCP</t>
  </si>
  <si>
    <t xml:space="preserve">UG Conductor &amp; Devices </t>
  </si>
  <si>
    <t xml:space="preserve">UG Conduit </t>
  </si>
  <si>
    <t>DIR366.01</t>
  </si>
  <si>
    <t>UG Conduit Direct Assignment</t>
  </si>
  <si>
    <t>OH_NCP</t>
  </si>
  <si>
    <t xml:space="preserve">OVHD Cond &amp; Devices </t>
  </si>
  <si>
    <t>DIR364.01</t>
  </si>
  <si>
    <t>OH Lines Direct Assignment</t>
  </si>
  <si>
    <t xml:space="preserve">Poles Towers &amp; Fixtures </t>
  </si>
  <si>
    <t>NCP_362</t>
  </si>
  <si>
    <t>Battery Storage</t>
  </si>
  <si>
    <t>Station Equipment - Allocated</t>
  </si>
  <si>
    <t>DIR362.01</t>
  </si>
  <si>
    <t>Station Equipment - Assigned</t>
  </si>
  <si>
    <t>NCP_361</t>
  </si>
  <si>
    <t>Structures &amp; Improve - Allocated</t>
  </si>
  <si>
    <t>DIR361.01</t>
  </si>
  <si>
    <t>Structures &amp; Improve - Assigned</t>
  </si>
  <si>
    <t>NCP_360</t>
  </si>
  <si>
    <t>Land &amp; Land Rights - Allocated</t>
  </si>
  <si>
    <t>DIR360.01</t>
  </si>
  <si>
    <t>Land &amp; Land Rights - Assigned</t>
  </si>
  <si>
    <t>Total</t>
  </si>
  <si>
    <t>Distribution Plant</t>
  </si>
  <si>
    <t>Deferred Portion</t>
  </si>
  <si>
    <t>Current Portion</t>
  </si>
  <si>
    <t>_PC4</t>
  </si>
  <si>
    <t>Non-Washington Transmission Plant</t>
  </si>
  <si>
    <t>% to Total</t>
  </si>
  <si>
    <t xml:space="preserve"> Assigned Revenue Requirement </t>
  </si>
  <si>
    <t>DEM</t>
  </si>
  <si>
    <t>Washington Integrated Lease Facilities (LIF) Transmission Plant</t>
  </si>
  <si>
    <t>Washington Integrated Generation (GIF) Transmission Plant</t>
  </si>
  <si>
    <t>_PC3</t>
  </si>
  <si>
    <t>Washington Transmission Plant</t>
  </si>
  <si>
    <t>Transmission Plant</t>
  </si>
  <si>
    <t>Total Capital Cost of Rented Poles</t>
  </si>
  <si>
    <t>Total Install Cost of other Lamps</t>
  </si>
  <si>
    <t>Other Production Generation</t>
  </si>
  <si>
    <t>Distribution Rev Req</t>
  </si>
  <si>
    <t>Distribution Rev Req to Allocate</t>
  </si>
  <si>
    <t>Lighting COS Capital</t>
  </si>
  <si>
    <t>Hydro Baseload Generation</t>
  </si>
  <si>
    <t>Thermal Baseload Generation</t>
  </si>
  <si>
    <t>Demand Related</t>
  </si>
  <si>
    <t>Production Plant</t>
  </si>
  <si>
    <t>Energy Related</t>
  </si>
  <si>
    <t>Production/Transmission Rev Req</t>
  </si>
  <si>
    <t>GP.T</t>
  </si>
  <si>
    <t>Other</t>
  </si>
  <si>
    <t>Generation Energy &amp; Demand Revenue Req</t>
  </si>
  <si>
    <t>% Energy &amp; Demand</t>
  </si>
  <si>
    <t>Adjusted Rev Req to Collect</t>
  </si>
  <si>
    <t>DP.T</t>
  </si>
  <si>
    <t>Distribution</t>
  </si>
  <si>
    <t>Generation/Transmission</t>
  </si>
  <si>
    <t>Intangible Plant</t>
  </si>
  <si>
    <t>Other Plant</t>
  </si>
  <si>
    <t>Plant-in-Service</t>
  </si>
  <si>
    <t>Production &amp; Transmission Plant</t>
  </si>
  <si>
    <t>RATE BASE</t>
  </si>
  <si>
    <t>ECOS Plant in Service Summary</t>
  </si>
  <si>
    <t>Adjusted Rev Req</t>
  </si>
  <si>
    <t>Total Excluding "Other Plant"</t>
  </si>
  <si>
    <t>Lighting
Sch 50-59</t>
  </si>
  <si>
    <t>Allocation Method</t>
  </si>
  <si>
    <t>Account Description</t>
  </si>
  <si>
    <t>COS ID</t>
  </si>
  <si>
    <t>Adjusted Test Year Twelve Months ended December 2018 @ Proforma Rev Requirement</t>
  </si>
  <si>
    <t>Puget Sound Energy</t>
  </si>
  <si>
    <t>Per kWh Commodity Cost (Annually)</t>
  </si>
  <si>
    <t>Total Count of kWh (annual)</t>
  </si>
  <si>
    <t>Total Revenue Required From Rates</t>
  </si>
  <si>
    <t>A&amp;G Component of Revenue Requirement</t>
  </si>
  <si>
    <t>Production / Transmission (Energy-related) Revenue Requirement</t>
  </si>
  <si>
    <t>Commodity Components (Sch 50, 51, 52, 53, 54, 55, 56, 57, 58, 59)</t>
  </si>
  <si>
    <t>Energy</t>
  </si>
  <si>
    <t>Per kW Demand Cost (Monthly)</t>
  </si>
  <si>
    <t>Per kW Demand Cost (Annually)</t>
  </si>
  <si>
    <t>Total Count of Non-Continuous Area kW</t>
  </si>
  <si>
    <t>Non-Continuous Area Light Portion of Revenue Requirement</t>
  </si>
  <si>
    <t>Non-Continuous Area Light % of Demand</t>
  </si>
  <si>
    <t>Production / Transmission (Demand-related) Revenue Requirement</t>
  </si>
  <si>
    <t>Demand Components (Sch 55, 56, 58, 59)</t>
  </si>
  <si>
    <t>Total Count of Non-Continuous Street kW</t>
  </si>
  <si>
    <t>Non-Continuous Street Light Portion of Revenue Requirement</t>
  </si>
  <si>
    <t>Non-Continuous Street Light % of Demand</t>
  </si>
  <si>
    <t>Demand Components (Sch 50, 51, 52, 53, 54)</t>
  </si>
  <si>
    <t>Total Count of Continuous Street kW</t>
  </si>
  <si>
    <t>Continuous Street Light Portion of Revenue Requirement</t>
  </si>
  <si>
    <t>Continuous Street Light % of Demand</t>
  </si>
  <si>
    <t>Total Revenue Required</t>
  </si>
  <si>
    <t>Demand Components (Sch 57)</t>
  </si>
  <si>
    <t>Demand</t>
  </si>
  <si>
    <t>Per Watt Customer Cost (Monthly)</t>
  </si>
  <si>
    <t>Per Watt Customer Cost (Annually)</t>
  </si>
  <si>
    <t>Total Count of Schedule 57 Connected Watts</t>
  </si>
  <si>
    <t>Amount of Revenue Required from non-57</t>
  </si>
  <si>
    <t>% of Schedule 57 Customers</t>
  </si>
  <si>
    <t>Number of Customers Less Schedule 57 Customers</t>
  </si>
  <si>
    <t>Number of Schedule 57 Customers</t>
  </si>
  <si>
    <t>Total number of Customers</t>
  </si>
  <si>
    <t>Customer Expense (Sch 57)</t>
  </si>
  <si>
    <t>Per kWh Customer Cost</t>
  </si>
  <si>
    <t>% of Non-Schedule 57 Customers</t>
  </si>
  <si>
    <t>Customer Expense  (Sch 50, 51, 52, 53, 54, 55, 56, 58, 59)</t>
  </si>
  <si>
    <t>Monthly O&amp;M Facilities Charge Percentage</t>
  </si>
  <si>
    <t>Annual O&amp;M Facilities Charge Percentage</t>
  </si>
  <si>
    <t>Recovery from 51&amp;52 O&amp;M Facilities Charge</t>
  </si>
  <si>
    <t>System Value of 52 under option A &amp; B</t>
  </si>
  <si>
    <t>Ratio of O&amp;M to Distribution Capital</t>
  </si>
  <si>
    <t>Distribution O&amp;M  (Sch 52 Facilities Charge)</t>
  </si>
  <si>
    <t>Recovery from 51 O&amp;M Facilities Charge</t>
  </si>
  <si>
    <t>System Value of 51 under option A &amp; B</t>
  </si>
  <si>
    <t>Distribution O&amp;M  (Sch 51 Facilities Charge)</t>
  </si>
  <si>
    <t>Per Lamp O&amp;M Cost (Monthly)</t>
  </si>
  <si>
    <t>Per Lamp O&amp;M Cost (Annually)</t>
  </si>
  <si>
    <t>Total Count of O&amp;M Eligible Lamps</t>
  </si>
  <si>
    <t>Revenue Required from Lamps Less Facilities charge Recovery</t>
  </si>
  <si>
    <t>Distribution O&amp;M (Sch 50, 53, 54, 55, 56, 57, 58, 59)</t>
  </si>
  <si>
    <t>Monthly Capital Facilities Charge Percentage</t>
  </si>
  <si>
    <t>Annual Capital Facilities Charge Percentage</t>
  </si>
  <si>
    <t>Revenue from 51&amp;52 Option A Capital Facilities Charge</t>
  </si>
  <si>
    <t>System Value of 51&amp;52 under option A</t>
  </si>
  <si>
    <t>Ratio of Revenue Requirement to System Value</t>
  </si>
  <si>
    <t>Total Revenue Required from Capital (Lamps and Poles)</t>
  </si>
  <si>
    <t xml:space="preserve"> Capital  (Sch 51, 52 Facilities Charge)</t>
  </si>
  <si>
    <t>Per Install Dollar Capital Cost (Monthly)</t>
  </si>
  <si>
    <t>Per Install Dollar Capital Cost (Annually)</t>
  </si>
  <si>
    <t>Total Revenue Required from Pole Rentals</t>
  </si>
  <si>
    <t xml:space="preserve"> Capital  (Sch 55, 56, 58, 59 Pole Rental)</t>
  </si>
  <si>
    <t>Recovery per Install Dollar Capital Cost (Monthly)</t>
  </si>
  <si>
    <t>Recovery per Install Dollar Capital Cost (Annually)</t>
  </si>
  <si>
    <t>Recovery from 51&amp;52 Capital Facilities Charge</t>
  </si>
  <si>
    <t>Total Capital Revenue Required Less Pole Rental</t>
  </si>
  <si>
    <t>Dist. Cap. (Poles) Revenue Required from Rental Poles</t>
  </si>
  <si>
    <t>% of Distribution Cap. (Poles) Required from Rentals</t>
  </si>
  <si>
    <t>Total Revenue Required from Distribution Capital (Poles)</t>
  </si>
  <si>
    <t>Total Revenue Required from Distribution Capital (Lamps)</t>
  </si>
  <si>
    <t xml:space="preserve"> Capital  (Sch 50, 53, 54, 55, 56, 57, 58, 59)</t>
  </si>
  <si>
    <t>Capital</t>
  </si>
  <si>
    <t>Unitized Revenue</t>
  </si>
  <si>
    <t>Cost</t>
  </si>
  <si>
    <t>= (e) * (f)</t>
  </si>
  <si>
    <t>Work Papers</t>
  </si>
  <si>
    <t>Tariff</t>
  </si>
  <si>
    <t>Allocated Capital Costs</t>
  </si>
  <si>
    <t>Capital Cost per $ of System value</t>
  </si>
  <si>
    <t>Installed Cost</t>
  </si>
  <si>
    <t>Financier</t>
  </si>
  <si>
    <t>Allocation of Capital Costs</t>
  </si>
  <si>
    <t xml:space="preserve"> = (c)*(d) ÷ 1000</t>
  </si>
  <si>
    <t>(e)</t>
  </si>
  <si>
    <t>Allocated Demand Costs</t>
  </si>
  <si>
    <t>Demand Cost per kW</t>
  </si>
  <si>
    <t>Allocation of Demand-Related Costs</t>
  </si>
  <si>
    <t>= (c) * (d) ÷ 1000</t>
  </si>
  <si>
    <t>Allocated Energy Costs</t>
  </si>
  <si>
    <t>Energy Cost per kWh</t>
  </si>
  <si>
    <t>Monthly Billed Usage Per Lamp (kWh)</t>
  </si>
  <si>
    <t>Billed Hours (Monthly)</t>
  </si>
  <si>
    <t>Allocation of Energy-Related Costs</t>
  </si>
  <si>
    <t>Yes</t>
  </si>
  <si>
    <t>New</t>
  </si>
  <si>
    <t>58 &amp; 59</t>
  </si>
  <si>
    <t>56 &amp; 56</t>
  </si>
  <si>
    <t>55 &amp; 56</t>
  </si>
  <si>
    <t>Pole Rental Rates</t>
  </si>
  <si>
    <t>No</t>
  </si>
  <si>
    <t>N/A</t>
  </si>
  <si>
    <t>Special</t>
  </si>
  <si>
    <t>57E</t>
  </si>
  <si>
    <t>Sch 57</t>
  </si>
  <si>
    <t>58E &amp; 59E</t>
  </si>
  <si>
    <t>Horizontal</t>
  </si>
  <si>
    <t>Directional</t>
  </si>
  <si>
    <t>Sch 58 &amp; 59</t>
  </si>
  <si>
    <t>HPS</t>
  </si>
  <si>
    <t>55E &amp; 56E</t>
  </si>
  <si>
    <t>Sch 55 &amp; 56</t>
  </si>
  <si>
    <t>54E</t>
  </si>
  <si>
    <t>Sch 54E</t>
  </si>
  <si>
    <t>53E - Customer Owned</t>
  </si>
  <si>
    <t>53E - Company Owned</t>
  </si>
  <si>
    <t>Sch 53E</t>
  </si>
  <si>
    <t xml:space="preserve">52E </t>
  </si>
  <si>
    <t>Sch 52E</t>
  </si>
  <si>
    <t>51E</t>
  </si>
  <si>
    <t>Sch 51E</t>
  </si>
  <si>
    <t>Energy Only</t>
  </si>
  <si>
    <t>50E-B</t>
  </si>
  <si>
    <t>50E-A</t>
  </si>
  <si>
    <t>003</t>
  </si>
  <si>
    <t>Sch 50E</t>
  </si>
  <si>
    <t>Total Cost of Service of Single lamp</t>
  </si>
  <si>
    <t>Commodity Charge</t>
  </si>
  <si>
    <t>Demand Charge</t>
  </si>
  <si>
    <t>Customer Charge</t>
  </si>
  <si>
    <t>O&amp;M Charge</t>
  </si>
  <si>
    <t>Capital Charge</t>
  </si>
  <si>
    <t>Commodity Cost per kWh</t>
  </si>
  <si>
    <t>A&amp;G Cost per kWh</t>
  </si>
  <si>
    <t>O&amp;M Cost per Weighted O&amp;M Eligible Lamp</t>
  </si>
  <si>
    <t>Inndividual Lamp Monthly Billed Usage (kWh)</t>
  </si>
  <si>
    <t xml:space="preserve">Test Year Usage (kWh) </t>
  </si>
  <si>
    <t>Test Year Demand</t>
  </si>
  <si>
    <t>Test Year PSE Financed System Value Estimate</t>
  </si>
  <si>
    <t>Weighted Count of O&amp;M Bulbs &amp; Lamps</t>
  </si>
  <si>
    <t>O&amp;M Frequency Weighting Factor</t>
  </si>
  <si>
    <t>O&amp;M Eligible ?</t>
  </si>
  <si>
    <t>Test Year Count (Lamp Inventory)</t>
  </si>
  <si>
    <t xml:space="preserve">Lamp Size </t>
  </si>
  <si>
    <t>Compact Flourescent</t>
  </si>
  <si>
    <t>CF 22</t>
  </si>
  <si>
    <t>Mercury Vapor</t>
  </si>
  <si>
    <t>MV 100</t>
  </si>
  <si>
    <t>MV 175</t>
  </si>
  <si>
    <t>MV 400</t>
  </si>
  <si>
    <t>MV 700</t>
  </si>
  <si>
    <t>Light Emitting Diode</t>
  </si>
  <si>
    <t>LED 030.01-060</t>
  </si>
  <si>
    <t>LED 060.01-090</t>
  </si>
  <si>
    <t>LED 090.01-120</t>
  </si>
  <si>
    <t>LED 120.01-150</t>
  </si>
  <si>
    <t>LED 150.01-180</t>
  </si>
  <si>
    <t>LED 180.01-210</t>
  </si>
  <si>
    <t>LED 210.01-240</t>
  </si>
  <si>
    <t>LED 240.01-270</t>
  </si>
  <si>
    <t>LED 270.01-300</t>
  </si>
  <si>
    <t>Sodium Vapor</t>
  </si>
  <si>
    <t>SV 50</t>
  </si>
  <si>
    <t>SV 070</t>
  </si>
  <si>
    <t>SV 100</t>
  </si>
  <si>
    <t>SV 150</t>
  </si>
  <si>
    <t>SV 200</t>
  </si>
  <si>
    <t>SV 250</t>
  </si>
  <si>
    <t>SV 310</t>
  </si>
  <si>
    <t>SV 400</t>
  </si>
  <si>
    <t>Metal Halide</t>
  </si>
  <si>
    <t>MH 070</t>
  </si>
  <si>
    <t>MH 100</t>
  </si>
  <si>
    <t>MH 150</t>
  </si>
  <si>
    <t>MH 175</t>
  </si>
  <si>
    <t>MH 250</t>
  </si>
  <si>
    <t>MH 400</t>
  </si>
  <si>
    <t>MH 1000</t>
  </si>
  <si>
    <t>SV 050</t>
  </si>
  <si>
    <t>Company</t>
  </si>
  <si>
    <t>SV 1000</t>
  </si>
  <si>
    <t>MH 70</t>
  </si>
  <si>
    <t>DS 070</t>
  </si>
  <si>
    <t>DS 100</t>
  </si>
  <si>
    <t>DS 150</t>
  </si>
  <si>
    <t>DS 200</t>
  </si>
  <si>
    <t>DS 250</t>
  </si>
  <si>
    <t>DS 400</t>
  </si>
  <si>
    <t>HS 100</t>
  </si>
  <si>
    <t>HS 150</t>
  </si>
  <si>
    <t>HS 200</t>
  </si>
  <si>
    <t>HS 250</t>
  </si>
  <si>
    <t>HS 400</t>
  </si>
  <si>
    <t>DM 175</t>
  </si>
  <si>
    <t>DM 250</t>
  </si>
  <si>
    <t>DM 400</t>
  </si>
  <si>
    <t>DM 1000</t>
  </si>
  <si>
    <t>HM 250</t>
  </si>
  <si>
    <t>HM 400</t>
  </si>
  <si>
    <t>LED 300.01-400</t>
  </si>
  <si>
    <t>LED 400.01-500</t>
  </si>
  <si>
    <t>LED 500.01-600</t>
  </si>
  <si>
    <t>LED 600.01-700</t>
  </si>
  <si>
    <t>LED 700.01-800</t>
  </si>
  <si>
    <t>LED 800.01-900</t>
  </si>
  <si>
    <t>Per W charge</t>
  </si>
  <si>
    <t>TRFC</t>
  </si>
  <si>
    <t>Pole</t>
  </si>
  <si>
    <t>SOURCE</t>
  </si>
  <si>
    <t>2019 GRC: DOCKET UE-190529, ECOS Module</t>
  </si>
  <si>
    <t>2019 GRC: DOCKET UE-190529, Lighting COS Module</t>
  </si>
  <si>
    <t>NEW-PSE-WP Electric Sch 140 Property Tax Rate Spread-Design (2021)</t>
  </si>
  <si>
    <t xml:space="preserve">SOURCE </t>
  </si>
  <si>
    <t>Workpaper: "WP#1 - UE-190529 COS (PTDGP.T)"</t>
  </si>
  <si>
    <t xml:space="preserve">2019 GRC Lighting COS Module Data approved in DOC # UE-190529 </t>
  </si>
  <si>
    <t xml:space="preserve">SCH 140 Proposed Adjusted Cost Allocations </t>
  </si>
  <si>
    <t>SHC 140 - Development of Unitized Lighting Costs per Proposed Adjusted Revenue Requirment to be Collected</t>
  </si>
  <si>
    <t>2022 Schedule 140 Property Tax Workpapers</t>
  </si>
  <si>
    <t>Test Year Ending April 30, 2023</t>
  </si>
  <si>
    <r>
      <t xml:space="preserve">Proposed
Sch 140 Distribution Capital Charge
Effective </t>
    </r>
    <r>
      <rPr>
        <sz val="8"/>
        <color rgb="FF0000FF"/>
        <rFont val="Arial"/>
        <family val="2"/>
      </rPr>
      <t>5/1/2022</t>
    </r>
  </si>
  <si>
    <r>
      <t xml:space="preserve">Proposed
Sch 140 Generation Demand Charge
Effective </t>
    </r>
    <r>
      <rPr>
        <sz val="8"/>
        <color rgb="FF0000FF"/>
        <rFont val="Arial"/>
        <family val="2"/>
      </rPr>
      <t>5/1/2022</t>
    </r>
  </si>
  <si>
    <r>
      <t xml:space="preserve">Proposed Sch 140
Generation Energy Charge
Effective </t>
    </r>
    <r>
      <rPr>
        <sz val="8"/>
        <color rgb="FF0000FF"/>
        <rFont val="Arial"/>
        <family val="2"/>
      </rPr>
      <t>5/1/2022</t>
    </r>
  </si>
  <si>
    <r>
      <t xml:space="preserve">Total Proposed Schedule 140 Charge Effective </t>
    </r>
    <r>
      <rPr>
        <sz val="8"/>
        <color rgb="FF0000FF"/>
        <rFont val="Arial"/>
        <family val="2"/>
      </rPr>
      <t>5/1/2022</t>
    </r>
  </si>
  <si>
    <r>
      <t xml:space="preserve">Annual Lamp Inventory @ </t>
    </r>
    <r>
      <rPr>
        <sz val="8"/>
        <color rgb="FF0000FF"/>
        <rFont val="Arial"/>
        <family val="2"/>
      </rPr>
      <t>01/31/2022</t>
    </r>
  </si>
  <si>
    <r>
      <t xml:space="preserve">Proposed Annual Revenue
Effective </t>
    </r>
    <r>
      <rPr>
        <sz val="8"/>
        <color rgb="FF0000FF"/>
        <rFont val="Arial"/>
        <family val="2"/>
      </rPr>
      <t>5-1-2022</t>
    </r>
  </si>
  <si>
    <r>
      <t xml:space="preserve">Proposed Current Charge
 Effective
 </t>
    </r>
    <r>
      <rPr>
        <sz val="8"/>
        <color rgb="FF0000FF"/>
        <rFont val="Arial"/>
        <family val="2"/>
      </rPr>
      <t>5/1/2022</t>
    </r>
  </si>
  <si>
    <r>
      <t xml:space="preserve">Proposed Deferred Charge
 Effective
 </t>
    </r>
    <r>
      <rPr>
        <sz val="8"/>
        <color rgb="FF0000FF"/>
        <rFont val="Arial"/>
        <family val="2"/>
      </rPr>
      <t>5/1/2022</t>
    </r>
  </si>
  <si>
    <t>Smart LED</t>
  </si>
  <si>
    <t>Per kWh - All Lamps</t>
  </si>
  <si>
    <t>ELECTRIC COST OF SERVICE SUMMARY - RATEBASE SUMMARY - DOCKET UE-190529 (Compliance PLR)</t>
  </si>
  <si>
    <t>2019 GRC Lighting COS Module Data approved in DOC # UE-190529 (Compliance PLR)</t>
  </si>
  <si>
    <t>Goal Seek Adjustment (try to set cell K212 to zero)</t>
  </si>
  <si>
    <t>UE-190529 Lighting COS (Distribution)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</si>
</sst>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.00000"/>
    <numFmt numFmtId="167" formatCode="_(* #,##0_);_(* \(#,##0\);_(* &quot;-&quot;??_);_(@_)"/>
    <numFmt numFmtId="168" formatCode="0.00000%"/>
    <numFmt numFmtId="169" formatCode="&quot;$&quot;#,##0.000000"/>
    <numFmt numFmtId="170" formatCode="&quot;$&quot;#,##0.0000"/>
    <numFmt numFmtId="171" formatCode="_(&quot;$&quot;* #,##0.00000_);_(&quot;$&quot;* \(#,##0.00000\);_(&quot;$&quot;* &quot;-&quot;??_);_(@_)"/>
    <numFmt numFmtId="172" formatCode="_(* #,##0.000_);_(* \(#,##0.000\);_(* &quot;-&quot;??_);_(@_)"/>
    <numFmt numFmtId="173" formatCode="_(&quot;$&quot;* #,##0.000000_);_(&quot;$&quot;* \(#,##0.000000\);_(&quot;$&quot;* &quot;-&quot;??_);_(@_)"/>
    <numFmt numFmtId="174" formatCode="_(&quot;$&quot;* #,##0.0000000_);_(&quot;$&quot;* \(#,##0.000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808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b/>
      <i/>
      <sz val="8"/>
      <name val="Arial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4">
    <xf numFmtId="0" fontId="0" fillId="0" borderId="0" xfId="0"/>
    <xf numFmtId="0" fontId="4" fillId="0" borderId="0" xfId="0" applyFont="1" applyFill="1" applyBorder="1"/>
    <xf numFmtId="0" fontId="4" fillId="0" borderId="14" xfId="0" applyFont="1" applyFill="1" applyBorder="1"/>
    <xf numFmtId="0" fontId="4" fillId="0" borderId="0" xfId="0" applyFont="1" applyFill="1" applyAlignment="1">
      <alignment horizontal="center"/>
    </xf>
    <xf numFmtId="166" fontId="4" fillId="0" borderId="15" xfId="0" applyNumberFormat="1" applyFont="1" applyFill="1" applyBorder="1"/>
    <xf numFmtId="4" fontId="4" fillId="0" borderId="0" xfId="0" applyNumberFormat="1" applyFont="1" applyFill="1" applyBorder="1"/>
    <xf numFmtId="164" fontId="4" fillId="0" borderId="0" xfId="0" applyNumberFormat="1" applyFont="1" applyFill="1" applyBorder="1"/>
    <xf numFmtId="0" fontId="4" fillId="0" borderId="2" xfId="0" applyFont="1" applyFill="1" applyBorder="1"/>
    <xf numFmtId="0" fontId="5" fillId="0" borderId="16" xfId="0" applyFont="1" applyFill="1" applyBorder="1"/>
    <xf numFmtId="166" fontId="4" fillId="0" borderId="17" xfId="0" applyNumberFormat="1" applyFont="1" applyFill="1" applyBorder="1"/>
    <xf numFmtId="166" fontId="4" fillId="0" borderId="2" xfId="0" applyNumberFormat="1" applyFont="1" applyFill="1" applyBorder="1"/>
    <xf numFmtId="10" fontId="4" fillId="0" borderId="0" xfId="0" applyNumberFormat="1" applyFont="1" applyFill="1" applyBorder="1"/>
    <xf numFmtId="166" fontId="4" fillId="0" borderId="0" xfId="0" applyNumberFormat="1" applyFont="1" applyFill="1" applyBorder="1"/>
    <xf numFmtId="1" fontId="4" fillId="0" borderId="0" xfId="0" applyNumberFormat="1" applyFont="1" applyFill="1" applyBorder="1"/>
    <xf numFmtId="168" fontId="4" fillId="0" borderId="17" xfId="0" applyNumberFormat="1" applyFont="1" applyFill="1" applyBorder="1"/>
    <xf numFmtId="168" fontId="4" fillId="0" borderId="2" xfId="0" applyNumberFormat="1" applyFont="1" applyFill="1" applyBorder="1"/>
    <xf numFmtId="168" fontId="4" fillId="0" borderId="0" xfId="0" applyNumberFormat="1" applyFont="1" applyFill="1" applyBorder="1"/>
    <xf numFmtId="0" fontId="4" fillId="0" borderId="3" xfId="0" applyFont="1" applyFill="1" applyBorder="1"/>
    <xf numFmtId="10" fontId="4" fillId="0" borderId="17" xfId="0" applyNumberFormat="1" applyFont="1" applyFill="1" applyBorder="1"/>
    <xf numFmtId="10" fontId="4" fillId="0" borderId="2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indent="1"/>
    </xf>
    <xf numFmtId="0" fontId="4" fillId="0" borderId="0" xfId="0" quotePrefix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right" wrapText="1"/>
    </xf>
    <xf numFmtId="0" fontId="4" fillId="0" borderId="0" xfId="0" quotePrefix="1" applyFont="1" applyFill="1" applyBorder="1" applyAlignment="1"/>
    <xf numFmtId="0" fontId="4" fillId="0" borderId="0" xfId="0" quotePrefix="1" applyFont="1" applyFill="1" applyBorder="1" applyAlignment="1">
      <alignment horizontal="left" indent="1"/>
    </xf>
    <xf numFmtId="0" fontId="4" fillId="0" borderId="0" xfId="0" quotePrefix="1" applyFont="1" applyFill="1" applyBorder="1" applyAlignment="1">
      <alignment horizontal="center"/>
    </xf>
    <xf numFmtId="44" fontId="4" fillId="0" borderId="0" xfId="2" applyFont="1" applyFill="1" applyBorder="1"/>
    <xf numFmtId="171" fontId="4" fillId="0" borderId="0" xfId="2" applyNumberFormat="1" applyFont="1" applyFill="1" applyBorder="1"/>
    <xf numFmtId="0" fontId="4" fillId="0" borderId="0" xfId="0" applyFont="1" applyFill="1" applyBorder="1" applyAlignment="1"/>
    <xf numFmtId="167" fontId="4" fillId="0" borderId="0" xfId="1" applyNumberFormat="1" applyFont="1" applyFill="1" applyBorder="1" applyAlignment="1"/>
    <xf numFmtId="172" fontId="4" fillId="0" borderId="0" xfId="1" applyNumberFormat="1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167" fontId="4" fillId="0" borderId="0" xfId="1" applyNumberFormat="1" applyFont="1" applyFill="1" applyBorder="1"/>
    <xf numFmtId="0" fontId="4" fillId="0" borderId="0" xfId="0" applyFont="1" applyFill="1" applyBorder="1" applyAlignment="1">
      <alignment horizontal="right"/>
    </xf>
    <xf numFmtId="44" fontId="4" fillId="0" borderId="2" xfId="2" applyFont="1" applyFill="1" applyBorder="1"/>
    <xf numFmtId="44" fontId="4" fillId="0" borderId="1" xfId="2" applyFont="1" applyFill="1" applyBorder="1"/>
    <xf numFmtId="0" fontId="4" fillId="0" borderId="1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7" fontId="9" fillId="0" borderId="0" xfId="0" applyNumberFormat="1" applyFont="1" applyFill="1"/>
    <xf numFmtId="165" fontId="9" fillId="0" borderId="0" xfId="2" applyNumberFormat="1" applyFont="1" applyFill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41" fontId="4" fillId="0" borderId="0" xfId="0" applyNumberFormat="1" applyFont="1" applyFill="1"/>
    <xf numFmtId="165" fontId="9" fillId="0" borderId="0" xfId="0" applyNumberFormat="1" applyFont="1" applyFill="1"/>
    <xf numFmtId="164" fontId="4" fillId="0" borderId="0" xfId="2" applyNumberFormat="1" applyFont="1" applyFill="1"/>
    <xf numFmtId="44" fontId="4" fillId="0" borderId="0" xfId="2" applyFont="1" applyFill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4" fillId="0" borderId="0" xfId="2" applyNumberFormat="1" applyFont="1" applyFill="1"/>
    <xf numFmtId="164" fontId="4" fillId="0" borderId="0" xfId="0" applyNumberFormat="1" applyFont="1" applyFill="1"/>
    <xf numFmtId="0" fontId="9" fillId="0" borderId="0" xfId="0" quotePrefix="1" applyFont="1" applyFill="1" applyAlignment="1">
      <alignment horizontal="left"/>
    </xf>
    <xf numFmtId="41" fontId="9" fillId="0" borderId="0" xfId="0" applyNumberFormat="1" applyFont="1" applyFill="1"/>
    <xf numFmtId="0" fontId="9" fillId="0" borderId="0" xfId="0" applyFont="1" applyFill="1" applyAlignment="1">
      <alignment horizontal="left"/>
    </xf>
    <xf numFmtId="165" fontId="10" fillId="3" borderId="0" xfId="0" applyNumberFormat="1" applyFont="1" applyFill="1"/>
    <xf numFmtId="171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/>
    </xf>
    <xf numFmtId="44" fontId="11" fillId="0" borderId="0" xfId="2" applyFont="1" applyFill="1"/>
    <xf numFmtId="0" fontId="9" fillId="0" borderId="0" xfId="0" applyFont="1"/>
    <xf numFmtId="0" fontId="9" fillId="4" borderId="0" xfId="0" applyNumberFormat="1" applyFont="1" applyFill="1" applyAlignment="1"/>
    <xf numFmtId="0" fontId="9" fillId="4" borderId="0" xfId="0" applyNumberFormat="1" applyFont="1" applyFill="1" applyAlignment="1">
      <alignment horizontal="center"/>
    </xf>
    <xf numFmtId="0" fontId="5" fillId="4" borderId="3" xfId="0" applyNumberFormat="1" applyFont="1" applyFill="1" applyBorder="1" applyAlignment="1">
      <alignment horizontal="center" wrapText="1"/>
    </xf>
    <xf numFmtId="0" fontId="5" fillId="4" borderId="3" xfId="0" applyNumberFormat="1" applyFont="1" applyFill="1" applyBorder="1" applyAlignment="1">
      <alignment horizontal="left" wrapText="1"/>
    </xf>
    <xf numFmtId="0" fontId="12" fillId="0" borderId="13" xfId="0" applyFont="1" applyBorder="1"/>
    <xf numFmtId="0" fontId="5" fillId="4" borderId="0" xfId="0" applyNumberFormat="1" applyFont="1" applyFill="1" applyAlignment="1">
      <alignment horizontal="center" vertical="center" wrapText="1"/>
    </xf>
    <xf numFmtId="0" fontId="12" fillId="0" borderId="10" xfId="0" applyFont="1" applyBorder="1"/>
    <xf numFmtId="0" fontId="5" fillId="4" borderId="0" xfId="0" applyNumberFormat="1" applyFont="1" applyFill="1" applyAlignment="1"/>
    <xf numFmtId="0" fontId="9" fillId="0" borderId="0" xfId="0" applyNumberFormat="1" applyFont="1" applyFill="1" applyBorder="1" applyAlignment="1">
      <alignment horizontal="center"/>
    </xf>
    <xf numFmtId="0" fontId="9" fillId="0" borderId="8" xfId="0" quotePrefix="1" applyFont="1" applyBorder="1" applyAlignment="1">
      <alignment horizontal="left"/>
    </xf>
    <xf numFmtId="0" fontId="9" fillId="0" borderId="0" xfId="0" applyFont="1" applyBorder="1"/>
    <xf numFmtId="165" fontId="9" fillId="0" borderId="0" xfId="0" applyNumberFormat="1" applyFont="1" applyBorder="1"/>
    <xf numFmtId="9" fontId="9" fillId="0" borderId="0" xfId="0" applyNumberFormat="1" applyFont="1" applyBorder="1"/>
    <xf numFmtId="165" fontId="9" fillId="0" borderId="7" xfId="0" applyNumberFormat="1" applyFont="1" applyBorder="1"/>
    <xf numFmtId="0" fontId="9" fillId="0" borderId="6" xfId="0" applyFont="1" applyBorder="1"/>
    <xf numFmtId="0" fontId="9" fillId="0" borderId="5" xfId="0" applyFont="1" applyBorder="1"/>
    <xf numFmtId="165" fontId="9" fillId="0" borderId="5" xfId="0" applyNumberFormat="1" applyFont="1" applyBorder="1"/>
    <xf numFmtId="9" fontId="9" fillId="0" borderId="5" xfId="0" applyNumberFormat="1" applyFont="1" applyBorder="1"/>
    <xf numFmtId="165" fontId="9" fillId="0" borderId="4" xfId="0" applyNumberFormat="1" applyFont="1" applyBorder="1"/>
    <xf numFmtId="2" fontId="9" fillId="4" borderId="0" xfId="0" applyNumberFormat="1" applyFont="1" applyFill="1" applyAlignment="1">
      <alignment horizontal="center"/>
    </xf>
    <xf numFmtId="165" fontId="9" fillId="4" borderId="0" xfId="0" applyNumberFormat="1" applyFont="1" applyFill="1" applyAlignment="1">
      <alignment horizontal="center"/>
    </xf>
    <xf numFmtId="0" fontId="13" fillId="0" borderId="13" xfId="0" applyFont="1" applyBorder="1"/>
    <xf numFmtId="0" fontId="14" fillId="0" borderId="0" xfId="0" applyFont="1" applyBorder="1"/>
    <xf numFmtId="0" fontId="13" fillId="0" borderId="10" xfId="0" applyFont="1" applyBorder="1"/>
    <xf numFmtId="0" fontId="5" fillId="4" borderId="3" xfId="0" applyNumberFormat="1" applyFont="1" applyFill="1" applyBorder="1" applyAlignment="1"/>
    <xf numFmtId="2" fontId="5" fillId="4" borderId="3" xfId="0" applyNumberFormat="1" applyFont="1" applyFill="1" applyBorder="1" applyAlignment="1">
      <alignment horizontal="center"/>
    </xf>
    <xf numFmtId="0" fontId="5" fillId="4" borderId="3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0" fontId="9" fillId="0" borderId="7" xfId="0" applyFont="1" applyBorder="1"/>
    <xf numFmtId="0" fontId="9" fillId="0" borderId="8" xfId="0" quotePrefix="1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12" fillId="0" borderId="10" xfId="0" quotePrefix="1" applyFont="1" applyBorder="1" applyAlignment="1">
      <alignment horizontal="left"/>
    </xf>
    <xf numFmtId="0" fontId="9" fillId="0" borderId="8" xfId="0" applyFont="1" applyBorder="1"/>
    <xf numFmtId="0" fontId="9" fillId="0" borderId="4" xfId="0" applyFont="1" applyBorder="1"/>
    <xf numFmtId="9" fontId="9" fillId="0" borderId="7" xfId="0" applyNumberFormat="1" applyFont="1" applyBorder="1"/>
    <xf numFmtId="9" fontId="9" fillId="0" borderId="4" xfId="0" applyNumberFormat="1" applyFont="1" applyBorder="1"/>
    <xf numFmtId="0" fontId="5" fillId="4" borderId="3" xfId="0" quotePrefix="1" applyNumberFormat="1" applyFont="1" applyFill="1" applyBorder="1" applyAlignment="1">
      <alignment horizontal="left"/>
    </xf>
    <xf numFmtId="0" fontId="12" fillId="0" borderId="12" xfId="0" quotePrefix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1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9" fontId="16" fillId="0" borderId="0" xfId="3" applyFont="1" applyBorder="1"/>
    <xf numFmtId="9" fontId="16" fillId="0" borderId="5" xfId="3" applyFont="1" applyBorder="1"/>
    <xf numFmtId="165" fontId="17" fillId="0" borderId="5" xfId="0" applyNumberFormat="1" applyFont="1" applyBorder="1"/>
    <xf numFmtId="165" fontId="9" fillId="0" borderId="2" xfId="0" applyNumberFormat="1" applyFont="1" applyBorder="1"/>
    <xf numFmtId="165" fontId="9" fillId="0" borderId="9" xfId="0" applyNumberFormat="1" applyFont="1" applyBorder="1"/>
    <xf numFmtId="165" fontId="17" fillId="0" borderId="1" xfId="0" applyNumberFormat="1" applyFont="1" applyBorder="1"/>
    <xf numFmtId="165" fontId="17" fillId="0" borderId="2" xfId="0" applyNumberFormat="1" applyFont="1" applyBorder="1"/>
    <xf numFmtId="165" fontId="17" fillId="3" borderId="0" xfId="0" applyNumberFormat="1" applyFont="1" applyFill="1" applyBorder="1"/>
    <xf numFmtId="165" fontId="17" fillId="4" borderId="0" xfId="0" applyNumberFormat="1" applyFont="1" applyFill="1" applyAlignment="1">
      <alignment horizont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164" fontId="4" fillId="0" borderId="15" xfId="0" applyNumberFormat="1" applyFont="1" applyFill="1" applyBorder="1"/>
    <xf numFmtId="0" fontId="5" fillId="0" borderId="18" xfId="0" applyFont="1" applyFill="1" applyBorder="1" applyAlignment="1"/>
    <xf numFmtId="0" fontId="4" fillId="0" borderId="19" xfId="0" applyFont="1" applyFill="1" applyBorder="1"/>
    <xf numFmtId="0" fontId="4" fillId="0" borderId="19" xfId="0" applyFont="1" applyFill="1" applyBorder="1" applyAlignment="1">
      <alignment wrapText="1"/>
    </xf>
    <xf numFmtId="0" fontId="5" fillId="0" borderId="20" xfId="0" applyFont="1" applyFill="1" applyBorder="1" applyAlignment="1"/>
    <xf numFmtId="0" fontId="4" fillId="0" borderId="20" xfId="0" applyFont="1" applyFill="1" applyBorder="1"/>
    <xf numFmtId="0" fontId="9" fillId="0" borderId="19" xfId="0" applyFont="1" applyBorder="1" applyAlignment="1">
      <alignment horizontal="center"/>
    </xf>
    <xf numFmtId="164" fontId="17" fillId="5" borderId="0" xfId="0" applyNumberFormat="1" applyFont="1" applyFill="1" applyBorder="1"/>
    <xf numFmtId="4" fontId="17" fillId="5" borderId="0" xfId="0" applyNumberFormat="1" applyFont="1" applyFill="1" applyBorder="1"/>
    <xf numFmtId="10" fontId="15" fillId="5" borderId="0" xfId="0" applyNumberFormat="1" applyFont="1" applyFill="1" applyBorder="1"/>
    <xf numFmtId="0" fontId="5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44" fontId="4" fillId="5" borderId="1" xfId="2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172" fontId="4" fillId="5" borderId="1" xfId="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0" xfId="0" quotePrefix="1" applyFont="1" applyFill="1" applyBorder="1" applyAlignment="1">
      <alignment horizontal="center"/>
    </xf>
    <xf numFmtId="167" fontId="4" fillId="5" borderId="0" xfId="1" quotePrefix="1" applyNumberFormat="1" applyFont="1" applyFill="1" applyBorder="1" applyAlignment="1">
      <alignment horizontal="center"/>
    </xf>
    <xf numFmtId="44" fontId="4" fillId="5" borderId="0" xfId="2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1" fontId="4" fillId="5" borderId="0" xfId="0" applyNumberFormat="1" applyFont="1" applyFill="1" applyBorder="1" applyAlignment="1">
      <alignment horizontal="center"/>
    </xf>
    <xf numFmtId="172" fontId="4" fillId="5" borderId="0" xfId="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wrapText="1"/>
    </xf>
    <xf numFmtId="0" fontId="4" fillId="5" borderId="0" xfId="0" quotePrefix="1" applyFont="1" applyFill="1" applyBorder="1" applyAlignment="1">
      <alignment horizontal="right" wrapText="1"/>
    </xf>
    <xf numFmtId="0" fontId="4" fillId="5" borderId="0" xfId="0" quotePrefix="1" applyFont="1" applyFill="1" applyBorder="1" applyAlignment="1">
      <alignment horizontal="center" wrapText="1"/>
    </xf>
    <xf numFmtId="1" fontId="4" fillId="5" borderId="0" xfId="0" quotePrefix="1" applyNumberFormat="1" applyFont="1" applyFill="1" applyBorder="1" applyAlignment="1">
      <alignment horizontal="center" wrapText="1"/>
    </xf>
    <xf numFmtId="44" fontId="4" fillId="5" borderId="0" xfId="2" quotePrefix="1" applyFont="1" applyFill="1" applyBorder="1" applyAlignment="1">
      <alignment horizontal="center" wrapText="1"/>
    </xf>
    <xf numFmtId="167" fontId="4" fillId="5" borderId="0" xfId="5" applyNumberFormat="1" applyFont="1" applyFill="1" applyBorder="1" applyAlignment="1">
      <alignment horizontal="center"/>
    </xf>
    <xf numFmtId="167" fontId="4" fillId="5" borderId="0" xfId="5" applyNumberFormat="1" applyFont="1" applyFill="1" applyBorder="1" applyAlignment="1"/>
    <xf numFmtId="167" fontId="4" fillId="5" borderId="0" xfId="5" applyNumberFormat="1" applyFont="1" applyFill="1" applyBorder="1" applyAlignment="1">
      <alignment horizontal="right"/>
    </xf>
    <xf numFmtId="167" fontId="4" fillId="5" borderId="0" xfId="5" applyNumberFormat="1" applyFont="1" applyFill="1" applyBorder="1"/>
    <xf numFmtId="1" fontId="4" fillId="5" borderId="0" xfId="5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5" borderId="0" xfId="0" quotePrefix="1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44" fontId="4" fillId="5" borderId="2" xfId="2" applyFont="1" applyFill="1" applyBorder="1" applyAlignment="1">
      <alignment horizontal="center"/>
    </xf>
    <xf numFmtId="172" fontId="4" fillId="5" borderId="2" xfId="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 indent="1"/>
    </xf>
    <xf numFmtId="0" fontId="4" fillId="5" borderId="0" xfId="0" applyFont="1" applyFill="1" applyBorder="1" applyAlignment="1">
      <alignment horizontal="right"/>
    </xf>
    <xf numFmtId="167" fontId="4" fillId="5" borderId="2" xfId="5" applyNumberFormat="1" applyFont="1" applyFill="1" applyBorder="1"/>
    <xf numFmtId="0" fontId="4" fillId="5" borderId="2" xfId="0" quotePrefix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167" fontId="5" fillId="5" borderId="12" xfId="1" applyNumberFormat="1" applyFont="1" applyFill="1" applyBorder="1" applyAlignment="1">
      <alignment horizontal="center" wrapText="1"/>
    </xf>
    <xf numFmtId="44" fontId="5" fillId="5" borderId="12" xfId="2" applyFont="1" applyFill="1" applyBorder="1" applyAlignment="1">
      <alignment horizontal="center" wrapText="1"/>
    </xf>
    <xf numFmtId="172" fontId="5" fillId="5" borderId="12" xfId="1" applyNumberFormat="1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21" xfId="0" applyFont="1" applyFill="1" applyBorder="1"/>
    <xf numFmtId="0" fontId="4" fillId="5" borderId="22" xfId="0" applyFont="1" applyFill="1" applyBorder="1" applyAlignment="1"/>
    <xf numFmtId="0" fontId="4" fillId="5" borderId="8" xfId="0" quotePrefix="1" applyFont="1" applyFill="1" applyBorder="1" applyAlignment="1">
      <alignment horizontal="left"/>
    </xf>
    <xf numFmtId="43" fontId="4" fillId="5" borderId="7" xfId="0" applyNumberFormat="1" applyFont="1" applyFill="1" applyBorder="1" applyAlignment="1"/>
    <xf numFmtId="0" fontId="4" fillId="5" borderId="8" xfId="0" applyFont="1" applyFill="1" applyBorder="1" applyAlignment="1">
      <alignment horizontal="center" wrapText="1"/>
    </xf>
    <xf numFmtId="0" fontId="4" fillId="5" borderId="7" xfId="0" quotePrefix="1" applyFont="1" applyFill="1" applyBorder="1" applyAlignment="1">
      <alignment wrapText="1"/>
    </xf>
    <xf numFmtId="0" fontId="4" fillId="5" borderId="8" xfId="0" applyFont="1" applyFill="1" applyBorder="1" applyAlignment="1">
      <alignment horizontal="left"/>
    </xf>
    <xf numFmtId="167" fontId="4" fillId="5" borderId="7" xfId="5" applyNumberFormat="1" applyFont="1" applyFill="1" applyBorder="1" applyAlignment="1"/>
    <xf numFmtId="0" fontId="4" fillId="5" borderId="7" xfId="0" applyFont="1" applyFill="1" applyBorder="1" applyAlignment="1"/>
    <xf numFmtId="0" fontId="4" fillId="5" borderId="10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 indent="1"/>
    </xf>
    <xf numFmtId="0" fontId="4" fillId="5" borderId="8" xfId="0" quotePrefix="1" applyFont="1" applyFill="1" applyBorder="1" applyAlignment="1"/>
    <xf numFmtId="0" fontId="4" fillId="5" borderId="8" xfId="0" applyFont="1" applyFill="1" applyBorder="1" applyAlignment="1"/>
    <xf numFmtId="0" fontId="4" fillId="5" borderId="8" xfId="0" quotePrefix="1" applyFont="1" applyFill="1" applyBorder="1" applyAlignment="1">
      <alignment horizontal="left" indent="1"/>
    </xf>
    <xf numFmtId="0" fontId="4" fillId="5" borderId="8" xfId="0" applyFont="1" applyFill="1" applyBorder="1"/>
    <xf numFmtId="0" fontId="4" fillId="5" borderId="10" xfId="0" quotePrefix="1" applyFont="1" applyFill="1" applyBorder="1" applyAlignment="1">
      <alignment horizontal="left" indent="1"/>
    </xf>
    <xf numFmtId="43" fontId="4" fillId="5" borderId="9" xfId="0" applyNumberFormat="1" applyFont="1" applyFill="1" applyBorder="1" applyAlignment="1"/>
    <xf numFmtId="0" fontId="4" fillId="5" borderId="6" xfId="0" applyFont="1" applyFill="1" applyBorder="1"/>
    <xf numFmtId="0" fontId="4" fillId="5" borderId="5" xfId="0" applyFont="1" applyFill="1" applyBorder="1"/>
    <xf numFmtId="0" fontId="4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right"/>
    </xf>
    <xf numFmtId="172" fontId="4" fillId="5" borderId="5" xfId="1" applyNumberFormat="1" applyFont="1" applyFill="1" applyBorder="1" applyAlignment="1">
      <alignment horizontal="center"/>
    </xf>
    <xf numFmtId="44" fontId="4" fillId="5" borderId="5" xfId="2" applyFont="1" applyFill="1" applyBorder="1" applyAlignment="1">
      <alignment horizontal="center"/>
    </xf>
    <xf numFmtId="44" fontId="4" fillId="5" borderId="5" xfId="2" applyFont="1" applyFill="1" applyBorder="1"/>
    <xf numFmtId="0" fontId="4" fillId="5" borderId="4" xfId="0" applyFont="1" applyFill="1" applyBorder="1" applyAlignment="1"/>
    <xf numFmtId="173" fontId="4" fillId="2" borderId="0" xfId="2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 indent="1"/>
    </xf>
    <xf numFmtId="0" fontId="4" fillId="5" borderId="10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4" fillId="5" borderId="7" xfId="0" quotePrefix="1" applyFont="1" applyFill="1" applyBorder="1" applyAlignment="1">
      <alignment horizontal="center"/>
    </xf>
    <xf numFmtId="0" fontId="4" fillId="5" borderId="0" xfId="0" quotePrefix="1" applyFont="1" applyFill="1" applyBorder="1" applyAlignment="1">
      <alignment horizontal="left" indent="1"/>
    </xf>
    <xf numFmtId="0" fontId="4" fillId="5" borderId="7" xfId="0" applyFont="1" applyFill="1" applyBorder="1"/>
    <xf numFmtId="0" fontId="4" fillId="5" borderId="0" xfId="0" quotePrefix="1" applyFont="1" applyFill="1" applyBorder="1" applyAlignment="1"/>
    <xf numFmtId="164" fontId="4" fillId="5" borderId="7" xfId="0" applyNumberFormat="1" applyFont="1" applyFill="1" applyBorder="1" applyAlignment="1">
      <alignment horizontal="center"/>
    </xf>
    <xf numFmtId="167" fontId="4" fillId="5" borderId="0" xfId="1" quotePrefix="1" applyNumberFormat="1" applyFont="1" applyFill="1" applyBorder="1" applyAlignment="1">
      <alignment horizontal="right" wrapText="1"/>
    </xf>
    <xf numFmtId="0" fontId="4" fillId="5" borderId="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 indent="1"/>
    </xf>
    <xf numFmtId="0" fontId="4" fillId="5" borderId="4" xfId="0" applyFont="1" applyFill="1" applyBorder="1" applyAlignment="1">
      <alignment horizontal="left" indent="1"/>
    </xf>
    <xf numFmtId="0" fontId="4" fillId="6" borderId="6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0" borderId="8" xfId="0" quotePrefix="1" applyFont="1" applyFill="1" applyBorder="1" applyAlignment="1">
      <alignment horizontal="center" wrapText="1"/>
    </xf>
    <xf numFmtId="0" fontId="4" fillId="0" borderId="7" xfId="0" quotePrefix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166" fontId="4" fillId="2" borderId="7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indent="1"/>
    </xf>
    <xf numFmtId="0" fontId="4" fillId="5" borderId="6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22" xfId="0" quotePrefix="1" applyFont="1" applyFill="1" applyBorder="1" applyAlignment="1">
      <alignment horizontal="center"/>
    </xf>
    <xf numFmtId="0" fontId="4" fillId="5" borderId="7" xfId="0" quotePrefix="1" applyFont="1" applyFill="1" applyBorder="1" applyAlignment="1">
      <alignment horizontal="right" wrapText="1"/>
    </xf>
    <xf numFmtId="167" fontId="4" fillId="5" borderId="7" xfId="1" quotePrefix="1" applyNumberFormat="1" applyFont="1" applyFill="1" applyBorder="1" applyAlignment="1">
      <alignment horizontal="right" wrapText="1"/>
    </xf>
    <xf numFmtId="0" fontId="4" fillId="5" borderId="5" xfId="0" quotePrefix="1" applyFont="1" applyFill="1" applyBorder="1" applyAlignment="1">
      <alignment horizontal="left" indent="1"/>
    </xf>
    <xf numFmtId="0" fontId="4" fillId="5" borderId="5" xfId="0" quotePrefix="1" applyFont="1" applyFill="1" applyBorder="1" applyAlignment="1"/>
    <xf numFmtId="0" fontId="4" fillId="5" borderId="4" xfId="0" quotePrefix="1" applyFont="1" applyFill="1" applyBorder="1" applyAlignment="1">
      <alignment horizontal="right" wrapText="1"/>
    </xf>
    <xf numFmtId="164" fontId="4" fillId="0" borderId="8" xfId="0" applyNumberFormat="1" applyFont="1" applyFill="1" applyBorder="1" applyAlignment="1">
      <alignment horizontal="center"/>
    </xf>
    <xf numFmtId="169" fontId="4" fillId="2" borderId="7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4" fillId="5" borderId="26" xfId="0" applyFont="1" applyFill="1" applyBorder="1" applyAlignment="1">
      <alignment horizontal="center" wrapText="1"/>
    </xf>
    <xf numFmtId="0" fontId="4" fillId="5" borderId="27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5" borderId="28" xfId="0" applyFont="1" applyFill="1" applyBorder="1" applyAlignment="1">
      <alignment horizontal="center" wrapText="1"/>
    </xf>
    <xf numFmtId="0" fontId="4" fillId="5" borderId="1" xfId="0" quotePrefix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" fontId="4" fillId="5" borderId="7" xfId="0" applyNumberFormat="1" applyFont="1" applyFill="1" applyBorder="1" applyAlignment="1">
      <alignment horizontal="center"/>
    </xf>
    <xf numFmtId="0" fontId="4" fillId="5" borderId="5" xfId="0" quotePrefix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166" fontId="4" fillId="0" borderId="7" xfId="0" applyNumberFormat="1" applyFont="1" applyFill="1" applyBorder="1" applyAlignment="1">
      <alignment horizontal="center"/>
    </xf>
    <xf numFmtId="170" fontId="4" fillId="0" borderId="8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171" fontId="5" fillId="6" borderId="13" xfId="2" applyNumberFormat="1" applyFont="1" applyFill="1" applyBorder="1" applyAlignment="1">
      <alignment horizontal="center" wrapText="1"/>
    </xf>
    <xf numFmtId="171" fontId="5" fillId="6" borderId="12" xfId="2" applyNumberFormat="1" applyFont="1" applyFill="1" applyBorder="1" applyAlignment="1">
      <alignment horizontal="center" wrapText="1"/>
    </xf>
    <xf numFmtId="44" fontId="5" fillId="6" borderId="12" xfId="2" applyFont="1" applyFill="1" applyBorder="1" applyAlignment="1">
      <alignment horizontal="center" wrapText="1"/>
    </xf>
    <xf numFmtId="44" fontId="5" fillId="6" borderId="11" xfId="2" applyFont="1" applyFill="1" applyBorder="1" applyAlignment="1">
      <alignment horizontal="center" wrapText="1"/>
    </xf>
    <xf numFmtId="44" fontId="4" fillId="0" borderId="22" xfId="2" applyFont="1" applyFill="1" applyBorder="1"/>
    <xf numFmtId="44" fontId="4" fillId="0" borderId="7" xfId="2" applyFont="1" applyFill="1" applyBorder="1"/>
    <xf numFmtId="44" fontId="4" fillId="0" borderId="9" xfId="2" applyFont="1" applyFill="1" applyBorder="1"/>
    <xf numFmtId="171" fontId="4" fillId="0" borderId="6" xfId="2" applyNumberFormat="1" applyFont="1" applyFill="1" applyBorder="1"/>
    <xf numFmtId="44" fontId="4" fillId="0" borderId="5" xfId="2" applyFont="1" applyFill="1" applyBorder="1"/>
    <xf numFmtId="44" fontId="4" fillId="0" borderId="4" xfId="2" applyFont="1" applyFill="1" applyBorder="1"/>
    <xf numFmtId="171" fontId="4" fillId="2" borderId="7" xfId="2" applyNumberFormat="1" applyFont="1" applyFill="1" applyBorder="1"/>
    <xf numFmtId="171" fontId="17" fillId="0" borderId="21" xfId="2" applyNumberFormat="1" applyFont="1" applyFill="1" applyBorder="1"/>
    <xf numFmtId="171" fontId="17" fillId="0" borderId="8" xfId="2" applyNumberFormat="1" applyFont="1" applyFill="1" applyBorder="1"/>
    <xf numFmtId="171" fontId="17" fillId="0" borderId="21" xfId="0" applyNumberFormat="1" applyFont="1" applyFill="1" applyBorder="1" applyAlignment="1"/>
    <xf numFmtId="171" fontId="17" fillId="0" borderId="10" xfId="2" applyNumberFormat="1" applyFont="1" applyFill="1" applyBorder="1"/>
    <xf numFmtId="171" fontId="17" fillId="0" borderId="1" xfId="2" applyNumberFormat="1" applyFont="1" applyFill="1" applyBorder="1"/>
    <xf numFmtId="171" fontId="17" fillId="0" borderId="0" xfId="2" applyNumberFormat="1" applyFont="1" applyFill="1" applyBorder="1"/>
    <xf numFmtId="171" fontId="17" fillId="0" borderId="1" xfId="0" applyNumberFormat="1" applyFont="1" applyFill="1" applyBorder="1" applyAlignment="1"/>
    <xf numFmtId="171" fontId="17" fillId="0" borderId="2" xfId="2" applyNumberFormat="1" applyFont="1" applyFill="1" applyBorder="1"/>
    <xf numFmtId="171" fontId="17" fillId="0" borderId="5" xfId="2" applyNumberFormat="1" applyFont="1" applyFill="1" applyBorder="1"/>
    <xf numFmtId="167" fontId="15" fillId="5" borderId="1" xfId="1" applyNumberFormat="1" applyFont="1" applyFill="1" applyBorder="1" applyAlignment="1">
      <alignment horizontal="center"/>
    </xf>
    <xf numFmtId="167" fontId="15" fillId="5" borderId="0" xfId="1" quotePrefix="1" applyNumberFormat="1" applyFont="1" applyFill="1" applyBorder="1" applyAlignment="1">
      <alignment horizontal="center"/>
    </xf>
    <xf numFmtId="167" fontId="15" fillId="5" borderId="0" xfId="1" applyNumberFormat="1" applyFont="1" applyFill="1" applyBorder="1" applyAlignment="1">
      <alignment horizontal="center"/>
    </xf>
    <xf numFmtId="167" fontId="15" fillId="5" borderId="0" xfId="1" applyNumberFormat="1" applyFont="1" applyFill="1" applyBorder="1" applyAlignment="1">
      <alignment horizontal="center" wrapText="1"/>
    </xf>
    <xf numFmtId="167" fontId="15" fillId="5" borderId="2" xfId="1" quotePrefix="1" applyNumberFormat="1" applyFont="1" applyFill="1" applyBorder="1" applyAlignment="1">
      <alignment horizontal="center"/>
    </xf>
    <xf numFmtId="167" fontId="15" fillId="5" borderId="5" xfId="1" applyNumberFormat="1" applyFont="1" applyFill="1" applyBorder="1" applyAlignment="1"/>
    <xf numFmtId="0" fontId="15" fillId="5" borderId="1" xfId="0" applyFont="1" applyFill="1" applyBorder="1"/>
    <xf numFmtId="0" fontId="15" fillId="5" borderId="0" xfId="0" applyFont="1" applyFill="1" applyBorder="1"/>
    <xf numFmtId="0" fontId="15" fillId="5" borderId="2" xfId="0" applyFont="1" applyFill="1" applyBorder="1"/>
    <xf numFmtId="0" fontId="15" fillId="5" borderId="5" xfId="0" applyFont="1" applyFill="1" applyBorder="1"/>
    <xf numFmtId="167" fontId="15" fillId="5" borderId="1" xfId="1" applyNumberFormat="1" applyFont="1" applyFill="1" applyBorder="1" applyAlignment="1"/>
    <xf numFmtId="167" fontId="15" fillId="5" borderId="0" xfId="1" applyNumberFormat="1" applyFont="1" applyFill="1" applyBorder="1" applyAlignment="1"/>
    <xf numFmtId="167" fontId="15" fillId="5" borderId="0" xfId="1" quotePrefix="1" applyNumberFormat="1" applyFont="1" applyFill="1" applyBorder="1" applyAlignment="1">
      <alignment wrapText="1"/>
    </xf>
    <xf numFmtId="41" fontId="9" fillId="0" borderId="15" xfId="0" applyNumberFormat="1" applyFont="1" applyFill="1" applyBorder="1"/>
    <xf numFmtId="165" fontId="9" fillId="0" borderId="15" xfId="0" applyNumberFormat="1" applyFont="1" applyFill="1" applyBorder="1"/>
    <xf numFmtId="9" fontId="17" fillId="0" borderId="0" xfId="3" applyFont="1" applyFill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9" fillId="6" borderId="0" xfId="0" quotePrefix="1" applyFont="1" applyFill="1" applyAlignment="1">
      <alignment horizontal="left"/>
    </xf>
    <xf numFmtId="0" fontId="4" fillId="6" borderId="0" xfId="0" applyFont="1" applyFill="1" applyBorder="1"/>
    <xf numFmtId="0" fontId="4" fillId="6" borderId="0" xfId="0" quotePrefix="1" applyFont="1" applyFill="1" applyBorder="1" applyAlignment="1">
      <alignment horizontal="right" wrapText="1"/>
    </xf>
    <xf numFmtId="164" fontId="4" fillId="6" borderId="0" xfId="0" applyNumberFormat="1" applyFont="1" applyFill="1" applyBorder="1" applyAlignment="1">
      <alignment horizontal="center"/>
    </xf>
    <xf numFmtId="164" fontId="4" fillId="6" borderId="0" xfId="0" applyNumberFormat="1" applyFont="1" applyFill="1"/>
    <xf numFmtId="0" fontId="4" fillId="6" borderId="0" xfId="0" applyFont="1" applyFill="1"/>
    <xf numFmtId="0" fontId="9" fillId="6" borderId="0" xfId="0" applyFont="1" applyFill="1"/>
    <xf numFmtId="165" fontId="9" fillId="6" borderId="0" xfId="0" applyNumberFormat="1" applyFont="1" applyFill="1"/>
    <xf numFmtId="0" fontId="11" fillId="6" borderId="0" xfId="0" applyFont="1" applyFill="1"/>
    <xf numFmtId="165" fontId="9" fillId="0" borderId="1" xfId="2" applyNumberFormat="1" applyFont="1" applyFill="1" applyBorder="1"/>
    <xf numFmtId="167" fontId="9" fillId="0" borderId="1" xfId="0" applyNumberFormat="1" applyFont="1" applyFill="1" applyBorder="1"/>
    <xf numFmtId="165" fontId="17" fillId="3" borderId="0" xfId="2" applyNumberFormat="1" applyFont="1" applyFill="1"/>
    <xf numFmtId="167" fontId="11" fillId="0" borderId="1" xfId="0" applyNumberFormat="1" applyFont="1" applyFill="1" applyBorder="1"/>
    <xf numFmtId="165" fontId="11" fillId="0" borderId="1" xfId="2" applyNumberFormat="1" applyFont="1" applyFill="1" applyBorder="1"/>
    <xf numFmtId="167" fontId="17" fillId="3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64" fontId="17" fillId="7" borderId="0" xfId="0" applyNumberFormat="1" applyFont="1" applyFill="1" applyBorder="1"/>
    <xf numFmtId="164" fontId="4" fillId="7" borderId="0" xfId="0" applyNumberFormat="1" applyFont="1" applyFill="1" applyBorder="1"/>
    <xf numFmtId="171" fontId="4" fillId="2" borderId="0" xfId="2" applyNumberFormat="1" applyFont="1" applyFill="1" applyBorder="1"/>
    <xf numFmtId="174" fontId="4" fillId="2" borderId="0" xfId="2" applyNumberFormat="1" applyFont="1" applyFill="1" applyBorder="1"/>
    <xf numFmtId="171" fontId="4" fillId="0" borderId="0" xfId="2" applyNumberFormat="1" applyFont="1" applyFill="1"/>
    <xf numFmtId="9" fontId="17" fillId="0" borderId="0" xfId="3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9" fontId="4" fillId="0" borderId="0" xfId="0" applyNumberFormat="1" applyFont="1" applyFill="1" applyAlignment="1">
      <alignment horizontal="right"/>
    </xf>
    <xf numFmtId="169" fontId="4" fillId="0" borderId="0" xfId="2" applyNumberFormat="1" applyFont="1" applyFill="1"/>
    <xf numFmtId="173" fontId="4" fillId="0" borderId="0" xfId="2" applyNumberFormat="1" applyFont="1" applyFill="1"/>
    <xf numFmtId="44" fontId="9" fillId="0" borderId="7" xfId="0" applyNumberFormat="1" applyFont="1" applyBorder="1"/>
    <xf numFmtId="0" fontId="4" fillId="0" borderId="0" xfId="0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2" fillId="0" borderId="12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11" xfId="0" quotePrefix="1" applyFont="1" applyBorder="1" applyAlignment="1">
      <alignment horizontal="center" wrapText="1"/>
    </xf>
    <xf numFmtId="0" fontId="12" fillId="0" borderId="2" xfId="0" quotePrefix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5" fillId="4" borderId="0" xfId="0" applyNumberFormat="1" applyFont="1" applyFill="1" applyAlignment="1">
      <alignment horizontal="left"/>
    </xf>
    <xf numFmtId="0" fontId="5" fillId="4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8" fillId="5" borderId="23" xfId="0" applyFont="1" applyFill="1" applyBorder="1" applyAlignment="1">
      <alignment horizontal="center" wrapText="1"/>
    </xf>
    <xf numFmtId="0" fontId="19" fillId="5" borderId="24" xfId="0" applyFont="1" applyFill="1" applyBorder="1" applyAlignment="1">
      <alignment horizontal="center" wrapText="1"/>
    </xf>
    <xf numFmtId="0" fontId="19" fillId="5" borderId="25" xfId="0" applyFont="1" applyFill="1" applyBorder="1" applyAlignment="1">
      <alignment horizontal="center" wrapText="1"/>
    </xf>
    <xf numFmtId="171" fontId="18" fillId="6" borderId="8" xfId="2" applyNumberFormat="1" applyFont="1" applyFill="1" applyBorder="1" applyAlignment="1">
      <alignment horizontal="center" wrapText="1"/>
    </xf>
    <xf numFmtId="0" fontId="19" fillId="6" borderId="0" xfId="0" applyFont="1" applyFill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wrapText="1"/>
    </xf>
    <xf numFmtId="0" fontId="2" fillId="5" borderId="25" xfId="0" applyFont="1" applyFill="1" applyBorder="1" applyAlignment="1">
      <alignment wrapText="1"/>
    </xf>
    <xf numFmtId="0" fontId="5" fillId="6" borderId="23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6">
    <cellStyle name="Comma" xfId="1" builtinId="3"/>
    <cellStyle name="Comma 10" xfId="5"/>
    <cellStyle name="Currency" xfId="2" builtinId="4"/>
    <cellStyle name="Normal" xfId="0" builtinId="0"/>
    <cellStyle name="Normal 2 10" xfId="4"/>
    <cellStyle name="Percent" xfId="3" builtinId="5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1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calcChain" Target="calcChain.xml"/><Relationship Id="rId65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314326</xdr:colOff>
      <xdr:row>6</xdr:row>
      <xdr:rowOff>85724</xdr:rowOff>
    </xdr:from>
    <xdr:to>
      <xdr:col>14</xdr:col>
      <xdr:colOff>133351</xdr:colOff>
      <xdr:row>13</xdr:row>
      <xdr:rowOff>85724</xdr:rowOff>
    </xdr:to>
    <xdr:cxnSp macro="">
      <xdr:nvCxnSpPr>
        <xdr:cNvPr id="2" name="Elbow Connector 1"/>
        <xdr:cNvCxnSpPr/>
      </xdr:nvCxnSpPr>
      <xdr:spPr>
        <a:xfrm rot="10800000" flipV="1">
          <a:off x="11534776" y="1095374"/>
          <a:ext cx="3629025" cy="1019175"/>
        </a:xfrm>
        <a:prstGeom prst="bentConnector3">
          <a:avLst>
            <a:gd name="adj1" fmla="val -131"/>
          </a:avLst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7</xdr:row>
      <xdr:rowOff>76200</xdr:rowOff>
    </xdr:from>
    <xdr:to>
      <xdr:col>14</xdr:col>
      <xdr:colOff>361950</xdr:colOff>
      <xdr:row>21</xdr:row>
      <xdr:rowOff>76199</xdr:rowOff>
    </xdr:to>
    <xdr:cxnSp macro="">
      <xdr:nvCxnSpPr>
        <xdr:cNvPr id="3" name="Elbow Connector 2"/>
        <xdr:cNvCxnSpPr/>
      </xdr:nvCxnSpPr>
      <xdr:spPr>
        <a:xfrm rot="5400000">
          <a:off x="7168515" y="2188845"/>
          <a:ext cx="2560319" cy="895350"/>
        </a:xfrm>
        <a:prstGeom prst="bentConnector3">
          <a:avLst>
            <a:gd name="adj1" fmla="val 99470"/>
          </a:avLst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123826</xdr:colOff>
      <xdr:row>9</xdr:row>
      <xdr:rowOff>76203</xdr:rowOff>
    </xdr:from>
    <xdr:to>
      <xdr:col>9</xdr:col>
      <xdr:colOff>333381</xdr:colOff>
      <xdr:row>66</xdr:row>
      <xdr:rowOff>76200</xdr:rowOff>
    </xdr:to>
    <xdr:cxnSp macro="">
      <xdr:nvCxnSpPr>
        <xdr:cNvPr id="4" name="Elbow Connector 3"/>
        <xdr:cNvCxnSpPr/>
      </xdr:nvCxnSpPr>
      <xdr:spPr>
        <a:xfrm rot="5400000" flipH="1" flipV="1">
          <a:off x="4281492" y="2557462"/>
          <a:ext cx="8286747" cy="6200780"/>
        </a:xfrm>
        <a:prstGeom prst="bentConnector3">
          <a:avLst>
            <a:gd name="adj1" fmla="val 98276"/>
          </a:avLst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WINNT\Temporary%20Internet%20Files\OLK2F\Due%20Diligence\August%20New%20Model\Fred%20Value%209.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WINNT\Temporary%20Internet%20Files\OLK93\FCR%20for%20PSE%20S40%20V0%20%20HM%20edi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Update%206-30-06/COS%20Update%207-7-06/ECOS%20Model%20-%20UPDATE%20(JAH-5)%207-7-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Documents%20and%20Settings\boljh\Local%20Settings\MSN%20Rate%20v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evnu\PUBLIC\%23%202011%20GRC\RebuttalFiling2011%20GRC\Electric%20Model%202011%20GRC%20Rebutt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WINNT\Temporary%20Internet%20Files\OLKC0\Aurora%20Prices%20for%20ROR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Documents%20and%20Settings\scartwri\My%20Documents\Projects\PSE\Projects\BHP\Due%20Diligence\BHP%20IS.BS.CF%20Mode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ates\Public\Load%20Research\GRC%202007%20(not%20filed)\Load%20Research%20Analyses\RLW\From%20RLW\Off%20System%20Results\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02Inputs\General%20Accounting\Reports\SalesOfElectricity\2009%20SOE\04-2009\02-2009%20SOE%20preli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COS%20Inputs/COS%20Model/ECOS%20Model%20-%20FINAL%20COMPA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WINNT\Temporary%20Internet%20Files\OLK93\WC-RB%20GRC%20TY0903%20RY02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P256"/>
  <sheetViews>
    <sheetView tabSelected="1" zoomScaleNormal="100" workbookViewId="0">
      <pane ySplit="7" topLeftCell="A8" activePane="bottomLeft" state="frozen"/>
      <selection activeCell="E19" sqref="E19"/>
      <selection pane="bottomLeft" activeCell="M92" sqref="M92"/>
    </sheetView>
  </sheetViews>
  <sheetFormatPr defaultColWidth="9.140625" defaultRowHeight="11.25" x14ac:dyDescent="0.2"/>
  <cols>
    <col min="1" max="1" width="6.5703125" style="3" bestFit="1" customWidth="1"/>
    <col min="2" max="2" width="26.42578125" style="1" customWidth="1"/>
    <col min="3" max="3" width="15.7109375" style="1" bestFit="1" customWidth="1"/>
    <col min="4" max="4" width="12" style="1" bestFit="1" customWidth="1"/>
    <col min="5" max="5" width="11.140625" style="1" bestFit="1" customWidth="1"/>
    <col min="6" max="6" width="12.28515625" style="52" customWidth="1"/>
    <col min="7" max="7" width="11.28515625" style="52" bestFit="1" customWidth="1"/>
    <col min="8" max="8" width="12.5703125" style="52" bestFit="1" customWidth="1"/>
    <col min="9" max="9" width="1.5703125" style="52" customWidth="1"/>
    <col min="10" max="10" width="10" style="52" bestFit="1" customWidth="1"/>
    <col min="11" max="11" width="15.140625" style="52" customWidth="1"/>
    <col min="12" max="12" width="1.42578125" style="52" customWidth="1"/>
    <col min="13" max="13" width="8.28515625" style="52" bestFit="1" customWidth="1"/>
    <col min="14" max="14" width="8.42578125" style="52" bestFit="1" customWidth="1"/>
    <col min="15" max="15" width="11.140625" style="52" bestFit="1" customWidth="1"/>
    <col min="16" max="16" width="6.5703125" style="73" bestFit="1" customWidth="1"/>
    <col min="17" max="16384" width="9.140625" style="52"/>
  </cols>
  <sheetData>
    <row r="1" spans="1:16" s="50" customFormat="1" x14ac:dyDescent="0.2">
      <c r="A1" s="337" t="s">
        <v>149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</row>
    <row r="2" spans="1:16" s="50" customFormat="1" x14ac:dyDescent="0.2">
      <c r="A2" s="337" t="s">
        <v>41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16" s="50" customFormat="1" x14ac:dyDescent="0.2">
      <c r="A3" s="337" t="s">
        <v>365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6" s="50" customFormat="1" x14ac:dyDescent="0.2">
      <c r="A4" s="338" t="s">
        <v>366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</row>
    <row r="5" spans="1:16" s="50" customFormat="1" x14ac:dyDescent="0.2">
      <c r="A5" s="51"/>
      <c r="B5" s="335"/>
      <c r="C5" s="335"/>
      <c r="D5" s="335"/>
      <c r="E5" s="335"/>
      <c r="F5" s="335"/>
      <c r="G5" s="335"/>
      <c r="H5" s="335"/>
      <c r="P5" s="72"/>
    </row>
    <row r="6" spans="1:16" x14ac:dyDescent="0.2">
      <c r="A6" s="49"/>
      <c r="B6" s="336"/>
      <c r="C6" s="336"/>
      <c r="D6" s="336"/>
      <c r="E6" s="336"/>
      <c r="F6" s="336"/>
      <c r="G6" s="336"/>
      <c r="H6" s="336"/>
    </row>
    <row r="7" spans="1:16" ht="67.5" x14ac:dyDescent="0.2">
      <c r="A7" s="23" t="s">
        <v>40</v>
      </c>
      <c r="B7" s="23" t="s">
        <v>39</v>
      </c>
      <c r="C7" s="23" t="s">
        <v>38</v>
      </c>
      <c r="D7" s="23" t="s">
        <v>37</v>
      </c>
      <c r="E7" s="23" t="s">
        <v>367</v>
      </c>
      <c r="F7" s="23" t="s">
        <v>368</v>
      </c>
      <c r="G7" s="23" t="s">
        <v>369</v>
      </c>
      <c r="H7" s="23" t="s">
        <v>370</v>
      </c>
      <c r="J7" s="53" t="s">
        <v>371</v>
      </c>
      <c r="K7" s="54" t="s">
        <v>372</v>
      </c>
      <c r="L7" s="54"/>
      <c r="M7" s="54" t="s">
        <v>373</v>
      </c>
      <c r="N7" s="54" t="s">
        <v>374</v>
      </c>
      <c r="O7" s="54" t="s">
        <v>370</v>
      </c>
      <c r="P7" s="74" t="s">
        <v>5</v>
      </c>
    </row>
    <row r="8" spans="1:16" ht="13.15" customHeight="1" x14ac:dyDescent="0.2">
      <c r="A8" s="21"/>
      <c r="B8" s="21" t="s">
        <v>34</v>
      </c>
      <c r="C8" s="21" t="s">
        <v>33</v>
      </c>
      <c r="D8" s="35" t="s">
        <v>32</v>
      </c>
      <c r="E8" s="31" t="s">
        <v>31</v>
      </c>
      <c r="F8" s="21" t="s">
        <v>30</v>
      </c>
      <c r="G8" s="21" t="s">
        <v>29</v>
      </c>
      <c r="H8" s="21" t="s">
        <v>28</v>
      </c>
      <c r="I8" s="1"/>
      <c r="J8" s="322" t="s">
        <v>27</v>
      </c>
      <c r="K8" s="322" t="s">
        <v>26</v>
      </c>
      <c r="L8" s="322"/>
      <c r="M8" s="322" t="s">
        <v>25</v>
      </c>
      <c r="N8" s="322" t="s">
        <v>24</v>
      </c>
      <c r="O8" s="21" t="s">
        <v>23</v>
      </c>
      <c r="P8" s="323" t="s">
        <v>22</v>
      </c>
    </row>
    <row r="9" spans="1:16" ht="13.15" customHeight="1" x14ac:dyDescent="0.2">
      <c r="A9" s="3" t="s">
        <v>21</v>
      </c>
      <c r="B9" s="21"/>
      <c r="C9" s="21"/>
      <c r="D9" s="35"/>
      <c r="E9" s="31"/>
      <c r="F9" s="3"/>
      <c r="G9" s="3"/>
      <c r="H9" s="3" t="s">
        <v>20</v>
      </c>
      <c r="J9" s="55"/>
      <c r="K9" s="55" t="s">
        <v>19</v>
      </c>
      <c r="L9" s="55"/>
      <c r="M9" s="329">
        <f>ROUND(+'WP#1 - UE-190529 COS (PTDGP.T)'!$K$27,2)</f>
        <v>0.76</v>
      </c>
      <c r="N9" s="305">
        <f>ROUND(+'WP#1 - UE-190529 COS (PTDGP.T)'!$K$28,2)</f>
        <v>0.24</v>
      </c>
      <c r="O9" s="3" t="s">
        <v>18</v>
      </c>
      <c r="P9" s="75" t="s">
        <v>17</v>
      </c>
    </row>
    <row r="10" spans="1:16" ht="13.15" customHeight="1" x14ac:dyDescent="0.2">
      <c r="B10" s="21"/>
      <c r="C10" s="21"/>
      <c r="D10" s="35"/>
      <c r="E10" s="31"/>
      <c r="F10" s="31"/>
      <c r="G10" s="31"/>
      <c r="H10" s="31"/>
      <c r="M10" s="21" t="s">
        <v>16</v>
      </c>
      <c r="N10" s="21" t="s">
        <v>16</v>
      </c>
      <c r="O10" s="47"/>
      <c r="P10" s="76"/>
    </row>
    <row r="11" spans="1:16" ht="13.15" customHeight="1" x14ac:dyDescent="0.2">
      <c r="A11" s="3">
        <v>1</v>
      </c>
      <c r="B11" s="47" t="s">
        <v>15</v>
      </c>
      <c r="C11" s="21"/>
      <c r="D11" s="35"/>
      <c r="E11" s="31"/>
      <c r="F11" s="31"/>
      <c r="G11" s="31"/>
      <c r="H11" s="31"/>
      <c r="J11" s="56">
        <f>SUM(J25:J34)</f>
        <v>1195</v>
      </c>
      <c r="K11" s="57">
        <f>SUM(K25:K34)</f>
        <v>77</v>
      </c>
    </row>
    <row r="12" spans="1:16" ht="13.15" customHeight="1" x14ac:dyDescent="0.2">
      <c r="A12" s="3">
        <f t="shared" ref="A12:A76" si="0">A11+1</f>
        <v>2</v>
      </c>
      <c r="B12" s="47" t="s">
        <v>14</v>
      </c>
      <c r="C12" s="21"/>
      <c r="D12" s="35"/>
      <c r="E12" s="31"/>
      <c r="F12" s="31"/>
      <c r="G12" s="31"/>
      <c r="H12" s="31"/>
      <c r="J12" s="56">
        <f>SUM(J37:J46)</f>
        <v>108849</v>
      </c>
      <c r="K12" s="57">
        <f>SUM(K37:K46)</f>
        <v>4490</v>
      </c>
    </row>
    <row r="13" spans="1:16" ht="13.15" customHeight="1" x14ac:dyDescent="0.2">
      <c r="A13" s="3">
        <f t="shared" si="0"/>
        <v>3</v>
      </c>
      <c r="B13" s="47" t="s">
        <v>13</v>
      </c>
      <c r="C13" s="21"/>
      <c r="D13" s="35"/>
      <c r="E13" s="31"/>
      <c r="F13" s="31"/>
      <c r="G13" s="31"/>
      <c r="H13" s="31"/>
      <c r="J13" s="56">
        <f>SUM(J49:J64)</f>
        <v>220247</v>
      </c>
      <c r="K13" s="57">
        <f>SUM(K49:K64)</f>
        <v>16527</v>
      </c>
    </row>
    <row r="14" spans="1:16" ht="13.15" customHeight="1" x14ac:dyDescent="0.2">
      <c r="A14" s="3">
        <f t="shared" si="0"/>
        <v>4</v>
      </c>
      <c r="B14" s="47" t="s">
        <v>12</v>
      </c>
      <c r="C14" s="21"/>
      <c r="D14" s="35"/>
      <c r="E14" s="31"/>
      <c r="F14" s="31"/>
      <c r="G14" s="31"/>
      <c r="H14" s="31"/>
      <c r="J14" s="56">
        <f>SUM(J67:J119)</f>
        <v>911208</v>
      </c>
      <c r="K14" s="57">
        <f>SUM(K67:K119)</f>
        <v>471018</v>
      </c>
    </row>
    <row r="15" spans="1:16" ht="13.15" customHeight="1" x14ac:dyDescent="0.2">
      <c r="A15" s="3">
        <f t="shared" si="0"/>
        <v>5</v>
      </c>
      <c r="B15" s="47" t="s">
        <v>11</v>
      </c>
      <c r="C15" s="21"/>
      <c r="D15" s="35"/>
      <c r="E15" s="31"/>
      <c r="F15" s="31"/>
      <c r="G15" s="31"/>
      <c r="H15" s="31"/>
      <c r="J15" s="56">
        <f>SUM(J122:J140)</f>
        <v>115592</v>
      </c>
      <c r="K15" s="57">
        <f>SUM(K122:K140)</f>
        <v>8199</v>
      </c>
    </row>
    <row r="16" spans="1:16" ht="13.15" customHeight="1" x14ac:dyDescent="0.2">
      <c r="A16" s="3">
        <f t="shared" si="0"/>
        <v>6</v>
      </c>
      <c r="B16" s="47" t="s">
        <v>10</v>
      </c>
      <c r="C16" s="21"/>
      <c r="D16" s="35"/>
      <c r="E16" s="31"/>
      <c r="F16" s="31"/>
      <c r="G16" s="31"/>
      <c r="H16" s="31"/>
      <c r="J16" s="56">
        <f>SUM(J143:J160)</f>
        <v>73627</v>
      </c>
      <c r="K16" s="57">
        <f>SUM(K143:K160)</f>
        <v>40981</v>
      </c>
    </row>
    <row r="17" spans="1:16" ht="13.15" customHeight="1" x14ac:dyDescent="0.2">
      <c r="A17" s="3">
        <f t="shared" si="0"/>
        <v>7</v>
      </c>
      <c r="B17" s="47" t="s">
        <v>9</v>
      </c>
      <c r="C17" s="21"/>
      <c r="D17" s="35"/>
      <c r="E17" s="31"/>
      <c r="F17" s="31"/>
      <c r="G17" s="31"/>
      <c r="H17" s="31"/>
      <c r="J17" s="56">
        <f>+J201</f>
        <v>11405629</v>
      </c>
      <c r="K17" s="57">
        <f>+K201</f>
        <v>10949</v>
      </c>
    </row>
    <row r="18" spans="1:16" ht="13.15" customHeight="1" x14ac:dyDescent="0.2">
      <c r="A18" s="3">
        <f t="shared" si="0"/>
        <v>8</v>
      </c>
      <c r="B18" s="47" t="s">
        <v>8</v>
      </c>
      <c r="C18" s="21"/>
      <c r="D18" s="35"/>
      <c r="E18" s="31"/>
      <c r="F18" s="31"/>
      <c r="G18" s="31"/>
      <c r="H18" s="31"/>
      <c r="J18" s="56">
        <f>SUM(J163:J198)</f>
        <v>17609</v>
      </c>
      <c r="K18" s="57">
        <f>SUM(K163:K198)</f>
        <v>13130</v>
      </c>
    </row>
    <row r="19" spans="1:16" ht="13.15" customHeight="1" x14ac:dyDescent="0.2">
      <c r="A19" s="3">
        <f t="shared" si="0"/>
        <v>9</v>
      </c>
      <c r="B19" s="47" t="s">
        <v>7</v>
      </c>
      <c r="C19" s="21"/>
      <c r="D19" s="35"/>
      <c r="E19" s="31"/>
      <c r="F19" s="31"/>
      <c r="G19" s="31"/>
      <c r="H19" s="31"/>
      <c r="J19" s="56">
        <f>SUM(J204:J208)</f>
        <v>13155</v>
      </c>
      <c r="K19" s="57">
        <f>SUM(K204:K208)</f>
        <v>11183</v>
      </c>
    </row>
    <row r="20" spans="1:16" ht="13.15" customHeight="1" x14ac:dyDescent="0.2">
      <c r="A20" s="3">
        <f t="shared" si="0"/>
        <v>10</v>
      </c>
      <c r="B20" s="47" t="s">
        <v>6</v>
      </c>
      <c r="C20" s="21"/>
      <c r="D20" s="35"/>
      <c r="E20" s="31"/>
      <c r="F20" s="31"/>
      <c r="G20" s="31"/>
      <c r="H20" s="31"/>
      <c r="J20" s="317">
        <f>SUM(J11:J19)</f>
        <v>12867111</v>
      </c>
      <c r="K20" s="316">
        <f>SUM(K11:K19)</f>
        <v>576554</v>
      </c>
    </row>
    <row r="21" spans="1:16" ht="13.15" customHeight="1" x14ac:dyDescent="0.2">
      <c r="A21" s="3">
        <f t="shared" si="0"/>
        <v>11</v>
      </c>
      <c r="B21" s="47" t="s">
        <v>5</v>
      </c>
      <c r="C21" s="21"/>
      <c r="D21" s="35"/>
      <c r="E21" s="31"/>
      <c r="F21" s="31"/>
      <c r="G21" s="31"/>
      <c r="H21" s="31"/>
      <c r="J21" s="321">
        <v>12853956</v>
      </c>
      <c r="K21" s="318">
        <v>574283.34118859575</v>
      </c>
    </row>
    <row r="22" spans="1:16" ht="13.15" customHeight="1" x14ac:dyDescent="0.2">
      <c r="A22" s="3">
        <f t="shared" si="0"/>
        <v>12</v>
      </c>
      <c r="B22" s="47" t="s">
        <v>5</v>
      </c>
      <c r="C22" s="21"/>
      <c r="D22" s="35"/>
      <c r="E22" s="31"/>
      <c r="F22" s="31"/>
      <c r="G22" s="31"/>
      <c r="H22" s="31"/>
      <c r="J22" s="319">
        <f>+J20-J21</f>
        <v>13155</v>
      </c>
      <c r="K22" s="320">
        <f>+K20-K21</f>
        <v>2270.6588114042534</v>
      </c>
    </row>
    <row r="23" spans="1:16" ht="13.15" customHeight="1" x14ac:dyDescent="0.2">
      <c r="A23" s="3">
        <f t="shared" si="0"/>
        <v>13</v>
      </c>
      <c r="B23" s="47"/>
      <c r="C23" s="21"/>
      <c r="D23" s="35"/>
      <c r="E23" s="31"/>
      <c r="F23" s="31"/>
      <c r="G23" s="31"/>
      <c r="H23" s="31"/>
    </row>
    <row r="24" spans="1:16" ht="13.15" customHeight="1" x14ac:dyDescent="0.2">
      <c r="A24" s="3">
        <f t="shared" si="0"/>
        <v>14</v>
      </c>
      <c r="B24" s="34" t="str">
        <f>'WP#3 - UE-190529 Light COS'!A3</f>
        <v>Sch 50E</v>
      </c>
      <c r="E24" s="21"/>
    </row>
    <row r="25" spans="1:16" ht="13.15" customHeight="1" x14ac:dyDescent="0.2">
      <c r="A25" s="3">
        <f t="shared" si="0"/>
        <v>15</v>
      </c>
      <c r="B25" s="34" t="str">
        <f>'WP#3 - UE-190529 Light COS'!A4</f>
        <v>003</v>
      </c>
      <c r="C25" s="33" t="str">
        <f>'WP#3 - UE-190529 Light COS'!C4</f>
        <v>Compact Flourescent</v>
      </c>
      <c r="D25" s="32" t="str">
        <f>'WP#3 - UE-190529 Light COS'!D4</f>
        <v>CF 22</v>
      </c>
      <c r="E25" s="58">
        <f>ROUND('Sch 140 Distribution Chg'!H10,2)</f>
        <v>0</v>
      </c>
      <c r="F25" s="59">
        <f>ROUND('Sch 140 Prod Trans Demand Chg'!F10,2)</f>
        <v>0</v>
      </c>
      <c r="G25" s="59">
        <f>ROUND('Sch 140 Prod Trans Energy Chg'!H10,2)</f>
        <v>0.01</v>
      </c>
      <c r="H25" s="59">
        <f>SUM(E25:G25)</f>
        <v>0.01</v>
      </c>
      <c r="J25" s="60">
        <v>708</v>
      </c>
      <c r="K25" s="61">
        <f>ROUND(J25*H25,0)</f>
        <v>7</v>
      </c>
      <c r="M25" s="62">
        <f>ROUND(H25-N25,2)</f>
        <v>0.01</v>
      </c>
      <c r="N25" s="63">
        <f>ROUND(H25*$N$9,2)</f>
        <v>0</v>
      </c>
      <c r="O25" s="63">
        <f>SUM(M25:N25)</f>
        <v>0.01</v>
      </c>
      <c r="P25" s="77">
        <f>+O25-H25</f>
        <v>0</v>
      </c>
    </row>
    <row r="26" spans="1:16" ht="13.15" customHeight="1" x14ac:dyDescent="0.2">
      <c r="A26" s="3">
        <f t="shared" si="0"/>
        <v>16</v>
      </c>
      <c r="B26" s="34"/>
      <c r="C26" s="33"/>
      <c r="D26" s="32"/>
      <c r="E26" s="58"/>
      <c r="F26" s="59"/>
      <c r="G26" s="59"/>
      <c r="H26" s="59"/>
      <c r="J26" s="60"/>
      <c r="K26" s="61"/>
      <c r="M26" s="62"/>
      <c r="N26" s="63"/>
      <c r="O26" s="63"/>
      <c r="P26" s="77"/>
    </row>
    <row r="27" spans="1:16" ht="13.15" customHeight="1" x14ac:dyDescent="0.2">
      <c r="A27" s="3">
        <f t="shared" si="0"/>
        <v>17</v>
      </c>
      <c r="B27" s="34" t="str">
        <f>'WP#3 - UE-190529 Light COS'!A6</f>
        <v>50E-A</v>
      </c>
      <c r="C27" s="33" t="str">
        <f>'WP#3 - UE-190529 Light COS'!C6</f>
        <v>Mercury Vapor</v>
      </c>
      <c r="D27" s="32" t="str">
        <f>'WP#3 - UE-190529 Light COS'!D6</f>
        <v>MV 100</v>
      </c>
      <c r="E27" s="58">
        <f>ROUND('Sch 140 Distribution Chg'!H12,2)</f>
        <v>0</v>
      </c>
      <c r="F27" s="59">
        <f>ROUND('Sch 140 Prod Trans Demand Chg'!F12,2)</f>
        <v>0.01</v>
      </c>
      <c r="G27" s="59">
        <f>ROUND('Sch 140 Prod Trans Energy Chg'!H12,2)</f>
        <v>0.04</v>
      </c>
      <c r="H27" s="59">
        <f>SUM(E27:G27)</f>
        <v>0.05</v>
      </c>
      <c r="J27" s="60">
        <v>36</v>
      </c>
      <c r="K27" s="61">
        <f>ROUND(J27*H27,0)</f>
        <v>2</v>
      </c>
      <c r="M27" s="62">
        <f>ROUND(H27-N27,2)</f>
        <v>0.04</v>
      </c>
      <c r="N27" s="63">
        <f>ROUND(H27*$N$9,2)</f>
        <v>0.01</v>
      </c>
      <c r="O27" s="63">
        <f>SUM(M27:N27)</f>
        <v>0.05</v>
      </c>
      <c r="P27" s="77">
        <f>+O27-H27</f>
        <v>0</v>
      </c>
    </row>
    <row r="28" spans="1:16" ht="13.15" customHeight="1" x14ac:dyDescent="0.2">
      <c r="A28" s="3">
        <f t="shared" si="0"/>
        <v>18</v>
      </c>
      <c r="B28" s="34" t="str">
        <f>'WP#3 - UE-190529 Light COS'!A7</f>
        <v>50E-A</v>
      </c>
      <c r="C28" s="33" t="str">
        <f>'WP#3 - UE-190529 Light COS'!C7</f>
        <v>Mercury Vapor</v>
      </c>
      <c r="D28" s="32" t="str">
        <f>'WP#3 - UE-190529 Light COS'!D7</f>
        <v>MV 175</v>
      </c>
      <c r="E28" s="58">
        <f>ROUND('Sch 140 Distribution Chg'!H13,2)</f>
        <v>0</v>
      </c>
      <c r="F28" s="59">
        <f>ROUND('Sch 140 Prod Trans Demand Chg'!F13,2)</f>
        <v>0.02</v>
      </c>
      <c r="G28" s="59">
        <f>ROUND('Sch 140 Prod Trans Energy Chg'!H13,2)</f>
        <v>7.0000000000000007E-2</v>
      </c>
      <c r="H28" s="59">
        <f>SUM(E28:G28)</f>
        <v>9.0000000000000011E-2</v>
      </c>
      <c r="J28" s="60">
        <v>228</v>
      </c>
      <c r="K28" s="61">
        <f>ROUND(J28*H28,0)</f>
        <v>21</v>
      </c>
      <c r="M28" s="62">
        <f>ROUND(H28-N28,2)</f>
        <v>7.0000000000000007E-2</v>
      </c>
      <c r="N28" s="63">
        <f>ROUND(H28*$N$9,2)</f>
        <v>0.02</v>
      </c>
      <c r="O28" s="63">
        <f>SUM(M28:N28)</f>
        <v>9.0000000000000011E-2</v>
      </c>
      <c r="P28" s="77">
        <f>+O28-H28</f>
        <v>0</v>
      </c>
    </row>
    <row r="29" spans="1:16" ht="13.15" customHeight="1" x14ac:dyDescent="0.2">
      <c r="A29" s="3">
        <f t="shared" si="0"/>
        <v>19</v>
      </c>
      <c r="B29" s="34" t="str">
        <f>'WP#3 - UE-190529 Light COS'!A8</f>
        <v>50E-A</v>
      </c>
      <c r="C29" s="33" t="str">
        <f>'WP#3 - UE-190529 Light COS'!C8</f>
        <v>Mercury Vapor</v>
      </c>
      <c r="D29" s="32" t="str">
        <f>'WP#3 - UE-190529 Light COS'!D8</f>
        <v>MV 400</v>
      </c>
      <c r="E29" s="58">
        <f>ROUND('Sch 140 Distribution Chg'!H14,2)</f>
        <v>0</v>
      </c>
      <c r="F29" s="59">
        <f>ROUND('Sch 140 Prod Trans Demand Chg'!F14,2)</f>
        <v>0.06</v>
      </c>
      <c r="G29" s="59">
        <f>ROUND('Sch 140 Prod Trans Energy Chg'!H14,2)</f>
        <v>0.16</v>
      </c>
      <c r="H29" s="59">
        <f>SUM(E29:G29)</f>
        <v>0.22</v>
      </c>
      <c r="J29" s="60">
        <v>211</v>
      </c>
      <c r="K29" s="61">
        <f>ROUND(J29*H29,0)</f>
        <v>46</v>
      </c>
      <c r="M29" s="62">
        <f>ROUND(H29-N29,2)</f>
        <v>0.17</v>
      </c>
      <c r="N29" s="63">
        <f>ROUND(H29*$N$9,2)</f>
        <v>0.05</v>
      </c>
      <c r="O29" s="63">
        <f>SUM(M29:N29)</f>
        <v>0.22000000000000003</v>
      </c>
      <c r="P29" s="77">
        <f>+O29-H29</f>
        <v>0</v>
      </c>
    </row>
    <row r="30" spans="1:16" ht="13.15" customHeight="1" x14ac:dyDescent="0.2">
      <c r="A30" s="3">
        <f t="shared" si="0"/>
        <v>20</v>
      </c>
      <c r="B30" s="34"/>
      <c r="C30" s="33"/>
      <c r="D30" s="32"/>
      <c r="E30" s="58"/>
      <c r="F30" s="59"/>
      <c r="G30" s="59"/>
      <c r="H30" s="59"/>
      <c r="J30" s="60"/>
      <c r="K30" s="61"/>
      <c r="M30" s="62"/>
      <c r="N30" s="63"/>
      <c r="O30" s="63"/>
      <c r="P30" s="77"/>
    </row>
    <row r="31" spans="1:16" ht="13.15" customHeight="1" x14ac:dyDescent="0.2">
      <c r="A31" s="3">
        <f t="shared" si="0"/>
        <v>21</v>
      </c>
      <c r="B31" s="34" t="str">
        <f>'WP#3 - UE-190529 Light COS'!A10</f>
        <v>50E-B</v>
      </c>
      <c r="C31" s="33" t="str">
        <f>'WP#3 - UE-190529 Light COS'!C10</f>
        <v>Mercury Vapor</v>
      </c>
      <c r="D31" s="32" t="str">
        <f>'WP#3 - UE-190529 Light COS'!D10</f>
        <v>MV 100</v>
      </c>
      <c r="E31" s="58">
        <f>ROUND('Sch 140 Distribution Chg'!H16,2)</f>
        <v>0</v>
      </c>
      <c r="F31" s="59">
        <f>ROUND('Sch 140 Prod Trans Demand Chg'!F16,2)</f>
        <v>0.01</v>
      </c>
      <c r="G31" s="59">
        <f>ROUND('Sch 140 Prod Trans Energy Chg'!H16,2)</f>
        <v>0.04</v>
      </c>
      <c r="H31" s="59">
        <f>SUM(E31:G31)</f>
        <v>0.05</v>
      </c>
      <c r="J31" s="60">
        <v>0</v>
      </c>
      <c r="K31" s="61">
        <f>ROUND(J31*H31,0)</f>
        <v>0</v>
      </c>
      <c r="M31" s="62">
        <f>ROUND(H31-N31,2)</f>
        <v>0.04</v>
      </c>
      <c r="N31" s="63">
        <f>ROUND(H31*$N$9,2)</f>
        <v>0.01</v>
      </c>
      <c r="O31" s="63">
        <f>SUM(M31:N31)</f>
        <v>0.05</v>
      </c>
      <c r="P31" s="77">
        <f>+O31-H31</f>
        <v>0</v>
      </c>
    </row>
    <row r="32" spans="1:16" ht="13.15" customHeight="1" x14ac:dyDescent="0.2">
      <c r="A32" s="3">
        <f t="shared" si="0"/>
        <v>22</v>
      </c>
      <c r="B32" s="34" t="str">
        <f>'WP#3 - UE-190529 Light COS'!A11</f>
        <v>50E-B</v>
      </c>
      <c r="C32" s="33" t="str">
        <f>'WP#3 - UE-190529 Light COS'!C11</f>
        <v>Mercury Vapor</v>
      </c>
      <c r="D32" s="32" t="str">
        <f>'WP#3 - UE-190529 Light COS'!D11</f>
        <v>MV 175</v>
      </c>
      <c r="E32" s="58">
        <f>ROUND('Sch 140 Distribution Chg'!H17,2)</f>
        <v>0</v>
      </c>
      <c r="F32" s="59">
        <f>ROUND('Sch 140 Prod Trans Demand Chg'!F17,2)</f>
        <v>0.02</v>
      </c>
      <c r="G32" s="59">
        <f>ROUND('Sch 140 Prod Trans Energy Chg'!H17,2)</f>
        <v>7.0000000000000007E-2</v>
      </c>
      <c r="H32" s="59">
        <f>SUM(E32:G32)</f>
        <v>9.0000000000000011E-2</v>
      </c>
      <c r="J32" s="60">
        <v>12</v>
      </c>
      <c r="K32" s="61">
        <f>ROUND(J32*H32,0)</f>
        <v>1</v>
      </c>
      <c r="M32" s="62">
        <f>ROUND(H32-N32,2)</f>
        <v>7.0000000000000007E-2</v>
      </c>
      <c r="N32" s="63">
        <f>ROUND(H32*$N$9,2)</f>
        <v>0.02</v>
      </c>
      <c r="O32" s="63">
        <f>SUM(M32:N32)</f>
        <v>9.0000000000000011E-2</v>
      </c>
      <c r="P32" s="77">
        <f>+O32-H32</f>
        <v>0</v>
      </c>
    </row>
    <row r="33" spans="1:16" ht="13.15" customHeight="1" x14ac:dyDescent="0.2">
      <c r="A33" s="3">
        <f t="shared" si="0"/>
        <v>23</v>
      </c>
      <c r="B33" s="34" t="str">
        <f>'WP#3 - UE-190529 Light COS'!A12</f>
        <v>50E-B</v>
      </c>
      <c r="C33" s="33" t="str">
        <f>'WP#3 - UE-190529 Light COS'!C12</f>
        <v>Mercury Vapor</v>
      </c>
      <c r="D33" s="32" t="str">
        <f>'WP#3 - UE-190529 Light COS'!D12</f>
        <v>MV 400</v>
      </c>
      <c r="E33" s="58">
        <f>ROUND('Sch 140 Distribution Chg'!H18,2)</f>
        <v>0</v>
      </c>
      <c r="F33" s="59">
        <f>ROUND('Sch 140 Prod Trans Demand Chg'!F18,2)</f>
        <v>0.06</v>
      </c>
      <c r="G33" s="59">
        <f>ROUND('Sch 140 Prod Trans Energy Chg'!H18,2)</f>
        <v>0.16</v>
      </c>
      <c r="H33" s="59">
        <f>SUM(E33:G33)</f>
        <v>0.22</v>
      </c>
      <c r="J33" s="60">
        <v>0</v>
      </c>
      <c r="K33" s="61">
        <f>ROUND(J33*H33,0)</f>
        <v>0</v>
      </c>
      <c r="M33" s="62">
        <f>ROUND(H33-N33,2)</f>
        <v>0.17</v>
      </c>
      <c r="N33" s="63">
        <f>ROUND(H33*$N$9,2)</f>
        <v>0.05</v>
      </c>
      <c r="O33" s="63">
        <f>SUM(M33:N33)</f>
        <v>0.22000000000000003</v>
      </c>
      <c r="P33" s="77">
        <f>+O33-H33</f>
        <v>0</v>
      </c>
    </row>
    <row r="34" spans="1:16" ht="13.15" customHeight="1" x14ac:dyDescent="0.2">
      <c r="A34" s="3">
        <f t="shared" si="0"/>
        <v>24</v>
      </c>
      <c r="B34" s="34" t="str">
        <f>'WP#3 - UE-190529 Light COS'!A13</f>
        <v>50E-B</v>
      </c>
      <c r="C34" s="33" t="str">
        <f>'WP#3 - UE-190529 Light COS'!C13</f>
        <v>Mercury Vapor</v>
      </c>
      <c r="D34" s="32" t="str">
        <f>'WP#3 - UE-190529 Light COS'!D13</f>
        <v>MV 700</v>
      </c>
      <c r="E34" s="58">
        <f>ROUND('Sch 140 Distribution Chg'!H19,2)</f>
        <v>0</v>
      </c>
      <c r="F34" s="59">
        <f>ROUND('Sch 140 Prod Trans Demand Chg'!F19,2)</f>
        <v>0.1</v>
      </c>
      <c r="G34" s="59">
        <f>ROUND('Sch 140 Prod Trans Energy Chg'!H19,2)</f>
        <v>0.28000000000000003</v>
      </c>
      <c r="H34" s="59">
        <f>SUM(E34:G34)</f>
        <v>0.38</v>
      </c>
      <c r="J34" s="60">
        <v>0</v>
      </c>
      <c r="K34" s="61">
        <f>ROUND(J34*H34,0)</f>
        <v>0</v>
      </c>
      <c r="M34" s="62">
        <f>ROUND(H34-N34,2)</f>
        <v>0.28999999999999998</v>
      </c>
      <c r="N34" s="63">
        <f>ROUND(H34*$N$9,2)</f>
        <v>0.09</v>
      </c>
      <c r="O34" s="63">
        <f>SUM(M34:N34)</f>
        <v>0.38</v>
      </c>
      <c r="P34" s="77">
        <f>+O34-H34</f>
        <v>0</v>
      </c>
    </row>
    <row r="35" spans="1:16" ht="13.15" customHeight="1" x14ac:dyDescent="0.2">
      <c r="A35" s="3">
        <f t="shared" si="0"/>
        <v>25</v>
      </c>
      <c r="B35" s="34"/>
      <c r="C35" s="33"/>
      <c r="D35" s="32"/>
      <c r="E35" s="58"/>
      <c r="F35" s="59"/>
      <c r="G35" s="59"/>
      <c r="H35" s="59"/>
      <c r="J35" s="60"/>
      <c r="K35" s="61"/>
      <c r="M35" s="62"/>
      <c r="N35" s="63"/>
      <c r="O35" s="63"/>
      <c r="P35" s="77"/>
    </row>
    <row r="36" spans="1:16" ht="13.15" customHeight="1" x14ac:dyDescent="0.2">
      <c r="A36" s="3">
        <f t="shared" si="0"/>
        <v>26</v>
      </c>
      <c r="B36" s="34" t="str">
        <f>'WP#3 - UE-190529 Light COS'!A14</f>
        <v>Sch 51E</v>
      </c>
      <c r="C36" s="33"/>
      <c r="D36" s="32"/>
      <c r="E36" s="58"/>
      <c r="F36" s="59"/>
      <c r="G36" s="59"/>
      <c r="H36" s="59"/>
      <c r="J36" s="60"/>
      <c r="K36" s="61"/>
      <c r="M36" s="62"/>
      <c r="N36" s="63"/>
      <c r="O36" s="63"/>
      <c r="P36" s="77"/>
    </row>
    <row r="37" spans="1:16" ht="13.15" customHeight="1" x14ac:dyDescent="0.2">
      <c r="A37" s="3">
        <f t="shared" si="0"/>
        <v>27</v>
      </c>
      <c r="B37" s="34" t="str">
        <f>'WP#3 - UE-190529 Light COS'!A15</f>
        <v>51E</v>
      </c>
      <c r="C37" s="33" t="str">
        <f>'WP#3 - UE-190529 Light COS'!C15</f>
        <v>Light Emitting Diode</v>
      </c>
      <c r="D37" s="32" t="str">
        <f>'WP#3 - UE-190529 Light COS'!D15</f>
        <v>LED 030.01-060</v>
      </c>
      <c r="E37" s="58">
        <f>ROUND('Sch 140 Distribution Chg'!H22,2)</f>
        <v>0</v>
      </c>
      <c r="F37" s="59">
        <f>ROUND('Sch 140 Prod Trans Demand Chg'!F22,2)</f>
        <v>0.01</v>
      </c>
      <c r="G37" s="59">
        <f>ROUND('Sch 140 Prod Trans Energy Chg'!H22,2)</f>
        <v>0.02</v>
      </c>
      <c r="H37" s="59">
        <f t="shared" ref="H37:H45" si="1">SUM(E37:G37)</f>
        <v>0.03</v>
      </c>
      <c r="J37" s="60">
        <v>54528</v>
      </c>
      <c r="K37" s="61">
        <f t="shared" ref="K37:K46" si="2">ROUND(J37*H37,0)</f>
        <v>1636</v>
      </c>
      <c r="M37" s="62">
        <f t="shared" ref="M37:M45" si="3">ROUND(H37-N37,2)</f>
        <v>0.02</v>
      </c>
      <c r="N37" s="63">
        <f t="shared" ref="N37:N45" si="4">ROUND(H37*$N$9,2)</f>
        <v>0.01</v>
      </c>
      <c r="O37" s="63">
        <f t="shared" ref="O37:O46" si="5">SUM(M37:N37)</f>
        <v>0.03</v>
      </c>
      <c r="P37" s="77">
        <f t="shared" ref="P37:P45" si="6">+O37-H37</f>
        <v>0</v>
      </c>
    </row>
    <row r="38" spans="1:16" ht="13.15" customHeight="1" x14ac:dyDescent="0.2">
      <c r="A38" s="3">
        <f t="shared" si="0"/>
        <v>28</v>
      </c>
      <c r="B38" s="34" t="str">
        <f>'WP#3 - UE-190529 Light COS'!A16</f>
        <v>51E</v>
      </c>
      <c r="C38" s="33" t="str">
        <f>'WP#3 - UE-190529 Light COS'!C16</f>
        <v>Light Emitting Diode</v>
      </c>
      <c r="D38" s="32" t="str">
        <f>'WP#3 - UE-190529 Light COS'!D16</f>
        <v>LED 060.01-090</v>
      </c>
      <c r="E38" s="58">
        <f>ROUND('Sch 140 Distribution Chg'!H23,2)</f>
        <v>0</v>
      </c>
      <c r="F38" s="59">
        <f>ROUND('Sch 140 Prod Trans Demand Chg'!F23,2)</f>
        <v>0.01</v>
      </c>
      <c r="G38" s="59">
        <f>ROUND('Sch 140 Prod Trans Energy Chg'!H23,2)</f>
        <v>0.03</v>
      </c>
      <c r="H38" s="59">
        <f t="shared" si="1"/>
        <v>0.04</v>
      </c>
      <c r="J38" s="60">
        <v>30475</v>
      </c>
      <c r="K38" s="61">
        <f t="shared" si="2"/>
        <v>1219</v>
      </c>
      <c r="M38" s="62">
        <f t="shared" si="3"/>
        <v>0.03</v>
      </c>
      <c r="N38" s="63">
        <f t="shared" si="4"/>
        <v>0.01</v>
      </c>
      <c r="O38" s="63">
        <f t="shared" si="5"/>
        <v>0.04</v>
      </c>
      <c r="P38" s="77">
        <f t="shared" si="6"/>
        <v>0</v>
      </c>
    </row>
    <row r="39" spans="1:16" ht="13.15" customHeight="1" x14ac:dyDescent="0.2">
      <c r="A39" s="3">
        <f t="shared" si="0"/>
        <v>29</v>
      </c>
      <c r="B39" s="34" t="str">
        <f>'WP#3 - UE-190529 Light COS'!A17</f>
        <v>51E</v>
      </c>
      <c r="C39" s="33" t="str">
        <f>'WP#3 - UE-190529 Light COS'!C17</f>
        <v>Light Emitting Diode</v>
      </c>
      <c r="D39" s="32" t="str">
        <f>'WP#3 - UE-190529 Light COS'!D17</f>
        <v>LED 090.01-120</v>
      </c>
      <c r="E39" s="58">
        <f>ROUND('Sch 140 Distribution Chg'!H24,2)</f>
        <v>0</v>
      </c>
      <c r="F39" s="59">
        <f>ROUND('Sch 140 Prod Trans Demand Chg'!F24,2)</f>
        <v>0.01</v>
      </c>
      <c r="G39" s="59">
        <f>ROUND('Sch 140 Prod Trans Energy Chg'!H24,2)</f>
        <v>0.04</v>
      </c>
      <c r="H39" s="59">
        <f t="shared" si="1"/>
        <v>0.05</v>
      </c>
      <c r="J39" s="60">
        <v>12838</v>
      </c>
      <c r="K39" s="61">
        <f t="shared" si="2"/>
        <v>642</v>
      </c>
      <c r="M39" s="62">
        <f t="shared" si="3"/>
        <v>0.04</v>
      </c>
      <c r="N39" s="63">
        <f t="shared" si="4"/>
        <v>0.01</v>
      </c>
      <c r="O39" s="63">
        <f t="shared" si="5"/>
        <v>0.05</v>
      </c>
      <c r="P39" s="77">
        <f t="shared" si="6"/>
        <v>0</v>
      </c>
    </row>
    <row r="40" spans="1:16" ht="13.15" customHeight="1" x14ac:dyDescent="0.2">
      <c r="A40" s="3">
        <f t="shared" si="0"/>
        <v>30</v>
      </c>
      <c r="B40" s="34" t="str">
        <f>'WP#3 - UE-190529 Light COS'!A18</f>
        <v>51E</v>
      </c>
      <c r="C40" s="33" t="str">
        <f>'WP#3 - UE-190529 Light COS'!C18</f>
        <v>Light Emitting Diode</v>
      </c>
      <c r="D40" s="32" t="str">
        <f>'WP#3 - UE-190529 Light COS'!D18</f>
        <v>LED 120.01-150</v>
      </c>
      <c r="E40" s="58">
        <f>ROUND('Sch 140 Distribution Chg'!H25,2)</f>
        <v>0</v>
      </c>
      <c r="F40" s="59">
        <f>ROUND('Sch 140 Prod Trans Demand Chg'!F25,2)</f>
        <v>0.02</v>
      </c>
      <c r="G40" s="59">
        <f>ROUND('Sch 140 Prod Trans Energy Chg'!H25,2)</f>
        <v>0.05</v>
      </c>
      <c r="H40" s="59">
        <f t="shared" si="1"/>
        <v>7.0000000000000007E-2</v>
      </c>
      <c r="J40" s="60">
        <v>5984</v>
      </c>
      <c r="K40" s="61">
        <f t="shared" si="2"/>
        <v>419</v>
      </c>
      <c r="M40" s="62">
        <f t="shared" si="3"/>
        <v>0.05</v>
      </c>
      <c r="N40" s="63">
        <f t="shared" si="4"/>
        <v>0.02</v>
      </c>
      <c r="O40" s="63">
        <f t="shared" si="5"/>
        <v>7.0000000000000007E-2</v>
      </c>
      <c r="P40" s="77">
        <f t="shared" si="6"/>
        <v>0</v>
      </c>
    </row>
    <row r="41" spans="1:16" ht="13.15" customHeight="1" x14ac:dyDescent="0.2">
      <c r="A41" s="3">
        <f t="shared" si="0"/>
        <v>31</v>
      </c>
      <c r="B41" s="34" t="str">
        <f>'WP#3 - UE-190529 Light COS'!A19</f>
        <v>51E</v>
      </c>
      <c r="C41" s="33" t="str">
        <f>'WP#3 - UE-190529 Light COS'!C19</f>
        <v>Light Emitting Diode</v>
      </c>
      <c r="D41" s="32" t="str">
        <f>'WP#3 - UE-190529 Light COS'!D19</f>
        <v>LED 150.01-180</v>
      </c>
      <c r="E41" s="58">
        <f>ROUND('Sch 140 Distribution Chg'!H26,2)</f>
        <v>0</v>
      </c>
      <c r="F41" s="59">
        <f>ROUND('Sch 140 Prod Trans Demand Chg'!F26,2)</f>
        <v>0.02</v>
      </c>
      <c r="G41" s="59">
        <f>ROUND('Sch 140 Prod Trans Energy Chg'!H26,2)</f>
        <v>0.06</v>
      </c>
      <c r="H41" s="59">
        <f t="shared" si="1"/>
        <v>0.08</v>
      </c>
      <c r="J41" s="60">
        <v>841</v>
      </c>
      <c r="K41" s="61">
        <f t="shared" si="2"/>
        <v>67</v>
      </c>
      <c r="M41" s="62">
        <f t="shared" si="3"/>
        <v>0.06</v>
      </c>
      <c r="N41" s="63">
        <f t="shared" si="4"/>
        <v>0.02</v>
      </c>
      <c r="O41" s="63">
        <f t="shared" si="5"/>
        <v>0.08</v>
      </c>
      <c r="P41" s="77">
        <f t="shared" si="6"/>
        <v>0</v>
      </c>
    </row>
    <row r="42" spans="1:16" ht="13.15" customHeight="1" x14ac:dyDescent="0.2">
      <c r="A42" s="3">
        <f t="shared" si="0"/>
        <v>32</v>
      </c>
      <c r="B42" s="34" t="str">
        <f>'WP#3 - UE-190529 Light COS'!A20</f>
        <v>51E</v>
      </c>
      <c r="C42" s="33" t="str">
        <f>'WP#3 - UE-190529 Light COS'!C20</f>
        <v>Light Emitting Diode</v>
      </c>
      <c r="D42" s="32" t="str">
        <f>'WP#3 - UE-190529 Light COS'!D20</f>
        <v>LED 180.01-210</v>
      </c>
      <c r="E42" s="58">
        <f>ROUND('Sch 140 Distribution Chg'!H27,2)</f>
        <v>0</v>
      </c>
      <c r="F42" s="59">
        <f>ROUND('Sch 140 Prod Trans Demand Chg'!F27,2)</f>
        <v>0.03</v>
      </c>
      <c r="G42" s="59">
        <f>ROUND('Sch 140 Prod Trans Energy Chg'!H27,2)</f>
        <v>0.08</v>
      </c>
      <c r="H42" s="59">
        <f t="shared" si="1"/>
        <v>0.11</v>
      </c>
      <c r="J42" s="60">
        <v>2412</v>
      </c>
      <c r="K42" s="61">
        <f t="shared" si="2"/>
        <v>265</v>
      </c>
      <c r="M42" s="62">
        <f t="shared" si="3"/>
        <v>0.08</v>
      </c>
      <c r="N42" s="63">
        <f t="shared" si="4"/>
        <v>0.03</v>
      </c>
      <c r="O42" s="63">
        <f t="shared" si="5"/>
        <v>0.11</v>
      </c>
      <c r="P42" s="77">
        <f t="shared" si="6"/>
        <v>0</v>
      </c>
    </row>
    <row r="43" spans="1:16" ht="13.15" customHeight="1" x14ac:dyDescent="0.2">
      <c r="A43" s="3">
        <f t="shared" si="0"/>
        <v>33</v>
      </c>
      <c r="B43" s="34" t="str">
        <f>'WP#3 - UE-190529 Light COS'!A21</f>
        <v>51E</v>
      </c>
      <c r="C43" s="33" t="str">
        <f>'WP#3 - UE-190529 Light COS'!C21</f>
        <v>Light Emitting Diode</v>
      </c>
      <c r="D43" s="32" t="str">
        <f>'WP#3 - UE-190529 Light COS'!D21</f>
        <v>LED 210.01-240</v>
      </c>
      <c r="E43" s="58">
        <f>ROUND('Sch 140 Distribution Chg'!H28,2)</f>
        <v>0</v>
      </c>
      <c r="F43" s="59">
        <f>ROUND('Sch 140 Prod Trans Demand Chg'!F28,2)</f>
        <v>0.03</v>
      </c>
      <c r="G43" s="59">
        <f>ROUND('Sch 140 Prod Trans Energy Chg'!H28,2)</f>
        <v>0.09</v>
      </c>
      <c r="H43" s="59">
        <f t="shared" si="1"/>
        <v>0.12</v>
      </c>
      <c r="J43" s="60">
        <v>719</v>
      </c>
      <c r="K43" s="61">
        <f t="shared" si="2"/>
        <v>86</v>
      </c>
      <c r="M43" s="62">
        <f t="shared" si="3"/>
        <v>0.09</v>
      </c>
      <c r="N43" s="63">
        <f t="shared" si="4"/>
        <v>0.03</v>
      </c>
      <c r="O43" s="63">
        <f t="shared" si="5"/>
        <v>0.12</v>
      </c>
      <c r="P43" s="77">
        <f t="shared" si="6"/>
        <v>0</v>
      </c>
    </row>
    <row r="44" spans="1:16" ht="13.15" customHeight="1" x14ac:dyDescent="0.2">
      <c r="A44" s="3">
        <f t="shared" si="0"/>
        <v>34</v>
      </c>
      <c r="B44" s="34" t="str">
        <f>'WP#3 - UE-190529 Light COS'!A22</f>
        <v>51E</v>
      </c>
      <c r="C44" s="33" t="str">
        <f>'WP#3 - UE-190529 Light COS'!C22</f>
        <v>Light Emitting Diode</v>
      </c>
      <c r="D44" s="32" t="str">
        <f>'WP#3 - UE-190529 Light COS'!D22</f>
        <v>LED 240.01-270</v>
      </c>
      <c r="E44" s="58">
        <f>ROUND('Sch 140 Distribution Chg'!H29,2)</f>
        <v>0</v>
      </c>
      <c r="F44" s="59">
        <f>ROUND('Sch 140 Prod Trans Demand Chg'!F29,2)</f>
        <v>0.04</v>
      </c>
      <c r="G44" s="59">
        <f>ROUND('Sch 140 Prod Trans Energy Chg'!H29,2)</f>
        <v>0.1</v>
      </c>
      <c r="H44" s="59">
        <f t="shared" si="1"/>
        <v>0.14000000000000001</v>
      </c>
      <c r="J44" s="60">
        <v>96</v>
      </c>
      <c r="K44" s="61">
        <f t="shared" si="2"/>
        <v>13</v>
      </c>
      <c r="M44" s="62">
        <f t="shared" si="3"/>
        <v>0.11</v>
      </c>
      <c r="N44" s="63">
        <f t="shared" si="4"/>
        <v>0.03</v>
      </c>
      <c r="O44" s="63">
        <f t="shared" si="5"/>
        <v>0.14000000000000001</v>
      </c>
      <c r="P44" s="77">
        <f t="shared" si="6"/>
        <v>0</v>
      </c>
    </row>
    <row r="45" spans="1:16" ht="13.15" customHeight="1" x14ac:dyDescent="0.2">
      <c r="A45" s="3">
        <f t="shared" si="0"/>
        <v>35</v>
      </c>
      <c r="B45" s="34" t="str">
        <f>'WP#3 - UE-190529 Light COS'!A23</f>
        <v>51E</v>
      </c>
      <c r="C45" s="33" t="str">
        <f>'WP#3 - UE-190529 Light COS'!C23</f>
        <v>Light Emitting Diode</v>
      </c>
      <c r="D45" s="32" t="str">
        <f>'WP#3 - UE-190529 Light COS'!D23</f>
        <v>LED 270.01-300</v>
      </c>
      <c r="E45" s="58">
        <f>ROUND('Sch 140 Distribution Chg'!H30,2)</f>
        <v>0</v>
      </c>
      <c r="F45" s="59">
        <f>ROUND('Sch 140 Prod Trans Demand Chg'!F30,2)</f>
        <v>0.04</v>
      </c>
      <c r="G45" s="59">
        <f>ROUND('Sch 140 Prod Trans Energy Chg'!H30,2)</f>
        <v>0.11</v>
      </c>
      <c r="H45" s="59">
        <f t="shared" si="1"/>
        <v>0.15</v>
      </c>
      <c r="J45" s="60">
        <v>956</v>
      </c>
      <c r="K45" s="61">
        <f t="shared" si="2"/>
        <v>143</v>
      </c>
      <c r="M45" s="62">
        <f t="shared" si="3"/>
        <v>0.11</v>
      </c>
      <c r="N45" s="63">
        <f t="shared" si="4"/>
        <v>0.04</v>
      </c>
      <c r="O45" s="63">
        <f t="shared" si="5"/>
        <v>0.15</v>
      </c>
      <c r="P45" s="77">
        <f t="shared" si="6"/>
        <v>0</v>
      </c>
    </row>
    <row r="46" spans="1:16" ht="13.15" customHeight="1" x14ac:dyDescent="0.2">
      <c r="A46" s="330">
        <f t="shared" si="0"/>
        <v>36</v>
      </c>
      <c r="B46" s="34" t="s">
        <v>267</v>
      </c>
      <c r="C46" s="33" t="s">
        <v>375</v>
      </c>
      <c r="D46" s="28" t="s">
        <v>376</v>
      </c>
      <c r="E46" s="58"/>
      <c r="F46" s="59"/>
      <c r="G46" s="59"/>
      <c r="H46" s="331">
        <v>9.0010000000000003E-3</v>
      </c>
      <c r="J46" s="60">
        <v>0</v>
      </c>
      <c r="K46" s="61">
        <f t="shared" si="2"/>
        <v>0</v>
      </c>
      <c r="M46" s="332">
        <v>6.8120000000000003E-3</v>
      </c>
      <c r="N46" s="332">
        <v>2.189E-3</v>
      </c>
      <c r="O46" s="332">
        <f t="shared" si="5"/>
        <v>9.0010000000000003E-3</v>
      </c>
      <c r="P46" s="77">
        <f>+O46-H46</f>
        <v>0</v>
      </c>
    </row>
    <row r="47" spans="1:16" ht="13.15" customHeight="1" x14ac:dyDescent="0.2">
      <c r="A47" s="330">
        <f t="shared" si="0"/>
        <v>37</v>
      </c>
      <c r="B47" s="34"/>
      <c r="C47" s="33"/>
      <c r="D47" s="32"/>
      <c r="E47" s="58"/>
      <c r="F47" s="59"/>
      <c r="G47" s="59"/>
      <c r="H47" s="59"/>
      <c r="J47" s="60"/>
      <c r="K47" s="61"/>
      <c r="M47" s="62"/>
      <c r="N47" s="63"/>
      <c r="O47" s="63"/>
      <c r="P47" s="77"/>
    </row>
    <row r="48" spans="1:16" ht="13.15" customHeight="1" x14ac:dyDescent="0.2">
      <c r="A48" s="3">
        <f t="shared" si="0"/>
        <v>38</v>
      </c>
      <c r="B48" s="34" t="str">
        <f>'WP#3 - UE-190529 Light COS'!A24</f>
        <v>Sch 52E</v>
      </c>
      <c r="C48" s="33"/>
      <c r="D48" s="32"/>
      <c r="E48" s="58"/>
      <c r="F48" s="59"/>
      <c r="G48" s="59"/>
      <c r="H48" s="59"/>
      <c r="J48" s="60"/>
      <c r="K48" s="61"/>
      <c r="M48" s="62"/>
      <c r="N48" s="63"/>
      <c r="O48" s="63"/>
      <c r="P48" s="77"/>
    </row>
    <row r="49" spans="1:16" ht="13.15" customHeight="1" x14ac:dyDescent="0.2">
      <c r="A49" s="3">
        <f t="shared" si="0"/>
        <v>39</v>
      </c>
      <c r="B49" s="34" t="str">
        <f>'WP#3 - UE-190529 Light COS'!A25</f>
        <v xml:space="preserve">52E </v>
      </c>
      <c r="C49" s="33" t="str">
        <f>'WP#3 - UE-190529 Light COS'!C25</f>
        <v>Sodium Vapor</v>
      </c>
      <c r="D49" s="32" t="str">
        <f>'WP#3 - UE-190529 Light COS'!D25</f>
        <v>SV 50</v>
      </c>
      <c r="E49" s="58">
        <f>ROUND('Sch 140 Distribution Chg'!H33,2)</f>
        <v>0</v>
      </c>
      <c r="F49" s="59">
        <f>ROUND('Sch 140 Prod Trans Demand Chg'!F33,2)</f>
        <v>0.01</v>
      </c>
      <c r="G49" s="59">
        <f>ROUND('Sch 140 Prod Trans Energy Chg'!H33,2)</f>
        <v>0.02</v>
      </c>
      <c r="H49" s="59">
        <f t="shared" ref="H49:H56" si="7">SUM(E49:G49)</f>
        <v>0.03</v>
      </c>
      <c r="J49" s="60">
        <v>0</v>
      </c>
      <c r="K49" s="61">
        <f t="shared" ref="K49:K56" si="8">ROUND(J49*H49,0)</f>
        <v>0</v>
      </c>
      <c r="M49" s="62">
        <f t="shared" ref="M49:M56" si="9">ROUND(H49-N49,2)</f>
        <v>0.02</v>
      </c>
      <c r="N49" s="63">
        <f t="shared" ref="N49:N56" si="10">ROUND(H49*$N$9,2)</f>
        <v>0.01</v>
      </c>
      <c r="O49" s="63">
        <f t="shared" ref="O49:O56" si="11">SUM(M49:N49)</f>
        <v>0.03</v>
      </c>
      <c r="P49" s="77">
        <f t="shared" ref="P49:P56" si="12">+O49-H49</f>
        <v>0</v>
      </c>
    </row>
    <row r="50" spans="1:16" ht="13.15" customHeight="1" x14ac:dyDescent="0.2">
      <c r="A50" s="3">
        <f t="shared" si="0"/>
        <v>40</v>
      </c>
      <c r="B50" s="34" t="str">
        <f>'WP#3 - UE-190529 Light COS'!A26</f>
        <v xml:space="preserve">52E </v>
      </c>
      <c r="C50" s="33" t="str">
        <f>'WP#3 - UE-190529 Light COS'!C26</f>
        <v>Sodium Vapor</v>
      </c>
      <c r="D50" s="32" t="str">
        <f>'WP#3 - UE-190529 Light COS'!D26</f>
        <v>SV 070</v>
      </c>
      <c r="E50" s="58">
        <f>ROUND('Sch 140 Distribution Chg'!H34,2)</f>
        <v>0</v>
      </c>
      <c r="F50" s="59">
        <f>ROUND('Sch 140 Prod Trans Demand Chg'!F34,2)</f>
        <v>0.01</v>
      </c>
      <c r="G50" s="59">
        <f>ROUND('Sch 140 Prod Trans Energy Chg'!H34,2)</f>
        <v>0.03</v>
      </c>
      <c r="H50" s="59">
        <f t="shared" si="7"/>
        <v>0.04</v>
      </c>
      <c r="J50" s="60">
        <v>8040</v>
      </c>
      <c r="K50" s="61">
        <f t="shared" si="8"/>
        <v>322</v>
      </c>
      <c r="M50" s="62">
        <f t="shared" si="9"/>
        <v>0.03</v>
      </c>
      <c r="N50" s="63">
        <f t="shared" si="10"/>
        <v>0.01</v>
      </c>
      <c r="O50" s="63">
        <f t="shared" si="11"/>
        <v>0.04</v>
      </c>
      <c r="P50" s="77">
        <f t="shared" si="12"/>
        <v>0</v>
      </c>
    </row>
    <row r="51" spans="1:16" ht="13.15" customHeight="1" x14ac:dyDescent="0.2">
      <c r="A51" s="3">
        <f t="shared" si="0"/>
        <v>41</v>
      </c>
      <c r="B51" s="34" t="str">
        <f>'WP#3 - UE-190529 Light COS'!A27</f>
        <v xml:space="preserve">52E </v>
      </c>
      <c r="C51" s="33" t="str">
        <f>'WP#3 - UE-190529 Light COS'!C27</f>
        <v>Sodium Vapor</v>
      </c>
      <c r="D51" s="32" t="str">
        <f>'WP#3 - UE-190529 Light COS'!D27</f>
        <v>SV 100</v>
      </c>
      <c r="E51" s="58">
        <f>ROUND('Sch 140 Distribution Chg'!H35,2)</f>
        <v>0</v>
      </c>
      <c r="F51" s="59">
        <f>ROUND('Sch 140 Prod Trans Demand Chg'!F35,2)</f>
        <v>0.01</v>
      </c>
      <c r="G51" s="59">
        <f>ROUND('Sch 140 Prod Trans Energy Chg'!H35,2)</f>
        <v>0.04</v>
      </c>
      <c r="H51" s="59">
        <f t="shared" si="7"/>
        <v>0.05</v>
      </c>
      <c r="J51" s="60">
        <v>114717</v>
      </c>
      <c r="K51" s="61">
        <f t="shared" si="8"/>
        <v>5736</v>
      </c>
      <c r="M51" s="62">
        <f t="shared" si="9"/>
        <v>0.04</v>
      </c>
      <c r="N51" s="63">
        <f t="shared" si="10"/>
        <v>0.01</v>
      </c>
      <c r="O51" s="63">
        <f t="shared" si="11"/>
        <v>0.05</v>
      </c>
      <c r="P51" s="77">
        <f t="shared" si="12"/>
        <v>0</v>
      </c>
    </row>
    <row r="52" spans="1:16" ht="13.15" customHeight="1" x14ac:dyDescent="0.2">
      <c r="A52" s="3">
        <f t="shared" si="0"/>
        <v>42</v>
      </c>
      <c r="B52" s="34" t="str">
        <f>'WP#3 - UE-190529 Light COS'!A28</f>
        <v xml:space="preserve">52E </v>
      </c>
      <c r="C52" s="33" t="str">
        <f>'WP#3 - UE-190529 Light COS'!C28</f>
        <v>Sodium Vapor</v>
      </c>
      <c r="D52" s="32" t="str">
        <f>'WP#3 - UE-190529 Light COS'!D28</f>
        <v>SV 150</v>
      </c>
      <c r="E52" s="58">
        <f>ROUND('Sch 140 Distribution Chg'!H36,2)</f>
        <v>0</v>
      </c>
      <c r="F52" s="59">
        <f>ROUND('Sch 140 Prod Trans Demand Chg'!F36,2)</f>
        <v>0.02</v>
      </c>
      <c r="G52" s="59">
        <f>ROUND('Sch 140 Prod Trans Energy Chg'!H36,2)</f>
        <v>0.06</v>
      </c>
      <c r="H52" s="59">
        <f t="shared" si="7"/>
        <v>0.08</v>
      </c>
      <c r="J52" s="60">
        <v>53559</v>
      </c>
      <c r="K52" s="61">
        <f t="shared" si="8"/>
        <v>4285</v>
      </c>
      <c r="M52" s="62">
        <f t="shared" si="9"/>
        <v>0.06</v>
      </c>
      <c r="N52" s="63">
        <f t="shared" si="10"/>
        <v>0.02</v>
      </c>
      <c r="O52" s="63">
        <f t="shared" si="11"/>
        <v>0.08</v>
      </c>
      <c r="P52" s="77">
        <f t="shared" si="12"/>
        <v>0</v>
      </c>
    </row>
    <row r="53" spans="1:16" ht="13.15" customHeight="1" x14ac:dyDescent="0.2">
      <c r="A53" s="3">
        <f t="shared" si="0"/>
        <v>43</v>
      </c>
      <c r="B53" s="34" t="str">
        <f>'WP#3 - UE-190529 Light COS'!A29</f>
        <v xml:space="preserve">52E </v>
      </c>
      <c r="C53" s="33" t="str">
        <f>'WP#3 - UE-190529 Light COS'!C29</f>
        <v>Sodium Vapor</v>
      </c>
      <c r="D53" s="32" t="str">
        <f>'WP#3 - UE-190529 Light COS'!D29</f>
        <v>SV 200</v>
      </c>
      <c r="E53" s="58">
        <f>ROUND('Sch 140 Distribution Chg'!H37,2)</f>
        <v>0</v>
      </c>
      <c r="F53" s="59">
        <f>ROUND('Sch 140 Prod Trans Demand Chg'!F37,2)</f>
        <v>0.03</v>
      </c>
      <c r="G53" s="59">
        <f>ROUND('Sch 140 Prod Trans Energy Chg'!H37,2)</f>
        <v>0.08</v>
      </c>
      <c r="H53" s="59">
        <f t="shared" si="7"/>
        <v>0.11</v>
      </c>
      <c r="J53" s="60">
        <v>11323</v>
      </c>
      <c r="K53" s="61">
        <f t="shared" si="8"/>
        <v>1246</v>
      </c>
      <c r="M53" s="62">
        <f t="shared" si="9"/>
        <v>0.08</v>
      </c>
      <c r="N53" s="63">
        <f t="shared" si="10"/>
        <v>0.03</v>
      </c>
      <c r="O53" s="63">
        <f t="shared" si="11"/>
        <v>0.11</v>
      </c>
      <c r="P53" s="77">
        <f t="shared" si="12"/>
        <v>0</v>
      </c>
    </row>
    <row r="54" spans="1:16" ht="13.15" customHeight="1" x14ac:dyDescent="0.2">
      <c r="A54" s="3">
        <f t="shared" si="0"/>
        <v>44</v>
      </c>
      <c r="B54" s="34" t="str">
        <f>'WP#3 - UE-190529 Light COS'!A30</f>
        <v xml:space="preserve">52E </v>
      </c>
      <c r="C54" s="33" t="str">
        <f>'WP#3 - UE-190529 Light COS'!C30</f>
        <v>Sodium Vapor</v>
      </c>
      <c r="D54" s="32" t="str">
        <f>'WP#3 - UE-190529 Light COS'!D30</f>
        <v>SV 250</v>
      </c>
      <c r="E54" s="58">
        <f>ROUND('Sch 140 Distribution Chg'!H38,2)</f>
        <v>0</v>
      </c>
      <c r="F54" s="59">
        <f>ROUND('Sch 140 Prod Trans Demand Chg'!F38,2)</f>
        <v>0.04</v>
      </c>
      <c r="G54" s="59">
        <f>ROUND('Sch 140 Prod Trans Energy Chg'!H38,2)</f>
        <v>0.1</v>
      </c>
      <c r="H54" s="59">
        <f t="shared" si="7"/>
        <v>0.14000000000000001</v>
      </c>
      <c r="J54" s="60">
        <v>16751</v>
      </c>
      <c r="K54" s="61">
        <f t="shared" si="8"/>
        <v>2345</v>
      </c>
      <c r="M54" s="62">
        <f t="shared" si="9"/>
        <v>0.11</v>
      </c>
      <c r="N54" s="63">
        <f t="shared" si="10"/>
        <v>0.03</v>
      </c>
      <c r="O54" s="63">
        <f t="shared" si="11"/>
        <v>0.14000000000000001</v>
      </c>
      <c r="P54" s="77">
        <f t="shared" si="12"/>
        <v>0</v>
      </c>
    </row>
    <row r="55" spans="1:16" ht="13.15" customHeight="1" x14ac:dyDescent="0.2">
      <c r="A55" s="3">
        <f t="shared" si="0"/>
        <v>45</v>
      </c>
      <c r="B55" s="34" t="str">
        <f>'WP#3 - UE-190529 Light COS'!A31</f>
        <v xml:space="preserve">52E </v>
      </c>
      <c r="C55" s="33" t="str">
        <f>'WP#3 - UE-190529 Light COS'!C31</f>
        <v>Sodium Vapor</v>
      </c>
      <c r="D55" s="32" t="str">
        <f>'WP#3 - UE-190529 Light COS'!D31</f>
        <v>SV 310</v>
      </c>
      <c r="E55" s="58">
        <f>ROUND('Sch 140 Distribution Chg'!H39,2)</f>
        <v>0</v>
      </c>
      <c r="F55" s="59">
        <f>ROUND('Sch 140 Prod Trans Demand Chg'!F39,2)</f>
        <v>0.04</v>
      </c>
      <c r="G55" s="59">
        <f>ROUND('Sch 140 Prod Trans Energy Chg'!H39,2)</f>
        <v>0.12</v>
      </c>
      <c r="H55" s="59">
        <f t="shared" si="7"/>
        <v>0.16</v>
      </c>
      <c r="J55" s="60">
        <v>1692</v>
      </c>
      <c r="K55" s="61">
        <f t="shared" si="8"/>
        <v>271</v>
      </c>
      <c r="M55" s="62">
        <f t="shared" si="9"/>
        <v>0.12</v>
      </c>
      <c r="N55" s="63">
        <f t="shared" si="10"/>
        <v>0.04</v>
      </c>
      <c r="O55" s="63">
        <f t="shared" si="11"/>
        <v>0.16</v>
      </c>
      <c r="P55" s="77">
        <f t="shared" si="12"/>
        <v>0</v>
      </c>
    </row>
    <row r="56" spans="1:16" ht="13.15" customHeight="1" x14ac:dyDescent="0.2">
      <c r="A56" s="3">
        <f t="shared" si="0"/>
        <v>46</v>
      </c>
      <c r="B56" s="34" t="str">
        <f>'WP#3 - UE-190529 Light COS'!A32</f>
        <v xml:space="preserve">52E </v>
      </c>
      <c r="C56" s="33" t="str">
        <f>'WP#3 - UE-190529 Light COS'!C32</f>
        <v>Sodium Vapor</v>
      </c>
      <c r="D56" s="32" t="str">
        <f>'WP#3 - UE-190529 Light COS'!D32</f>
        <v>SV 400</v>
      </c>
      <c r="E56" s="58">
        <f>ROUND('Sch 140 Distribution Chg'!H40,2)</f>
        <v>0</v>
      </c>
      <c r="F56" s="59">
        <f>ROUND('Sch 140 Prod Trans Demand Chg'!F40,2)</f>
        <v>0.06</v>
      </c>
      <c r="G56" s="59">
        <f>ROUND('Sch 140 Prod Trans Energy Chg'!H40,2)</f>
        <v>0.16</v>
      </c>
      <c r="H56" s="59">
        <f t="shared" si="7"/>
        <v>0.22</v>
      </c>
      <c r="J56" s="60">
        <v>7011</v>
      </c>
      <c r="K56" s="61">
        <f t="shared" si="8"/>
        <v>1542</v>
      </c>
      <c r="M56" s="62">
        <f t="shared" si="9"/>
        <v>0.17</v>
      </c>
      <c r="N56" s="63">
        <f t="shared" si="10"/>
        <v>0.05</v>
      </c>
      <c r="O56" s="63">
        <f t="shared" si="11"/>
        <v>0.22000000000000003</v>
      </c>
      <c r="P56" s="77">
        <f t="shared" si="12"/>
        <v>0</v>
      </c>
    </row>
    <row r="57" spans="1:16" ht="13.15" customHeight="1" x14ac:dyDescent="0.2">
      <c r="A57" s="3">
        <f t="shared" si="0"/>
        <v>47</v>
      </c>
      <c r="B57" s="34"/>
      <c r="C57" s="33"/>
      <c r="D57" s="32"/>
      <c r="E57" s="58"/>
      <c r="F57" s="59"/>
      <c r="G57" s="59"/>
      <c r="H57" s="59"/>
      <c r="J57" s="60"/>
      <c r="K57" s="61"/>
      <c r="M57" s="62"/>
      <c r="N57" s="63"/>
      <c r="O57" s="63"/>
      <c r="P57" s="77"/>
    </row>
    <row r="58" spans="1:16" ht="13.15" customHeight="1" x14ac:dyDescent="0.2">
      <c r="A58" s="3">
        <f t="shared" si="0"/>
        <v>48</v>
      </c>
      <c r="B58" s="34" t="str">
        <f>'WP#3 - UE-190529 Light COS'!A34</f>
        <v xml:space="preserve">52E </v>
      </c>
      <c r="C58" s="33" t="str">
        <f>'WP#3 - UE-190529 Light COS'!C34</f>
        <v>Metal Halide</v>
      </c>
      <c r="D58" s="32" t="str">
        <f>'WP#3 - UE-190529 Light COS'!D34</f>
        <v>MH 070</v>
      </c>
      <c r="E58" s="58">
        <f>ROUND('Sch 140 Distribution Chg'!H42,2)</f>
        <v>0</v>
      </c>
      <c r="F58" s="59">
        <f>ROUND('Sch 140 Prod Trans Demand Chg'!F42,2)</f>
        <v>0.01</v>
      </c>
      <c r="G58" s="59">
        <f>ROUND('Sch 140 Prod Trans Energy Chg'!H42,2)</f>
        <v>0.03</v>
      </c>
      <c r="H58" s="59">
        <f t="shared" ref="H58:H64" si="13">SUM(E58:G58)</f>
        <v>0.04</v>
      </c>
      <c r="J58" s="60">
        <v>840</v>
      </c>
      <c r="K58" s="61">
        <f t="shared" ref="K58:K64" si="14">ROUND(J58*H58,0)</f>
        <v>34</v>
      </c>
      <c r="M58" s="62">
        <f t="shared" ref="M58:M64" si="15">ROUND(H58-N58,2)</f>
        <v>0.03</v>
      </c>
      <c r="N58" s="63">
        <f>ROUND(H58*$N$9,2)</f>
        <v>0.01</v>
      </c>
      <c r="O58" s="63">
        <f t="shared" ref="O58:O64" si="16">SUM(M58:N58)</f>
        <v>0.04</v>
      </c>
      <c r="P58" s="77">
        <f t="shared" ref="P58:P64" si="17">+O58-H58</f>
        <v>0</v>
      </c>
    </row>
    <row r="59" spans="1:16" ht="13.15" customHeight="1" x14ac:dyDescent="0.2">
      <c r="A59" s="3">
        <f t="shared" si="0"/>
        <v>49</v>
      </c>
      <c r="B59" s="34" t="str">
        <f>'WP#3 - UE-190529 Light COS'!A35</f>
        <v xml:space="preserve">52E </v>
      </c>
      <c r="C59" s="33" t="str">
        <f>'WP#3 - UE-190529 Light COS'!C35</f>
        <v>Metal Halide</v>
      </c>
      <c r="D59" s="32" t="str">
        <f>'WP#3 - UE-190529 Light COS'!D35</f>
        <v>MH 100</v>
      </c>
      <c r="E59" s="58">
        <f>ROUND('Sch 140 Distribution Chg'!H43,2)</f>
        <v>0</v>
      </c>
      <c r="F59" s="59">
        <f>ROUND('Sch 140 Prod Trans Demand Chg'!F43,2)</f>
        <v>0.01</v>
      </c>
      <c r="G59" s="59">
        <f>ROUND('Sch 140 Prod Trans Energy Chg'!H43,2)</f>
        <v>0.04</v>
      </c>
      <c r="H59" s="59">
        <f t="shared" si="13"/>
        <v>0.05</v>
      </c>
      <c r="J59" s="60">
        <v>48</v>
      </c>
      <c r="K59" s="61">
        <f t="shared" si="14"/>
        <v>2</v>
      </c>
      <c r="M59" s="62">
        <f t="shared" si="15"/>
        <v>0.04</v>
      </c>
      <c r="N59" s="63">
        <f>ROUND(H59*$N$9,2)</f>
        <v>0.01</v>
      </c>
      <c r="O59" s="63">
        <f t="shared" si="16"/>
        <v>0.05</v>
      </c>
      <c r="P59" s="77">
        <f t="shared" si="17"/>
        <v>0</v>
      </c>
    </row>
    <row r="60" spans="1:16" ht="13.15" customHeight="1" x14ac:dyDescent="0.2">
      <c r="A60" s="3">
        <f t="shared" si="0"/>
        <v>50</v>
      </c>
      <c r="B60" s="34" t="str">
        <f>'WP#3 - UE-190529 Light COS'!A36</f>
        <v xml:space="preserve">52E </v>
      </c>
      <c r="C60" s="33" t="str">
        <f>'WP#3 - UE-190529 Light COS'!C36</f>
        <v>Metal Halide</v>
      </c>
      <c r="D60" s="32" t="str">
        <f>'WP#3 - UE-190529 Light COS'!D36</f>
        <v>MH 150</v>
      </c>
      <c r="E60" s="58">
        <f>ROUND('Sch 140 Distribution Chg'!H44,2)</f>
        <v>0</v>
      </c>
      <c r="F60" s="59">
        <f>ROUND('Sch 140 Prod Trans Demand Chg'!F44,2)</f>
        <v>0.02</v>
      </c>
      <c r="G60" s="59">
        <f>ROUND('Sch 140 Prod Trans Energy Chg'!H44,2)</f>
        <v>0.06</v>
      </c>
      <c r="H60" s="59">
        <f t="shared" si="13"/>
        <v>0.08</v>
      </c>
      <c r="J60" s="60">
        <v>2402</v>
      </c>
      <c r="K60" s="61">
        <f t="shared" si="14"/>
        <v>192</v>
      </c>
      <c r="M60" s="62">
        <f t="shared" si="15"/>
        <v>0.06</v>
      </c>
      <c r="N60" s="63">
        <f t="shared" ref="N60:N64" si="18">ROUND(H60*$N$9,2)</f>
        <v>0.02</v>
      </c>
      <c r="O60" s="63">
        <f t="shared" si="16"/>
        <v>0.08</v>
      </c>
      <c r="P60" s="77">
        <f t="shared" si="17"/>
        <v>0</v>
      </c>
    </row>
    <row r="61" spans="1:16" ht="13.15" customHeight="1" x14ac:dyDescent="0.2">
      <c r="A61" s="3">
        <f t="shared" si="0"/>
        <v>51</v>
      </c>
      <c r="B61" s="34" t="str">
        <f>'WP#3 - UE-190529 Light COS'!A37</f>
        <v xml:space="preserve">52E </v>
      </c>
      <c r="C61" s="33" t="str">
        <f>'WP#3 - UE-190529 Light COS'!C37</f>
        <v>Metal Halide</v>
      </c>
      <c r="D61" s="32" t="str">
        <f>'WP#3 - UE-190529 Light COS'!D37</f>
        <v>MH 175</v>
      </c>
      <c r="E61" s="58">
        <f>ROUND('Sch 140 Distribution Chg'!H45,2)</f>
        <v>0</v>
      </c>
      <c r="F61" s="59">
        <f>ROUND('Sch 140 Prod Trans Demand Chg'!F45,2)</f>
        <v>0.02</v>
      </c>
      <c r="G61" s="59">
        <f>ROUND('Sch 140 Prod Trans Energy Chg'!H45,2)</f>
        <v>7.0000000000000007E-2</v>
      </c>
      <c r="H61" s="59">
        <f t="shared" si="13"/>
        <v>9.0000000000000011E-2</v>
      </c>
      <c r="J61" s="60">
        <v>2532</v>
      </c>
      <c r="K61" s="61">
        <f t="shared" si="14"/>
        <v>228</v>
      </c>
      <c r="M61" s="62">
        <f t="shared" si="15"/>
        <v>7.0000000000000007E-2</v>
      </c>
      <c r="N61" s="63">
        <f t="shared" si="18"/>
        <v>0.02</v>
      </c>
      <c r="O61" s="63">
        <f t="shared" si="16"/>
        <v>9.0000000000000011E-2</v>
      </c>
      <c r="P61" s="77">
        <f t="shared" si="17"/>
        <v>0</v>
      </c>
    </row>
    <row r="62" spans="1:16" ht="13.15" customHeight="1" x14ac:dyDescent="0.2">
      <c r="A62" s="3">
        <f t="shared" si="0"/>
        <v>52</v>
      </c>
      <c r="B62" s="34" t="str">
        <f>'WP#3 - UE-190529 Light COS'!A38</f>
        <v xml:space="preserve">52E </v>
      </c>
      <c r="C62" s="33" t="str">
        <f>'WP#3 - UE-190529 Light COS'!C38</f>
        <v>Metal Halide</v>
      </c>
      <c r="D62" s="32" t="str">
        <f>'WP#3 - UE-190529 Light COS'!D38</f>
        <v>MH 250</v>
      </c>
      <c r="E62" s="58">
        <f>ROUND('Sch 140 Distribution Chg'!H46,2)</f>
        <v>0</v>
      </c>
      <c r="F62" s="59">
        <f>ROUND('Sch 140 Prod Trans Demand Chg'!F46,2)</f>
        <v>0.04</v>
      </c>
      <c r="G62" s="59">
        <f>ROUND('Sch 140 Prod Trans Energy Chg'!H46,2)</f>
        <v>0.1</v>
      </c>
      <c r="H62" s="59">
        <f t="shared" si="13"/>
        <v>0.14000000000000001</v>
      </c>
      <c r="J62" s="60">
        <v>432</v>
      </c>
      <c r="K62" s="61">
        <f t="shared" si="14"/>
        <v>60</v>
      </c>
      <c r="M62" s="62">
        <f t="shared" si="15"/>
        <v>0.11</v>
      </c>
      <c r="N62" s="63">
        <f t="shared" si="18"/>
        <v>0.03</v>
      </c>
      <c r="O62" s="63">
        <f t="shared" si="16"/>
        <v>0.14000000000000001</v>
      </c>
      <c r="P62" s="77">
        <f t="shared" si="17"/>
        <v>0</v>
      </c>
    </row>
    <row r="63" spans="1:16" ht="13.15" customHeight="1" x14ac:dyDescent="0.2">
      <c r="A63" s="3">
        <f t="shared" si="0"/>
        <v>53</v>
      </c>
      <c r="B63" s="34" t="str">
        <f>'WP#3 - UE-190529 Light COS'!A39</f>
        <v xml:space="preserve">52E </v>
      </c>
      <c r="C63" s="33" t="str">
        <f>'WP#3 - UE-190529 Light COS'!C39</f>
        <v>Metal Halide</v>
      </c>
      <c r="D63" s="32" t="str">
        <f>'WP#3 - UE-190529 Light COS'!D39</f>
        <v>MH 400</v>
      </c>
      <c r="E63" s="58">
        <f>ROUND('Sch 140 Distribution Chg'!H47,2)</f>
        <v>0</v>
      </c>
      <c r="F63" s="59">
        <f>ROUND('Sch 140 Prod Trans Demand Chg'!F47,2)</f>
        <v>0.06</v>
      </c>
      <c r="G63" s="59">
        <f>ROUND('Sch 140 Prod Trans Energy Chg'!H47,2)</f>
        <v>0.16</v>
      </c>
      <c r="H63" s="59">
        <f t="shared" si="13"/>
        <v>0.22</v>
      </c>
      <c r="J63" s="60">
        <v>684</v>
      </c>
      <c r="K63" s="61">
        <f t="shared" si="14"/>
        <v>150</v>
      </c>
      <c r="M63" s="62">
        <f t="shared" si="15"/>
        <v>0.17</v>
      </c>
      <c r="N63" s="63">
        <f t="shared" si="18"/>
        <v>0.05</v>
      </c>
      <c r="O63" s="63">
        <f t="shared" si="16"/>
        <v>0.22000000000000003</v>
      </c>
      <c r="P63" s="77">
        <f t="shared" si="17"/>
        <v>0</v>
      </c>
    </row>
    <row r="64" spans="1:16" ht="13.15" customHeight="1" x14ac:dyDescent="0.2">
      <c r="A64" s="3">
        <f t="shared" si="0"/>
        <v>54</v>
      </c>
      <c r="B64" s="34" t="str">
        <f>'WP#3 - UE-190529 Light COS'!A40</f>
        <v xml:space="preserve">52E </v>
      </c>
      <c r="C64" s="33" t="str">
        <f>'WP#3 - UE-190529 Light COS'!C40</f>
        <v>Metal Halide</v>
      </c>
      <c r="D64" s="32" t="str">
        <f>'WP#3 - UE-190529 Light COS'!D40</f>
        <v>MH 1000</v>
      </c>
      <c r="E64" s="58">
        <f>ROUND('Sch 140 Distribution Chg'!H48,2)</f>
        <v>0</v>
      </c>
      <c r="F64" s="59">
        <f>ROUND('Sch 140 Prod Trans Demand Chg'!F48,2)</f>
        <v>0.14000000000000001</v>
      </c>
      <c r="G64" s="59">
        <f>ROUND('Sch 140 Prod Trans Energy Chg'!H48,2)</f>
        <v>0.39</v>
      </c>
      <c r="H64" s="59">
        <f t="shared" si="13"/>
        <v>0.53</v>
      </c>
      <c r="J64" s="60">
        <v>216</v>
      </c>
      <c r="K64" s="61">
        <f t="shared" si="14"/>
        <v>114</v>
      </c>
      <c r="M64" s="62">
        <f t="shared" si="15"/>
        <v>0.4</v>
      </c>
      <c r="N64" s="63">
        <f t="shared" si="18"/>
        <v>0.13</v>
      </c>
      <c r="O64" s="63">
        <f t="shared" si="16"/>
        <v>0.53</v>
      </c>
      <c r="P64" s="77">
        <f t="shared" si="17"/>
        <v>0</v>
      </c>
    </row>
    <row r="65" spans="1:16" ht="13.15" customHeight="1" x14ac:dyDescent="0.2">
      <c r="A65" s="3">
        <f t="shared" si="0"/>
        <v>55</v>
      </c>
      <c r="B65" s="34"/>
      <c r="C65" s="33"/>
      <c r="D65" s="32"/>
      <c r="E65" s="58"/>
      <c r="F65" s="59"/>
      <c r="G65" s="59"/>
      <c r="H65" s="59"/>
      <c r="J65" s="60"/>
      <c r="K65" s="61"/>
      <c r="M65" s="62"/>
      <c r="N65" s="63"/>
      <c r="O65" s="63"/>
      <c r="P65" s="77"/>
    </row>
    <row r="66" spans="1:16" ht="13.15" customHeight="1" x14ac:dyDescent="0.2">
      <c r="A66" s="3">
        <f t="shared" si="0"/>
        <v>56</v>
      </c>
      <c r="B66" s="34" t="str">
        <f>'WP#3 - UE-190529 Light COS'!A41</f>
        <v>Sch 53E</v>
      </c>
      <c r="C66" s="33"/>
      <c r="D66" s="32"/>
      <c r="E66" s="58"/>
      <c r="F66" s="59"/>
      <c r="G66" s="59"/>
      <c r="H66" s="59"/>
      <c r="J66" s="60"/>
      <c r="K66" s="61"/>
      <c r="M66" s="62"/>
      <c r="N66" s="63"/>
      <c r="O66" s="63"/>
      <c r="P66" s="77"/>
    </row>
    <row r="67" spans="1:16" ht="13.15" customHeight="1" x14ac:dyDescent="0.2">
      <c r="A67" s="3">
        <f t="shared" si="0"/>
        <v>57</v>
      </c>
      <c r="B67" s="34" t="str">
        <f>'WP#3 - UE-190529 Light COS'!A42</f>
        <v>53E - Company Owned</v>
      </c>
      <c r="C67" s="33" t="str">
        <f>'WP#3 - UE-190529 Light COS'!C42</f>
        <v>Sodium Vapor</v>
      </c>
      <c r="D67" s="32" t="str">
        <f>'WP#3 - UE-190529 Light COS'!D42</f>
        <v>SV 050</v>
      </c>
      <c r="E67" s="58">
        <f>ROUND('Sch 140 Distribution Chg'!H51,2)</f>
        <v>0.51</v>
      </c>
      <c r="F67" s="59">
        <f>ROUND('Sch 140 Prod Trans Demand Chg'!F51,2)</f>
        <v>0.01</v>
      </c>
      <c r="G67" s="59">
        <f>ROUND('Sch 140 Prod Trans Energy Chg'!H51,2)</f>
        <v>0.02</v>
      </c>
      <c r="H67" s="59">
        <f t="shared" ref="H67:H75" si="19">SUM(E67:G67)</f>
        <v>0.54</v>
      </c>
      <c r="J67" s="60">
        <v>0</v>
      </c>
      <c r="K67" s="61">
        <f t="shared" ref="K67:K75" si="20">ROUND(J67*H67,0)</f>
        <v>0</v>
      </c>
      <c r="M67" s="62">
        <f t="shared" ref="M67:M75" si="21">ROUND(H67-N67,2)</f>
        <v>0.41</v>
      </c>
      <c r="N67" s="63">
        <f t="shared" ref="N67:N75" si="22">ROUND(H67*$N$9,2)</f>
        <v>0.13</v>
      </c>
      <c r="O67" s="63">
        <f t="shared" ref="O67:O75" si="23">SUM(M67:N67)</f>
        <v>0.54</v>
      </c>
      <c r="P67" s="77">
        <f t="shared" ref="P67:P75" si="24">+O67-H67</f>
        <v>0</v>
      </c>
    </row>
    <row r="68" spans="1:16" ht="13.15" customHeight="1" x14ac:dyDescent="0.2">
      <c r="A68" s="3">
        <f t="shared" si="0"/>
        <v>58</v>
      </c>
      <c r="B68" s="34" t="str">
        <f>'WP#3 - UE-190529 Light COS'!A43</f>
        <v>53E - Company Owned</v>
      </c>
      <c r="C68" s="33" t="str">
        <f>'WP#3 - UE-190529 Light COS'!C43</f>
        <v>Sodium Vapor</v>
      </c>
      <c r="D68" s="32" t="str">
        <f>'WP#3 - UE-190529 Light COS'!D43</f>
        <v>SV 070</v>
      </c>
      <c r="E68" s="58">
        <f>ROUND('Sch 140 Distribution Chg'!H52,2)</f>
        <v>0.51</v>
      </c>
      <c r="F68" s="59">
        <f>ROUND('Sch 140 Prod Trans Demand Chg'!F52,2)</f>
        <v>0.01</v>
      </c>
      <c r="G68" s="59">
        <f>ROUND('Sch 140 Prod Trans Energy Chg'!H52,2)</f>
        <v>0.03</v>
      </c>
      <c r="H68" s="59">
        <f t="shared" si="19"/>
        <v>0.55000000000000004</v>
      </c>
      <c r="J68" s="60">
        <v>46760</v>
      </c>
      <c r="K68" s="61">
        <f t="shared" si="20"/>
        <v>25718</v>
      </c>
      <c r="M68" s="62">
        <f t="shared" si="21"/>
        <v>0.42</v>
      </c>
      <c r="N68" s="63">
        <f t="shared" si="22"/>
        <v>0.13</v>
      </c>
      <c r="O68" s="63">
        <f t="shared" si="23"/>
        <v>0.55000000000000004</v>
      </c>
      <c r="P68" s="77">
        <f t="shared" si="24"/>
        <v>0</v>
      </c>
    </row>
    <row r="69" spans="1:16" ht="13.15" customHeight="1" x14ac:dyDescent="0.2">
      <c r="A69" s="3">
        <f t="shared" si="0"/>
        <v>59</v>
      </c>
      <c r="B69" s="34" t="str">
        <f>'WP#3 - UE-190529 Light COS'!A44</f>
        <v>53E - Company Owned</v>
      </c>
      <c r="C69" s="33" t="str">
        <f>'WP#3 - UE-190529 Light COS'!C44</f>
        <v>Sodium Vapor</v>
      </c>
      <c r="D69" s="32" t="str">
        <f>'WP#3 - UE-190529 Light COS'!D44</f>
        <v>SV 100</v>
      </c>
      <c r="E69" s="58">
        <f>ROUND('Sch 140 Distribution Chg'!H53,2)</f>
        <v>0.49</v>
      </c>
      <c r="F69" s="59">
        <f>ROUND('Sch 140 Prod Trans Demand Chg'!F53,2)</f>
        <v>0.01</v>
      </c>
      <c r="G69" s="59">
        <f>ROUND('Sch 140 Prod Trans Energy Chg'!H53,2)</f>
        <v>0.04</v>
      </c>
      <c r="H69" s="59">
        <f t="shared" si="19"/>
        <v>0.54</v>
      </c>
      <c r="J69" s="60">
        <v>342532</v>
      </c>
      <c r="K69" s="61">
        <f t="shared" si="20"/>
        <v>184967</v>
      </c>
      <c r="M69" s="62">
        <f>ROUND(H69-N69,2)</f>
        <v>0.41</v>
      </c>
      <c r="N69" s="63">
        <f>ROUND(H69*$N$9,2)</f>
        <v>0.13</v>
      </c>
      <c r="O69" s="63">
        <f>SUM(M69:N69)</f>
        <v>0.54</v>
      </c>
      <c r="P69" s="77">
        <f t="shared" si="24"/>
        <v>0</v>
      </c>
    </row>
    <row r="70" spans="1:16" ht="13.15" customHeight="1" x14ac:dyDescent="0.2">
      <c r="A70" s="3">
        <f t="shared" si="0"/>
        <v>60</v>
      </c>
      <c r="B70" s="34" t="str">
        <f>'WP#3 - UE-190529 Light COS'!A45</f>
        <v>53E - Company Owned</v>
      </c>
      <c r="C70" s="33" t="str">
        <f>'WP#3 - UE-190529 Light COS'!C45</f>
        <v>Sodium Vapor</v>
      </c>
      <c r="D70" s="32" t="str">
        <f>'WP#3 - UE-190529 Light COS'!D45</f>
        <v>SV 150</v>
      </c>
      <c r="E70" s="58">
        <f>ROUND('Sch 140 Distribution Chg'!H54,2)</f>
        <v>0.49</v>
      </c>
      <c r="F70" s="59">
        <f>ROUND('Sch 140 Prod Trans Demand Chg'!F54,2)</f>
        <v>0.02</v>
      </c>
      <c r="G70" s="59">
        <f>ROUND('Sch 140 Prod Trans Energy Chg'!H54,2)</f>
        <v>0.06</v>
      </c>
      <c r="H70" s="59">
        <f t="shared" si="19"/>
        <v>0.57000000000000006</v>
      </c>
      <c r="J70" s="60">
        <v>42046</v>
      </c>
      <c r="K70" s="61">
        <f t="shared" si="20"/>
        <v>23966</v>
      </c>
      <c r="M70" s="62">
        <f t="shared" si="21"/>
        <v>0.43</v>
      </c>
      <c r="N70" s="63">
        <f t="shared" si="22"/>
        <v>0.14000000000000001</v>
      </c>
      <c r="O70" s="63">
        <f t="shared" si="23"/>
        <v>0.57000000000000006</v>
      </c>
      <c r="P70" s="77">
        <f t="shared" si="24"/>
        <v>0</v>
      </c>
    </row>
    <row r="71" spans="1:16" ht="13.15" customHeight="1" x14ac:dyDescent="0.2">
      <c r="A71" s="3">
        <f t="shared" si="0"/>
        <v>61</v>
      </c>
      <c r="B71" s="34" t="str">
        <f>'WP#3 - UE-190529 Light COS'!A46</f>
        <v>53E - Company Owned</v>
      </c>
      <c r="C71" s="33" t="str">
        <f>'WP#3 - UE-190529 Light COS'!C46</f>
        <v>Sodium Vapor</v>
      </c>
      <c r="D71" s="32" t="str">
        <f>'WP#3 - UE-190529 Light COS'!D46</f>
        <v>SV 200</v>
      </c>
      <c r="E71" s="58">
        <f>ROUND('Sch 140 Distribution Chg'!H55,2)</f>
        <v>0.51</v>
      </c>
      <c r="F71" s="59">
        <f>ROUND('Sch 140 Prod Trans Demand Chg'!F55,2)</f>
        <v>0.03</v>
      </c>
      <c r="G71" s="59">
        <f>ROUND('Sch 140 Prod Trans Energy Chg'!H55,2)</f>
        <v>0.08</v>
      </c>
      <c r="H71" s="59">
        <f t="shared" si="19"/>
        <v>0.62</v>
      </c>
      <c r="J71" s="60">
        <v>51043</v>
      </c>
      <c r="K71" s="61">
        <f t="shared" si="20"/>
        <v>31647</v>
      </c>
      <c r="M71" s="62">
        <f t="shared" si="21"/>
        <v>0.47</v>
      </c>
      <c r="N71" s="63">
        <f t="shared" si="22"/>
        <v>0.15</v>
      </c>
      <c r="O71" s="63">
        <f t="shared" si="23"/>
        <v>0.62</v>
      </c>
      <c r="P71" s="77">
        <f t="shared" si="24"/>
        <v>0</v>
      </c>
    </row>
    <row r="72" spans="1:16" ht="13.15" customHeight="1" x14ac:dyDescent="0.2">
      <c r="A72" s="3">
        <f t="shared" si="0"/>
        <v>62</v>
      </c>
      <c r="B72" s="34" t="str">
        <f>'WP#3 - UE-190529 Light COS'!A47</f>
        <v>53E - Company Owned</v>
      </c>
      <c r="C72" s="33" t="str">
        <f>'WP#3 - UE-190529 Light COS'!C47</f>
        <v>Sodium Vapor</v>
      </c>
      <c r="D72" s="32" t="str">
        <f>'WP#3 - UE-190529 Light COS'!D47</f>
        <v>SV 250</v>
      </c>
      <c r="E72" s="58">
        <f>ROUND('Sch 140 Distribution Chg'!H56,2)</f>
        <v>0.52</v>
      </c>
      <c r="F72" s="59">
        <f>ROUND('Sch 140 Prod Trans Demand Chg'!F56,2)</f>
        <v>0.04</v>
      </c>
      <c r="G72" s="59">
        <f>ROUND('Sch 140 Prod Trans Energy Chg'!H56,2)</f>
        <v>0.1</v>
      </c>
      <c r="H72" s="59">
        <f t="shared" si="19"/>
        <v>0.66</v>
      </c>
      <c r="J72" s="60">
        <v>19229</v>
      </c>
      <c r="K72" s="61">
        <f t="shared" si="20"/>
        <v>12691</v>
      </c>
      <c r="M72" s="62">
        <f t="shared" si="21"/>
        <v>0.5</v>
      </c>
      <c r="N72" s="63">
        <f t="shared" si="22"/>
        <v>0.16</v>
      </c>
      <c r="O72" s="63">
        <f t="shared" si="23"/>
        <v>0.66</v>
      </c>
      <c r="P72" s="77">
        <f t="shared" si="24"/>
        <v>0</v>
      </c>
    </row>
    <row r="73" spans="1:16" ht="13.15" customHeight="1" x14ac:dyDescent="0.2">
      <c r="A73" s="3">
        <f t="shared" si="0"/>
        <v>63</v>
      </c>
      <c r="B73" s="34" t="str">
        <f>'WP#3 - UE-190529 Light COS'!A48</f>
        <v>53E - Company Owned</v>
      </c>
      <c r="C73" s="33" t="str">
        <f>'WP#3 - UE-190529 Light COS'!C48</f>
        <v>Sodium Vapor</v>
      </c>
      <c r="D73" s="32" t="str">
        <f>'WP#3 - UE-190529 Light COS'!D48</f>
        <v>SV 310</v>
      </c>
      <c r="E73" s="58">
        <f>ROUND('Sch 140 Distribution Chg'!H57,2)</f>
        <v>0.54</v>
      </c>
      <c r="F73" s="59">
        <f>ROUND('Sch 140 Prod Trans Demand Chg'!F57,2)</f>
        <v>0.04</v>
      </c>
      <c r="G73" s="59">
        <f>ROUND('Sch 140 Prod Trans Energy Chg'!H57,2)</f>
        <v>0.12</v>
      </c>
      <c r="H73" s="59">
        <f t="shared" si="19"/>
        <v>0.70000000000000007</v>
      </c>
      <c r="J73" s="60">
        <v>183</v>
      </c>
      <c r="K73" s="61">
        <f t="shared" si="20"/>
        <v>128</v>
      </c>
      <c r="M73" s="62">
        <f t="shared" si="21"/>
        <v>0.53</v>
      </c>
      <c r="N73" s="63">
        <f t="shared" si="22"/>
        <v>0.17</v>
      </c>
      <c r="O73" s="63">
        <f t="shared" si="23"/>
        <v>0.70000000000000007</v>
      </c>
      <c r="P73" s="77">
        <f t="shared" si="24"/>
        <v>0</v>
      </c>
    </row>
    <row r="74" spans="1:16" ht="13.15" customHeight="1" x14ac:dyDescent="0.2">
      <c r="A74" s="3">
        <f t="shared" si="0"/>
        <v>64</v>
      </c>
      <c r="B74" s="34" t="str">
        <f>'WP#3 - UE-190529 Light COS'!A49</f>
        <v>53E - Company Owned</v>
      </c>
      <c r="C74" s="33" t="str">
        <f>'WP#3 - UE-190529 Light COS'!C49</f>
        <v>Sodium Vapor</v>
      </c>
      <c r="D74" s="32" t="str">
        <f>'WP#3 - UE-190529 Light COS'!D49</f>
        <v>SV 400</v>
      </c>
      <c r="E74" s="58">
        <f>ROUND('Sch 140 Distribution Chg'!H58,2)</f>
        <v>0.57999999999999996</v>
      </c>
      <c r="F74" s="59">
        <f>ROUND('Sch 140 Prod Trans Demand Chg'!F58,2)</f>
        <v>0.06</v>
      </c>
      <c r="G74" s="59">
        <f>ROUND('Sch 140 Prod Trans Energy Chg'!H58,2)</f>
        <v>0.16</v>
      </c>
      <c r="H74" s="59">
        <f t="shared" si="19"/>
        <v>0.79999999999999993</v>
      </c>
      <c r="J74" s="60">
        <v>10565</v>
      </c>
      <c r="K74" s="61">
        <f t="shared" si="20"/>
        <v>8452</v>
      </c>
      <c r="M74" s="62">
        <f t="shared" si="21"/>
        <v>0.61</v>
      </c>
      <c r="N74" s="63">
        <f t="shared" si="22"/>
        <v>0.19</v>
      </c>
      <c r="O74" s="63">
        <f t="shared" si="23"/>
        <v>0.8</v>
      </c>
      <c r="P74" s="77">
        <f t="shared" si="24"/>
        <v>0</v>
      </c>
    </row>
    <row r="75" spans="1:16" ht="13.15" customHeight="1" x14ac:dyDescent="0.2">
      <c r="A75" s="3">
        <f t="shared" si="0"/>
        <v>65</v>
      </c>
      <c r="B75" s="34" t="str">
        <f>'WP#3 - UE-190529 Light COS'!A50</f>
        <v>53E - Company Owned</v>
      </c>
      <c r="C75" s="33" t="str">
        <f>'WP#3 - UE-190529 Light COS'!C50</f>
        <v>Sodium Vapor</v>
      </c>
      <c r="D75" s="32" t="str">
        <f>'WP#3 - UE-190529 Light COS'!D50</f>
        <v>SV 1000</v>
      </c>
      <c r="E75" s="58">
        <f>ROUND('Sch 140 Distribution Chg'!H59,2)</f>
        <v>0.69</v>
      </c>
      <c r="F75" s="59">
        <f>ROUND('Sch 140 Prod Trans Demand Chg'!F59,2)</f>
        <v>0.14000000000000001</v>
      </c>
      <c r="G75" s="59">
        <f>ROUND('Sch 140 Prod Trans Energy Chg'!H59,2)</f>
        <v>0.39</v>
      </c>
      <c r="H75" s="59">
        <f t="shared" si="19"/>
        <v>1.22</v>
      </c>
      <c r="J75" s="60">
        <v>0</v>
      </c>
      <c r="K75" s="61">
        <f t="shared" si="20"/>
        <v>0</v>
      </c>
      <c r="M75" s="62">
        <f t="shared" si="21"/>
        <v>0.93</v>
      </c>
      <c r="N75" s="63">
        <f t="shared" si="22"/>
        <v>0.28999999999999998</v>
      </c>
      <c r="O75" s="63">
        <f t="shared" si="23"/>
        <v>1.22</v>
      </c>
      <c r="P75" s="77">
        <f t="shared" si="24"/>
        <v>0</v>
      </c>
    </row>
    <row r="76" spans="1:16" ht="13.15" customHeight="1" x14ac:dyDescent="0.2">
      <c r="A76" s="3">
        <f t="shared" si="0"/>
        <v>66</v>
      </c>
      <c r="B76" s="34"/>
      <c r="C76" s="33"/>
      <c r="D76" s="32"/>
      <c r="E76" s="58"/>
      <c r="F76" s="59"/>
      <c r="G76" s="59"/>
      <c r="H76" s="59"/>
      <c r="J76" s="60"/>
      <c r="K76" s="61"/>
      <c r="M76" s="62"/>
      <c r="N76" s="63"/>
      <c r="O76" s="63"/>
      <c r="P76" s="77"/>
    </row>
    <row r="77" spans="1:16" ht="13.15" customHeight="1" x14ac:dyDescent="0.2">
      <c r="A77" s="3">
        <f t="shared" ref="A77:A141" si="25">A76+1</f>
        <v>67</v>
      </c>
      <c r="B77" s="34" t="str">
        <f>'WP#3 - UE-190529 Light COS'!A52</f>
        <v>53E - Company Owned</v>
      </c>
      <c r="C77" s="33" t="str">
        <f>'WP#3 - UE-190529 Light COS'!C52</f>
        <v>Metal Halide</v>
      </c>
      <c r="D77" s="32" t="str">
        <f>'WP#3 - UE-190529 Light COS'!D52</f>
        <v>MH 070</v>
      </c>
      <c r="E77" s="58">
        <f>ROUND('Sch 140 Distribution Chg'!H61,2)</f>
        <v>0.45</v>
      </c>
      <c r="F77" s="59">
        <f>ROUND('Sch 140 Prod Trans Demand Chg'!F61,2)</f>
        <v>0.01</v>
      </c>
      <c r="G77" s="59">
        <f>ROUND('Sch 140 Prod Trans Energy Chg'!H61,2)</f>
        <v>0.03</v>
      </c>
      <c r="H77" s="59">
        <f>SUM(E77:G77)</f>
        <v>0.49</v>
      </c>
      <c r="J77" s="60">
        <v>0</v>
      </c>
      <c r="K77" s="61">
        <f>ROUND(J77*H77,0)</f>
        <v>0</v>
      </c>
      <c r="M77" s="62">
        <f>ROUND(H77-N77,2)</f>
        <v>0.37</v>
      </c>
      <c r="N77" s="63">
        <f>ROUND(H77*$N$9,2)</f>
        <v>0.12</v>
      </c>
      <c r="O77" s="63">
        <f>SUM(M77:N77)</f>
        <v>0.49</v>
      </c>
      <c r="P77" s="77">
        <f>+O77-H77</f>
        <v>0</v>
      </c>
    </row>
    <row r="78" spans="1:16" ht="13.15" customHeight="1" x14ac:dyDescent="0.2">
      <c r="A78" s="3">
        <f t="shared" si="25"/>
        <v>68</v>
      </c>
      <c r="B78" s="34" t="str">
        <f>'WP#3 - UE-190529 Light COS'!A53</f>
        <v>53E - Company Owned</v>
      </c>
      <c r="C78" s="33" t="str">
        <f>'WP#3 - UE-190529 Light COS'!C53</f>
        <v>Metal Halide</v>
      </c>
      <c r="D78" s="32" t="str">
        <f>'WP#3 - UE-190529 Light COS'!D53</f>
        <v>MH 100</v>
      </c>
      <c r="E78" s="58">
        <f>ROUND('Sch 140 Distribution Chg'!H62,2)</f>
        <v>0.46</v>
      </c>
      <c r="F78" s="59">
        <f>ROUND('Sch 140 Prod Trans Demand Chg'!F62,2)</f>
        <v>0.01</v>
      </c>
      <c r="G78" s="59">
        <f>ROUND('Sch 140 Prod Trans Energy Chg'!H62,2)</f>
        <v>0.04</v>
      </c>
      <c r="H78" s="59">
        <f>SUM(E78:G78)</f>
        <v>0.51</v>
      </c>
      <c r="J78" s="60">
        <v>0</v>
      </c>
      <c r="K78" s="61">
        <f>ROUND(J78*H78,0)</f>
        <v>0</v>
      </c>
      <c r="M78" s="62">
        <f>ROUND(H78-N78,2)</f>
        <v>0.39</v>
      </c>
      <c r="N78" s="63">
        <f>ROUND(H78*$N$9,2)</f>
        <v>0.12</v>
      </c>
      <c r="O78" s="63">
        <f>SUM(M78:N78)</f>
        <v>0.51</v>
      </c>
      <c r="P78" s="77">
        <f>+O78-H78</f>
        <v>0</v>
      </c>
    </row>
    <row r="79" spans="1:16" ht="13.15" customHeight="1" x14ac:dyDescent="0.2">
      <c r="A79" s="3">
        <f t="shared" si="25"/>
        <v>69</v>
      </c>
      <c r="B79" s="34" t="str">
        <f>'WP#3 - UE-190529 Light COS'!A54</f>
        <v>53E - Company Owned</v>
      </c>
      <c r="C79" s="33" t="str">
        <f>'WP#3 - UE-190529 Light COS'!C54</f>
        <v>Metal Halide</v>
      </c>
      <c r="D79" s="32" t="str">
        <f>'WP#3 - UE-190529 Light COS'!D54</f>
        <v>MH 150</v>
      </c>
      <c r="E79" s="58">
        <f>ROUND('Sch 140 Distribution Chg'!H63,2)</f>
        <v>0.48</v>
      </c>
      <c r="F79" s="59">
        <f>ROUND('Sch 140 Prod Trans Demand Chg'!F63,2)</f>
        <v>0.02</v>
      </c>
      <c r="G79" s="59">
        <f>ROUND('Sch 140 Prod Trans Energy Chg'!H63,2)</f>
        <v>0.06</v>
      </c>
      <c r="H79" s="59">
        <f>SUM(E79:G79)</f>
        <v>0.56000000000000005</v>
      </c>
      <c r="J79" s="60">
        <v>0</v>
      </c>
      <c r="K79" s="61">
        <f>ROUND(J79*H79,0)</f>
        <v>0</v>
      </c>
      <c r="M79" s="62">
        <f>ROUND(H79-N79,2)</f>
        <v>0.43</v>
      </c>
      <c r="N79" s="63">
        <f>ROUND(H79*$N$9,2)</f>
        <v>0.13</v>
      </c>
      <c r="O79" s="63">
        <f>SUM(M79:N79)</f>
        <v>0.56000000000000005</v>
      </c>
      <c r="P79" s="77">
        <f>+O79-H79</f>
        <v>0</v>
      </c>
    </row>
    <row r="80" spans="1:16" ht="13.15" customHeight="1" x14ac:dyDescent="0.2">
      <c r="A80" s="3">
        <f t="shared" si="25"/>
        <v>70</v>
      </c>
      <c r="B80" s="34" t="str">
        <f>'WP#3 - UE-190529 Light COS'!A55</f>
        <v>53E - Company Owned</v>
      </c>
      <c r="C80" s="33" t="str">
        <f>'WP#3 - UE-190529 Light COS'!C55</f>
        <v>Metal Halide</v>
      </c>
      <c r="D80" s="32" t="str">
        <f>'WP#3 - UE-190529 Light COS'!D55</f>
        <v>MH 250</v>
      </c>
      <c r="E80" s="58">
        <f>ROUND('Sch 140 Distribution Chg'!H64,2)</f>
        <v>0.52</v>
      </c>
      <c r="F80" s="59">
        <f>ROUND('Sch 140 Prod Trans Demand Chg'!F64,2)</f>
        <v>0.04</v>
      </c>
      <c r="G80" s="59">
        <f>ROUND('Sch 140 Prod Trans Energy Chg'!H64,2)</f>
        <v>0.1</v>
      </c>
      <c r="H80" s="59">
        <f>SUM(E80:G80)</f>
        <v>0.66</v>
      </c>
      <c r="J80" s="60">
        <v>0</v>
      </c>
      <c r="K80" s="61">
        <f>ROUND(J80*H80,0)</f>
        <v>0</v>
      </c>
      <c r="M80" s="62">
        <f>ROUND(H80-N80,2)</f>
        <v>0.5</v>
      </c>
      <c r="N80" s="63">
        <f>ROUND(H80*$N$9,2)</f>
        <v>0.16</v>
      </c>
      <c r="O80" s="63">
        <f>SUM(M80:N80)</f>
        <v>0.66</v>
      </c>
      <c r="P80" s="77">
        <f>+O80-H80</f>
        <v>0</v>
      </c>
    </row>
    <row r="81" spans="1:16" ht="13.15" customHeight="1" x14ac:dyDescent="0.2">
      <c r="A81" s="3">
        <f t="shared" si="25"/>
        <v>71</v>
      </c>
      <c r="B81" s="34" t="str">
        <f>'WP#3 - UE-190529 Light COS'!A56</f>
        <v>53E - Company Owned</v>
      </c>
      <c r="C81" s="33" t="str">
        <f>'WP#3 - UE-190529 Light COS'!C56</f>
        <v>Metal Halide</v>
      </c>
      <c r="D81" s="32" t="str">
        <f>'WP#3 - UE-190529 Light COS'!D56</f>
        <v>MH 400</v>
      </c>
      <c r="E81" s="58">
        <f>ROUND('Sch 140 Distribution Chg'!H65,2)</f>
        <v>0.52</v>
      </c>
      <c r="F81" s="59">
        <f>ROUND('Sch 140 Prod Trans Demand Chg'!F65,2)</f>
        <v>0.06</v>
      </c>
      <c r="G81" s="59">
        <f>ROUND('Sch 140 Prod Trans Energy Chg'!H65,2)</f>
        <v>0.16</v>
      </c>
      <c r="H81" s="59">
        <f>SUM(E81:G81)</f>
        <v>0.7400000000000001</v>
      </c>
      <c r="J81" s="60">
        <v>0</v>
      </c>
      <c r="K81" s="61">
        <f>ROUND(J81*H81,0)</f>
        <v>0</v>
      </c>
      <c r="M81" s="62">
        <f>ROUND(H81-N81,2)</f>
        <v>0.56000000000000005</v>
      </c>
      <c r="N81" s="63">
        <f>ROUND(H81*$N$9,2)</f>
        <v>0.18</v>
      </c>
      <c r="O81" s="63">
        <f>SUM(M81:N81)</f>
        <v>0.74</v>
      </c>
      <c r="P81" s="77">
        <f>+O81-H81</f>
        <v>0</v>
      </c>
    </row>
    <row r="82" spans="1:16" ht="13.15" customHeight="1" x14ac:dyDescent="0.2">
      <c r="A82" s="3">
        <f t="shared" si="25"/>
        <v>72</v>
      </c>
      <c r="B82" s="34"/>
      <c r="C82" s="33"/>
      <c r="D82" s="32"/>
      <c r="E82" s="58"/>
      <c r="F82" s="59"/>
      <c r="G82" s="59"/>
      <c r="H82" s="59"/>
      <c r="J82" s="60"/>
      <c r="K82" s="61"/>
      <c r="M82" s="62"/>
      <c r="N82" s="63"/>
      <c r="O82" s="63"/>
      <c r="P82" s="77"/>
    </row>
    <row r="83" spans="1:16" ht="13.15" customHeight="1" x14ac:dyDescent="0.2">
      <c r="A83" s="3">
        <f t="shared" si="25"/>
        <v>73</v>
      </c>
      <c r="B83" s="34" t="str">
        <f>'WP#3 - UE-190529 Light COS'!A58</f>
        <v>53E - Company Owned</v>
      </c>
      <c r="C83" s="33" t="str">
        <f>'WP#3 - UE-190529 Light COS'!C58</f>
        <v>Light Emitting Diode</v>
      </c>
      <c r="D83" s="32" t="str">
        <f>'WP#3 - UE-190529 Light COS'!D58</f>
        <v>LED 030.01-060</v>
      </c>
      <c r="E83" s="58">
        <f>ROUND('Sch 140 Distribution Chg'!H67,2)</f>
        <v>0.49</v>
      </c>
      <c r="F83" s="59">
        <f>ROUND('Sch 140 Prod Trans Demand Chg'!F67,2)</f>
        <v>0.01</v>
      </c>
      <c r="G83" s="59">
        <f>ROUND('Sch 140 Prod Trans Energy Chg'!H67,2)</f>
        <v>0.02</v>
      </c>
      <c r="H83" s="59">
        <f t="shared" ref="H83:H91" si="26">SUM(E83:G83)</f>
        <v>0.52</v>
      </c>
      <c r="J83" s="60">
        <v>268646</v>
      </c>
      <c r="K83" s="61">
        <f t="shared" ref="K83:K92" si="27">ROUND(J83*H83,0)</f>
        <v>139696</v>
      </c>
      <c r="M83" s="62">
        <f t="shared" ref="M83:M91" si="28">ROUND(H83-N83,2)</f>
        <v>0.4</v>
      </c>
      <c r="N83" s="63">
        <f t="shared" ref="N83:N91" si="29">ROUND(H83*$N$9,2)</f>
        <v>0.12</v>
      </c>
      <c r="O83" s="63">
        <f t="shared" ref="O83:O92" si="30">SUM(M83:N83)</f>
        <v>0.52</v>
      </c>
      <c r="P83" s="77">
        <f t="shared" ref="P83:P92" si="31">+O83-H83</f>
        <v>0</v>
      </c>
    </row>
    <row r="84" spans="1:16" ht="13.15" customHeight="1" x14ac:dyDescent="0.2">
      <c r="A84" s="3">
        <f t="shared" si="25"/>
        <v>74</v>
      </c>
      <c r="B84" s="34" t="str">
        <f>'WP#3 - UE-190529 Light COS'!A59</f>
        <v>53E - Company Owned</v>
      </c>
      <c r="C84" s="33" t="str">
        <f>'WP#3 - UE-190529 Light COS'!C59</f>
        <v>Light Emitting Diode</v>
      </c>
      <c r="D84" s="32" t="str">
        <f>'WP#3 - UE-190529 Light COS'!D59</f>
        <v>LED 060.01-090</v>
      </c>
      <c r="E84" s="58">
        <f>ROUND('Sch 140 Distribution Chg'!H68,2)</f>
        <v>0.49</v>
      </c>
      <c r="F84" s="59">
        <f>ROUND('Sch 140 Prod Trans Demand Chg'!F68,2)</f>
        <v>0.01</v>
      </c>
      <c r="G84" s="59">
        <f>ROUND('Sch 140 Prod Trans Energy Chg'!H68,2)</f>
        <v>0.03</v>
      </c>
      <c r="H84" s="59">
        <f t="shared" si="26"/>
        <v>0.53</v>
      </c>
      <c r="J84" s="60">
        <v>5955</v>
      </c>
      <c r="K84" s="61">
        <f t="shared" si="27"/>
        <v>3156</v>
      </c>
      <c r="M84" s="62">
        <f t="shared" si="28"/>
        <v>0.4</v>
      </c>
      <c r="N84" s="63">
        <f t="shared" si="29"/>
        <v>0.13</v>
      </c>
      <c r="O84" s="63">
        <f t="shared" si="30"/>
        <v>0.53</v>
      </c>
      <c r="P84" s="77">
        <f t="shared" si="31"/>
        <v>0</v>
      </c>
    </row>
    <row r="85" spans="1:16" ht="13.15" customHeight="1" x14ac:dyDescent="0.2">
      <c r="A85" s="3">
        <f t="shared" si="25"/>
        <v>75</v>
      </c>
      <c r="B85" s="34" t="str">
        <f>'WP#3 - UE-190529 Light COS'!A60</f>
        <v>53E - Company Owned</v>
      </c>
      <c r="C85" s="33" t="str">
        <f>'WP#3 - UE-190529 Light COS'!C60</f>
        <v>Light Emitting Diode</v>
      </c>
      <c r="D85" s="32" t="str">
        <f>'WP#3 - UE-190529 Light COS'!D60</f>
        <v>LED 090.01-120</v>
      </c>
      <c r="E85" s="58">
        <f>ROUND('Sch 140 Distribution Chg'!H69,2)</f>
        <v>0.51</v>
      </c>
      <c r="F85" s="59">
        <f>ROUND('Sch 140 Prod Trans Demand Chg'!F69,2)</f>
        <v>0.01</v>
      </c>
      <c r="G85" s="59">
        <f>ROUND('Sch 140 Prod Trans Energy Chg'!H69,2)</f>
        <v>0.04</v>
      </c>
      <c r="H85" s="59">
        <f t="shared" si="26"/>
        <v>0.56000000000000005</v>
      </c>
      <c r="J85" s="60">
        <v>31156</v>
      </c>
      <c r="K85" s="61">
        <f t="shared" si="27"/>
        <v>17447</v>
      </c>
      <c r="M85" s="62">
        <f t="shared" si="28"/>
        <v>0.43</v>
      </c>
      <c r="N85" s="63">
        <f t="shared" si="29"/>
        <v>0.13</v>
      </c>
      <c r="O85" s="63">
        <f t="shared" si="30"/>
        <v>0.56000000000000005</v>
      </c>
      <c r="P85" s="77">
        <f t="shared" si="31"/>
        <v>0</v>
      </c>
    </row>
    <row r="86" spans="1:16" ht="13.15" customHeight="1" x14ac:dyDescent="0.2">
      <c r="A86" s="3">
        <f t="shared" si="25"/>
        <v>76</v>
      </c>
      <c r="B86" s="34" t="str">
        <f>'WP#3 - UE-190529 Light COS'!A61</f>
        <v>53E - Company Owned</v>
      </c>
      <c r="C86" s="33" t="str">
        <f>'WP#3 - UE-190529 Light COS'!C61</f>
        <v>Light Emitting Diode</v>
      </c>
      <c r="D86" s="32" t="str">
        <f>'WP#3 - UE-190529 Light COS'!D61</f>
        <v>LED 120.01-150</v>
      </c>
      <c r="E86" s="58">
        <f>ROUND('Sch 140 Distribution Chg'!H70,2)</f>
        <v>0.49</v>
      </c>
      <c r="F86" s="59">
        <f>ROUND('Sch 140 Prod Trans Demand Chg'!F70,2)</f>
        <v>0.02</v>
      </c>
      <c r="G86" s="59">
        <f>ROUND('Sch 140 Prod Trans Energy Chg'!H70,2)</f>
        <v>0.05</v>
      </c>
      <c r="H86" s="59">
        <f t="shared" si="26"/>
        <v>0.56000000000000005</v>
      </c>
      <c r="J86" s="60">
        <v>22193</v>
      </c>
      <c r="K86" s="61">
        <f t="shared" si="27"/>
        <v>12428</v>
      </c>
      <c r="M86" s="62">
        <f t="shared" si="28"/>
        <v>0.43</v>
      </c>
      <c r="N86" s="63">
        <f t="shared" si="29"/>
        <v>0.13</v>
      </c>
      <c r="O86" s="63">
        <f t="shared" si="30"/>
        <v>0.56000000000000005</v>
      </c>
      <c r="P86" s="77">
        <f t="shared" si="31"/>
        <v>0</v>
      </c>
    </row>
    <row r="87" spans="1:16" ht="13.15" customHeight="1" x14ac:dyDescent="0.2">
      <c r="A87" s="3">
        <f t="shared" si="25"/>
        <v>77</v>
      </c>
      <c r="B87" s="34" t="str">
        <f>'WP#3 - UE-190529 Light COS'!A62</f>
        <v>53E - Company Owned</v>
      </c>
      <c r="C87" s="33" t="str">
        <f>'WP#3 - UE-190529 Light COS'!C62</f>
        <v>Light Emitting Diode</v>
      </c>
      <c r="D87" s="32" t="str">
        <f>'WP#3 - UE-190529 Light COS'!D62</f>
        <v>LED 150.01-180</v>
      </c>
      <c r="E87" s="58">
        <f>ROUND('Sch 140 Distribution Chg'!H71,2)</f>
        <v>0.52</v>
      </c>
      <c r="F87" s="59">
        <f>ROUND('Sch 140 Prod Trans Demand Chg'!F71,2)</f>
        <v>0.02</v>
      </c>
      <c r="G87" s="59">
        <f>ROUND('Sch 140 Prod Trans Energy Chg'!H71,2)</f>
        <v>0.06</v>
      </c>
      <c r="H87" s="59">
        <f t="shared" si="26"/>
        <v>0.60000000000000009</v>
      </c>
      <c r="J87" s="60">
        <v>1304</v>
      </c>
      <c r="K87" s="61">
        <f t="shared" si="27"/>
        <v>782</v>
      </c>
      <c r="M87" s="62">
        <f t="shared" si="28"/>
        <v>0.46</v>
      </c>
      <c r="N87" s="63">
        <f t="shared" si="29"/>
        <v>0.14000000000000001</v>
      </c>
      <c r="O87" s="63">
        <f t="shared" si="30"/>
        <v>0.60000000000000009</v>
      </c>
      <c r="P87" s="77">
        <f t="shared" si="31"/>
        <v>0</v>
      </c>
    </row>
    <row r="88" spans="1:16" ht="13.15" customHeight="1" x14ac:dyDescent="0.2">
      <c r="A88" s="3">
        <f t="shared" si="25"/>
        <v>78</v>
      </c>
      <c r="B88" s="34" t="str">
        <f>'WP#3 - UE-190529 Light COS'!A63</f>
        <v>53E - Company Owned</v>
      </c>
      <c r="C88" s="33" t="str">
        <f>'WP#3 - UE-190529 Light COS'!C63</f>
        <v>Light Emitting Diode</v>
      </c>
      <c r="D88" s="32" t="str">
        <f>'WP#3 - UE-190529 Light COS'!D63</f>
        <v>LED 180.01-210</v>
      </c>
      <c r="E88" s="58">
        <f>ROUND('Sch 140 Distribution Chg'!H72,2)</f>
        <v>0.51</v>
      </c>
      <c r="F88" s="59">
        <f>ROUND('Sch 140 Prod Trans Demand Chg'!F72,2)</f>
        <v>0.03</v>
      </c>
      <c r="G88" s="59">
        <f>ROUND('Sch 140 Prod Trans Energy Chg'!H72,2)</f>
        <v>0.08</v>
      </c>
      <c r="H88" s="59">
        <f t="shared" si="26"/>
        <v>0.62</v>
      </c>
      <c r="J88" s="60">
        <v>5103</v>
      </c>
      <c r="K88" s="61">
        <f t="shared" si="27"/>
        <v>3164</v>
      </c>
      <c r="M88" s="62">
        <f t="shared" si="28"/>
        <v>0.47</v>
      </c>
      <c r="N88" s="63">
        <f t="shared" si="29"/>
        <v>0.15</v>
      </c>
      <c r="O88" s="63">
        <f t="shared" si="30"/>
        <v>0.62</v>
      </c>
      <c r="P88" s="77">
        <f t="shared" si="31"/>
        <v>0</v>
      </c>
    </row>
    <row r="89" spans="1:16" ht="13.15" customHeight="1" x14ac:dyDescent="0.2">
      <c r="A89" s="3">
        <f t="shared" si="25"/>
        <v>79</v>
      </c>
      <c r="B89" s="34" t="str">
        <f>'WP#3 - UE-190529 Light COS'!A64</f>
        <v>53E - Company Owned</v>
      </c>
      <c r="C89" s="33" t="str">
        <f>'WP#3 - UE-190529 Light COS'!C64</f>
        <v>Light Emitting Diode</v>
      </c>
      <c r="D89" s="32" t="str">
        <f>'WP#3 - UE-190529 Light COS'!D64</f>
        <v>LED 210.01-240</v>
      </c>
      <c r="E89" s="58">
        <f>ROUND('Sch 140 Distribution Chg'!H73,2)</f>
        <v>0.54</v>
      </c>
      <c r="F89" s="59">
        <f>ROUND('Sch 140 Prod Trans Demand Chg'!F73,2)</f>
        <v>0.03</v>
      </c>
      <c r="G89" s="59">
        <f>ROUND('Sch 140 Prod Trans Energy Chg'!H73,2)</f>
        <v>0.09</v>
      </c>
      <c r="H89" s="59">
        <f t="shared" si="26"/>
        <v>0.66</v>
      </c>
      <c r="J89" s="60">
        <v>585</v>
      </c>
      <c r="K89" s="61">
        <f t="shared" si="27"/>
        <v>386</v>
      </c>
      <c r="M89" s="62">
        <f t="shared" si="28"/>
        <v>0.5</v>
      </c>
      <c r="N89" s="63">
        <f t="shared" si="29"/>
        <v>0.16</v>
      </c>
      <c r="O89" s="63">
        <f t="shared" si="30"/>
        <v>0.66</v>
      </c>
      <c r="P89" s="77">
        <f t="shared" si="31"/>
        <v>0</v>
      </c>
    </row>
    <row r="90" spans="1:16" ht="13.15" customHeight="1" x14ac:dyDescent="0.2">
      <c r="A90" s="3">
        <f t="shared" si="25"/>
        <v>80</v>
      </c>
      <c r="B90" s="34" t="str">
        <f>'WP#3 - UE-190529 Light COS'!A65</f>
        <v>53E - Company Owned</v>
      </c>
      <c r="C90" s="33" t="str">
        <f>'WP#3 - UE-190529 Light COS'!C65</f>
        <v>Light Emitting Diode</v>
      </c>
      <c r="D90" s="32" t="str">
        <f>'WP#3 - UE-190529 Light COS'!D65</f>
        <v>LED 240.01-270</v>
      </c>
      <c r="E90" s="58">
        <f>ROUND('Sch 140 Distribution Chg'!H74,2)</f>
        <v>0.57999999999999996</v>
      </c>
      <c r="F90" s="59">
        <f>ROUND('Sch 140 Prod Trans Demand Chg'!F74,2)</f>
        <v>0.04</v>
      </c>
      <c r="G90" s="59">
        <f>ROUND('Sch 140 Prod Trans Energy Chg'!H74,2)</f>
        <v>0.1</v>
      </c>
      <c r="H90" s="59">
        <f t="shared" si="26"/>
        <v>0.72</v>
      </c>
      <c r="J90" s="60">
        <v>287</v>
      </c>
      <c r="K90" s="61">
        <f t="shared" si="27"/>
        <v>207</v>
      </c>
      <c r="M90" s="62">
        <f t="shared" si="28"/>
        <v>0.55000000000000004</v>
      </c>
      <c r="N90" s="63">
        <f t="shared" si="29"/>
        <v>0.17</v>
      </c>
      <c r="O90" s="63">
        <f t="shared" si="30"/>
        <v>0.72000000000000008</v>
      </c>
      <c r="P90" s="77">
        <f t="shared" si="31"/>
        <v>0</v>
      </c>
    </row>
    <row r="91" spans="1:16" ht="13.15" customHeight="1" x14ac:dyDescent="0.2">
      <c r="A91" s="3">
        <f t="shared" si="25"/>
        <v>81</v>
      </c>
      <c r="B91" s="34" t="str">
        <f>'WP#3 - UE-190529 Light COS'!A66</f>
        <v>53E - Company Owned</v>
      </c>
      <c r="C91" s="33" t="str">
        <f>'WP#3 - UE-190529 Light COS'!C66</f>
        <v>Light Emitting Diode</v>
      </c>
      <c r="D91" s="32" t="str">
        <f>'WP#3 - UE-190529 Light COS'!D66</f>
        <v>LED 270.01-300</v>
      </c>
      <c r="E91" s="58">
        <f>ROUND('Sch 140 Distribution Chg'!H75,2)</f>
        <v>0.57999999999999996</v>
      </c>
      <c r="F91" s="59">
        <f>ROUND('Sch 140 Prod Trans Demand Chg'!F75,2)</f>
        <v>0.04</v>
      </c>
      <c r="G91" s="59">
        <f>ROUND('Sch 140 Prod Trans Energy Chg'!H75,2)</f>
        <v>0.11</v>
      </c>
      <c r="H91" s="59">
        <f t="shared" si="26"/>
        <v>0.73</v>
      </c>
      <c r="J91" s="60">
        <v>1885</v>
      </c>
      <c r="K91" s="61">
        <f t="shared" si="27"/>
        <v>1376</v>
      </c>
      <c r="M91" s="62">
        <f t="shared" si="28"/>
        <v>0.55000000000000004</v>
      </c>
      <c r="N91" s="63">
        <f t="shared" si="29"/>
        <v>0.18</v>
      </c>
      <c r="O91" s="63">
        <f t="shared" si="30"/>
        <v>0.73</v>
      </c>
      <c r="P91" s="77">
        <f t="shared" si="31"/>
        <v>0</v>
      </c>
    </row>
    <row r="92" spans="1:16" ht="13.15" customHeight="1" x14ac:dyDescent="0.2">
      <c r="A92" s="330">
        <f t="shared" si="25"/>
        <v>82</v>
      </c>
      <c r="B92" s="34" t="s">
        <v>263</v>
      </c>
      <c r="C92" s="33" t="s">
        <v>299</v>
      </c>
      <c r="D92" s="28" t="s">
        <v>376</v>
      </c>
      <c r="E92" s="58"/>
      <c r="F92" s="59"/>
      <c r="G92" s="59"/>
      <c r="H92" s="331">
        <v>9.0010000000000003E-3</v>
      </c>
      <c r="J92" s="60">
        <v>0</v>
      </c>
      <c r="K92" s="61">
        <f t="shared" si="27"/>
        <v>0</v>
      </c>
      <c r="M92" s="332">
        <v>6.8120000000000003E-3</v>
      </c>
      <c r="N92" s="333">
        <v>2.189E-3</v>
      </c>
      <c r="O92" s="333">
        <f t="shared" si="30"/>
        <v>9.0010000000000003E-3</v>
      </c>
      <c r="P92" s="77">
        <f t="shared" si="31"/>
        <v>0</v>
      </c>
    </row>
    <row r="93" spans="1:16" ht="13.15" customHeight="1" x14ac:dyDescent="0.2">
      <c r="A93" s="330">
        <f t="shared" si="25"/>
        <v>83</v>
      </c>
      <c r="B93" s="34"/>
      <c r="C93" s="33"/>
      <c r="D93" s="32"/>
      <c r="E93" s="58"/>
      <c r="F93" s="59"/>
      <c r="G93" s="59"/>
      <c r="H93" s="59"/>
      <c r="J93" s="60"/>
      <c r="K93" s="61"/>
      <c r="M93" s="62"/>
      <c r="N93" s="63"/>
      <c r="O93" s="63"/>
      <c r="P93" s="77"/>
    </row>
    <row r="94" spans="1:16" ht="13.15" customHeight="1" x14ac:dyDescent="0.2">
      <c r="A94" s="3">
        <f t="shared" si="25"/>
        <v>84</v>
      </c>
      <c r="B94" s="34" t="str">
        <f>'WP#3 - UE-190529 Light COS'!A68</f>
        <v>53E - Customer Owned</v>
      </c>
      <c r="C94" s="33" t="str">
        <f>'WP#3 - UE-190529 Light COS'!C68</f>
        <v>Sodium Vapor</v>
      </c>
      <c r="D94" s="32" t="str">
        <f>'WP#3 - UE-190529 Light COS'!D68</f>
        <v>SV 050</v>
      </c>
      <c r="E94" s="58">
        <f>ROUND('Sch 140 Distribution Chg'!H77,2)</f>
        <v>0</v>
      </c>
      <c r="F94" s="59">
        <f>ROUND('Sch 140 Prod Trans Demand Chg'!F77,2)</f>
        <v>0.01</v>
      </c>
      <c r="G94" s="59">
        <f>ROUND('Sch 140 Prod Trans Energy Chg'!H77,2)</f>
        <v>0.02</v>
      </c>
      <c r="H94" s="59">
        <f t="shared" ref="H94:H102" si="32">SUM(E94:G94)</f>
        <v>0.03</v>
      </c>
      <c r="J94" s="60">
        <v>0</v>
      </c>
      <c r="K94" s="61">
        <f t="shared" ref="K94:K102" si="33">ROUND(J94*H94,0)</f>
        <v>0</v>
      </c>
      <c r="M94" s="62">
        <f t="shared" ref="M94:M102" si="34">ROUND(H94-N94,2)</f>
        <v>0.02</v>
      </c>
      <c r="N94" s="63">
        <f t="shared" ref="N94:N102" si="35">ROUND(H94*$N$9,2)</f>
        <v>0.01</v>
      </c>
      <c r="O94" s="63">
        <f t="shared" ref="O94:O102" si="36">SUM(M94:N94)</f>
        <v>0.03</v>
      </c>
      <c r="P94" s="77">
        <f t="shared" ref="P94:P102" si="37">+O94-H94</f>
        <v>0</v>
      </c>
    </row>
    <row r="95" spans="1:16" ht="13.15" customHeight="1" x14ac:dyDescent="0.2">
      <c r="A95" s="3">
        <f t="shared" si="25"/>
        <v>85</v>
      </c>
      <c r="B95" s="34" t="str">
        <f>'WP#3 - UE-190529 Light COS'!A69</f>
        <v>53E - Customer Owned</v>
      </c>
      <c r="C95" s="33" t="str">
        <f>'WP#3 - UE-190529 Light COS'!C69</f>
        <v>Sodium Vapor</v>
      </c>
      <c r="D95" s="32" t="str">
        <f>'WP#3 - UE-190529 Light COS'!D69</f>
        <v>SV 070</v>
      </c>
      <c r="E95" s="58">
        <f>ROUND('Sch 140 Distribution Chg'!H78,2)</f>
        <v>0</v>
      </c>
      <c r="F95" s="59">
        <f>ROUND('Sch 140 Prod Trans Demand Chg'!F78,2)</f>
        <v>0.01</v>
      </c>
      <c r="G95" s="59">
        <f>ROUND('Sch 140 Prod Trans Energy Chg'!H78,2)</f>
        <v>0.03</v>
      </c>
      <c r="H95" s="59">
        <f t="shared" si="32"/>
        <v>0.04</v>
      </c>
      <c r="J95" s="60">
        <v>624</v>
      </c>
      <c r="K95" s="61">
        <f t="shared" si="33"/>
        <v>25</v>
      </c>
      <c r="M95" s="62">
        <f t="shared" si="34"/>
        <v>0.03</v>
      </c>
      <c r="N95" s="63">
        <f t="shared" si="35"/>
        <v>0.01</v>
      </c>
      <c r="O95" s="63">
        <f t="shared" si="36"/>
        <v>0.04</v>
      </c>
      <c r="P95" s="77">
        <f t="shared" si="37"/>
        <v>0</v>
      </c>
    </row>
    <row r="96" spans="1:16" ht="13.15" customHeight="1" x14ac:dyDescent="0.2">
      <c r="A96" s="3">
        <f t="shared" si="25"/>
        <v>86</v>
      </c>
      <c r="B96" s="34" t="str">
        <f>'WP#3 - UE-190529 Light COS'!A70</f>
        <v>53E - Customer Owned</v>
      </c>
      <c r="C96" s="33" t="str">
        <f>'WP#3 - UE-190529 Light COS'!C70</f>
        <v>Sodium Vapor</v>
      </c>
      <c r="D96" s="32" t="str">
        <f>'WP#3 - UE-190529 Light COS'!D70</f>
        <v>SV 100</v>
      </c>
      <c r="E96" s="58">
        <f>ROUND('Sch 140 Distribution Chg'!H79,2)</f>
        <v>0</v>
      </c>
      <c r="F96" s="59">
        <f>ROUND('Sch 140 Prod Trans Demand Chg'!F79,2)</f>
        <v>0.01</v>
      </c>
      <c r="G96" s="59">
        <f>ROUND('Sch 140 Prod Trans Energy Chg'!H79,2)</f>
        <v>0.04</v>
      </c>
      <c r="H96" s="59">
        <f t="shared" si="32"/>
        <v>0.05</v>
      </c>
      <c r="J96" s="60">
        <v>2551</v>
      </c>
      <c r="K96" s="61">
        <f t="shared" si="33"/>
        <v>128</v>
      </c>
      <c r="M96" s="62">
        <f t="shared" si="34"/>
        <v>0.04</v>
      </c>
      <c r="N96" s="63">
        <f t="shared" si="35"/>
        <v>0.01</v>
      </c>
      <c r="O96" s="63">
        <f t="shared" si="36"/>
        <v>0.05</v>
      </c>
      <c r="P96" s="77">
        <f t="shared" si="37"/>
        <v>0</v>
      </c>
    </row>
    <row r="97" spans="1:16" ht="13.15" customHeight="1" x14ac:dyDescent="0.2">
      <c r="A97" s="3">
        <f t="shared" si="25"/>
        <v>87</v>
      </c>
      <c r="B97" s="34" t="str">
        <f>'WP#3 - UE-190529 Light COS'!A71</f>
        <v>53E - Customer Owned</v>
      </c>
      <c r="C97" s="33" t="str">
        <f>'WP#3 - UE-190529 Light COS'!C71</f>
        <v>Sodium Vapor</v>
      </c>
      <c r="D97" s="32" t="str">
        <f>'WP#3 - UE-190529 Light COS'!D71</f>
        <v>SV 150</v>
      </c>
      <c r="E97" s="58">
        <f>ROUND('Sch 140 Distribution Chg'!H80,2)</f>
        <v>0</v>
      </c>
      <c r="F97" s="59">
        <f>ROUND('Sch 140 Prod Trans Demand Chg'!F80,2)</f>
        <v>0.02</v>
      </c>
      <c r="G97" s="59">
        <f>ROUND('Sch 140 Prod Trans Energy Chg'!H80,2)</f>
        <v>0.06</v>
      </c>
      <c r="H97" s="59">
        <f t="shared" si="32"/>
        <v>0.08</v>
      </c>
      <c r="J97" s="60">
        <v>1150</v>
      </c>
      <c r="K97" s="61">
        <f t="shared" si="33"/>
        <v>92</v>
      </c>
      <c r="M97" s="62">
        <f t="shared" si="34"/>
        <v>0.06</v>
      </c>
      <c r="N97" s="63">
        <f t="shared" si="35"/>
        <v>0.02</v>
      </c>
      <c r="O97" s="63">
        <f t="shared" si="36"/>
        <v>0.08</v>
      </c>
      <c r="P97" s="77">
        <f t="shared" si="37"/>
        <v>0</v>
      </c>
    </row>
    <row r="98" spans="1:16" ht="13.15" customHeight="1" x14ac:dyDescent="0.2">
      <c r="A98" s="3">
        <f t="shared" si="25"/>
        <v>88</v>
      </c>
      <c r="B98" s="34" t="str">
        <f>'WP#3 - UE-190529 Light COS'!A72</f>
        <v>53E - Customer Owned</v>
      </c>
      <c r="C98" s="33" t="str">
        <f>'WP#3 - UE-190529 Light COS'!C72</f>
        <v>Sodium Vapor</v>
      </c>
      <c r="D98" s="32" t="str">
        <f>'WP#3 - UE-190529 Light COS'!D72</f>
        <v>SV 200</v>
      </c>
      <c r="E98" s="58">
        <f>ROUND('Sch 140 Distribution Chg'!H81,2)</f>
        <v>0</v>
      </c>
      <c r="F98" s="59">
        <f>ROUND('Sch 140 Prod Trans Demand Chg'!F81,2)</f>
        <v>0.03</v>
      </c>
      <c r="G98" s="59">
        <f>ROUND('Sch 140 Prod Trans Energy Chg'!H81,2)</f>
        <v>0.08</v>
      </c>
      <c r="H98" s="59">
        <f t="shared" si="32"/>
        <v>0.11</v>
      </c>
      <c r="J98" s="60">
        <v>4545</v>
      </c>
      <c r="K98" s="61">
        <f t="shared" si="33"/>
        <v>500</v>
      </c>
      <c r="M98" s="62">
        <f t="shared" si="34"/>
        <v>0.08</v>
      </c>
      <c r="N98" s="63">
        <f t="shared" si="35"/>
        <v>0.03</v>
      </c>
      <c r="O98" s="63">
        <f t="shared" si="36"/>
        <v>0.11</v>
      </c>
      <c r="P98" s="77">
        <f t="shared" si="37"/>
        <v>0</v>
      </c>
    </row>
    <row r="99" spans="1:16" ht="13.15" customHeight="1" x14ac:dyDescent="0.2">
      <c r="A99" s="3">
        <f t="shared" si="25"/>
        <v>89</v>
      </c>
      <c r="B99" s="34" t="str">
        <f>'WP#3 - UE-190529 Light COS'!A73</f>
        <v>53E - Customer Owned</v>
      </c>
      <c r="C99" s="33" t="str">
        <f>'WP#3 - UE-190529 Light COS'!C73</f>
        <v>Sodium Vapor</v>
      </c>
      <c r="D99" s="32" t="str">
        <f>'WP#3 - UE-190529 Light COS'!D73</f>
        <v>SV 250</v>
      </c>
      <c r="E99" s="58">
        <f>ROUND('Sch 140 Distribution Chg'!H82,2)</f>
        <v>0</v>
      </c>
      <c r="F99" s="59">
        <f>ROUND('Sch 140 Prod Trans Demand Chg'!F82,2)</f>
        <v>0.04</v>
      </c>
      <c r="G99" s="59">
        <f>ROUND('Sch 140 Prod Trans Energy Chg'!H82,2)</f>
        <v>0.1</v>
      </c>
      <c r="H99" s="59">
        <f t="shared" si="32"/>
        <v>0.14000000000000001</v>
      </c>
      <c r="J99" s="60">
        <v>2964</v>
      </c>
      <c r="K99" s="61">
        <f t="shared" si="33"/>
        <v>415</v>
      </c>
      <c r="M99" s="62">
        <f t="shared" si="34"/>
        <v>0.11</v>
      </c>
      <c r="N99" s="63">
        <f t="shared" si="35"/>
        <v>0.03</v>
      </c>
      <c r="O99" s="63">
        <f t="shared" si="36"/>
        <v>0.14000000000000001</v>
      </c>
      <c r="P99" s="77">
        <f t="shared" si="37"/>
        <v>0</v>
      </c>
    </row>
    <row r="100" spans="1:16" ht="13.15" customHeight="1" x14ac:dyDescent="0.2">
      <c r="A100" s="3">
        <f t="shared" si="25"/>
        <v>90</v>
      </c>
      <c r="B100" s="34" t="str">
        <f>'WP#3 - UE-190529 Light COS'!A74</f>
        <v>53E - Customer Owned</v>
      </c>
      <c r="C100" s="33" t="str">
        <f>'WP#3 - UE-190529 Light COS'!C74</f>
        <v>Sodium Vapor</v>
      </c>
      <c r="D100" s="32" t="str">
        <f>'WP#3 - UE-190529 Light COS'!D74</f>
        <v>SV 310</v>
      </c>
      <c r="E100" s="58">
        <f>ROUND('Sch 140 Distribution Chg'!H83,2)</f>
        <v>0</v>
      </c>
      <c r="F100" s="59">
        <f>ROUND('Sch 140 Prod Trans Demand Chg'!F83,2)</f>
        <v>0.04</v>
      </c>
      <c r="G100" s="59">
        <f>ROUND('Sch 140 Prod Trans Energy Chg'!H83,2)</f>
        <v>0.12</v>
      </c>
      <c r="H100" s="59">
        <f t="shared" si="32"/>
        <v>0.16</v>
      </c>
      <c r="J100" s="60">
        <v>84</v>
      </c>
      <c r="K100" s="61">
        <f t="shared" si="33"/>
        <v>13</v>
      </c>
      <c r="M100" s="62">
        <f t="shared" si="34"/>
        <v>0.12</v>
      </c>
      <c r="N100" s="63">
        <f t="shared" si="35"/>
        <v>0.04</v>
      </c>
      <c r="O100" s="63">
        <f t="shared" si="36"/>
        <v>0.16</v>
      </c>
      <c r="P100" s="77">
        <f t="shared" si="37"/>
        <v>0</v>
      </c>
    </row>
    <row r="101" spans="1:16" ht="13.15" customHeight="1" x14ac:dyDescent="0.2">
      <c r="A101" s="3">
        <f t="shared" si="25"/>
        <v>91</v>
      </c>
      <c r="B101" s="34" t="str">
        <f>'WP#3 - UE-190529 Light COS'!A75</f>
        <v>53E - Customer Owned</v>
      </c>
      <c r="C101" s="33" t="str">
        <f>'WP#3 - UE-190529 Light COS'!C75</f>
        <v>Sodium Vapor</v>
      </c>
      <c r="D101" s="32" t="str">
        <f>'WP#3 - UE-190529 Light COS'!D75</f>
        <v>SV 400</v>
      </c>
      <c r="E101" s="58">
        <f>ROUND('Sch 140 Distribution Chg'!H84,2)</f>
        <v>0</v>
      </c>
      <c r="F101" s="59">
        <f>ROUND('Sch 140 Prod Trans Demand Chg'!F84,2)</f>
        <v>0.06</v>
      </c>
      <c r="G101" s="59">
        <f>ROUND('Sch 140 Prod Trans Energy Chg'!H84,2)</f>
        <v>0.16</v>
      </c>
      <c r="H101" s="59">
        <f t="shared" si="32"/>
        <v>0.22</v>
      </c>
      <c r="J101" s="60">
        <v>4720</v>
      </c>
      <c r="K101" s="61">
        <f t="shared" si="33"/>
        <v>1038</v>
      </c>
      <c r="M101" s="62">
        <f t="shared" si="34"/>
        <v>0.17</v>
      </c>
      <c r="N101" s="63">
        <f t="shared" si="35"/>
        <v>0.05</v>
      </c>
      <c r="O101" s="63">
        <f t="shared" si="36"/>
        <v>0.22000000000000003</v>
      </c>
      <c r="P101" s="77">
        <f t="shared" si="37"/>
        <v>0</v>
      </c>
    </row>
    <row r="102" spans="1:16" ht="13.15" customHeight="1" x14ac:dyDescent="0.2">
      <c r="A102" s="3">
        <f t="shared" si="25"/>
        <v>92</v>
      </c>
      <c r="B102" s="34" t="str">
        <f>'WP#3 - UE-190529 Light COS'!A76</f>
        <v>53E - Customer Owned</v>
      </c>
      <c r="C102" s="33" t="str">
        <f>'WP#3 - UE-190529 Light COS'!C76</f>
        <v>Sodium Vapor</v>
      </c>
      <c r="D102" s="32" t="str">
        <f>'WP#3 - UE-190529 Light COS'!D76</f>
        <v>SV 1000</v>
      </c>
      <c r="E102" s="58">
        <f>ROUND('Sch 140 Distribution Chg'!H85,2)</f>
        <v>0</v>
      </c>
      <c r="F102" s="59">
        <f>ROUND('Sch 140 Prod Trans Demand Chg'!F85,2)</f>
        <v>0.14000000000000001</v>
      </c>
      <c r="G102" s="59">
        <f>ROUND('Sch 140 Prod Trans Energy Chg'!H85,2)</f>
        <v>0.39</v>
      </c>
      <c r="H102" s="59">
        <f t="shared" si="32"/>
        <v>0.53</v>
      </c>
      <c r="J102" s="60">
        <v>0</v>
      </c>
      <c r="K102" s="61">
        <f t="shared" si="33"/>
        <v>0</v>
      </c>
      <c r="M102" s="62">
        <f t="shared" si="34"/>
        <v>0.4</v>
      </c>
      <c r="N102" s="63">
        <f t="shared" si="35"/>
        <v>0.13</v>
      </c>
      <c r="O102" s="63">
        <f t="shared" si="36"/>
        <v>0.53</v>
      </c>
      <c r="P102" s="77">
        <f t="shared" si="37"/>
        <v>0</v>
      </c>
    </row>
    <row r="103" spans="1:16" ht="13.15" customHeight="1" x14ac:dyDescent="0.2">
      <c r="A103" s="3">
        <f t="shared" si="25"/>
        <v>93</v>
      </c>
      <c r="B103" s="34"/>
      <c r="C103" s="33"/>
      <c r="D103" s="32"/>
      <c r="E103" s="58"/>
      <c r="F103" s="59"/>
      <c r="G103" s="59"/>
      <c r="H103" s="59"/>
      <c r="J103" s="60"/>
      <c r="K103" s="61"/>
      <c r="M103" s="62"/>
      <c r="N103" s="63"/>
      <c r="O103" s="63"/>
      <c r="P103" s="77"/>
    </row>
    <row r="104" spans="1:16" ht="13.15" customHeight="1" x14ac:dyDescent="0.2">
      <c r="A104" s="3">
        <f t="shared" si="25"/>
        <v>94</v>
      </c>
      <c r="B104" s="34" t="str">
        <f>'WP#3 - UE-190529 Light COS'!A78</f>
        <v>53E - Customer Owned</v>
      </c>
      <c r="C104" s="33" t="str">
        <f>'WP#3 - UE-190529 Light COS'!C78</f>
        <v>Metal Halide</v>
      </c>
      <c r="D104" s="32" t="str">
        <f>'WP#3 - UE-190529 Light COS'!D78</f>
        <v>MH 70</v>
      </c>
      <c r="E104" s="58">
        <f>ROUND('Sch 140 Distribution Chg'!H87,2)</f>
        <v>0</v>
      </c>
      <c r="F104" s="59">
        <f>ROUND('Sch 140 Prod Trans Demand Chg'!F87,2)</f>
        <v>0.01</v>
      </c>
      <c r="G104" s="59">
        <f>ROUND('Sch 140 Prod Trans Energy Chg'!H87,2)</f>
        <v>0.03</v>
      </c>
      <c r="H104" s="59">
        <f t="shared" ref="H104:H109" si="38">SUM(E104:G104)</f>
        <v>0.04</v>
      </c>
      <c r="J104" s="60">
        <v>0</v>
      </c>
      <c r="K104" s="61">
        <f t="shared" ref="K104:K109" si="39">ROUND(J104*H104,0)</f>
        <v>0</v>
      </c>
      <c r="M104" s="62">
        <f t="shared" ref="M104:M109" si="40">ROUND(H104-N104,2)</f>
        <v>0.03</v>
      </c>
      <c r="N104" s="63">
        <f t="shared" ref="N104:N109" si="41">ROUND(H104*$N$9,2)</f>
        <v>0.01</v>
      </c>
      <c r="O104" s="63">
        <f t="shared" ref="O104:O109" si="42">SUM(M104:N104)</f>
        <v>0.04</v>
      </c>
      <c r="P104" s="77">
        <f t="shared" ref="P104:P109" si="43">+O104-H104</f>
        <v>0</v>
      </c>
    </row>
    <row r="105" spans="1:16" ht="13.15" customHeight="1" x14ac:dyDescent="0.2">
      <c r="A105" s="3">
        <f t="shared" si="25"/>
        <v>95</v>
      </c>
      <c r="B105" s="34" t="str">
        <f>'WP#3 - UE-190529 Light COS'!A79</f>
        <v>53E - Customer Owned</v>
      </c>
      <c r="C105" s="33" t="str">
        <f>'WP#3 - UE-190529 Light COS'!C79</f>
        <v>Metal Halide</v>
      </c>
      <c r="D105" s="32" t="str">
        <f>'WP#3 - UE-190529 Light COS'!D79</f>
        <v>MH 100</v>
      </c>
      <c r="E105" s="58">
        <f>ROUND('Sch 140 Distribution Chg'!H88,2)</f>
        <v>0</v>
      </c>
      <c r="F105" s="59">
        <f>ROUND('Sch 140 Prod Trans Demand Chg'!F88,2)</f>
        <v>0.01</v>
      </c>
      <c r="G105" s="59">
        <f>ROUND('Sch 140 Prod Trans Energy Chg'!H88,2)</f>
        <v>0.04</v>
      </c>
      <c r="H105" s="59">
        <f t="shared" si="38"/>
        <v>0.05</v>
      </c>
      <c r="J105" s="60">
        <v>0</v>
      </c>
      <c r="K105" s="61">
        <f t="shared" si="39"/>
        <v>0</v>
      </c>
      <c r="M105" s="62">
        <f t="shared" si="40"/>
        <v>0.04</v>
      </c>
      <c r="N105" s="63">
        <f t="shared" si="41"/>
        <v>0.01</v>
      </c>
      <c r="O105" s="63">
        <f t="shared" si="42"/>
        <v>0.05</v>
      </c>
      <c r="P105" s="77">
        <f t="shared" si="43"/>
        <v>0</v>
      </c>
    </row>
    <row r="106" spans="1:16" ht="13.15" customHeight="1" x14ac:dyDescent="0.2">
      <c r="A106" s="3">
        <f t="shared" si="25"/>
        <v>96</v>
      </c>
      <c r="B106" s="34" t="str">
        <f>'WP#3 - UE-190529 Light COS'!A80</f>
        <v>53E - Customer Owned</v>
      </c>
      <c r="C106" s="33" t="str">
        <f>'WP#3 - UE-190529 Light COS'!C80</f>
        <v>Metal Halide</v>
      </c>
      <c r="D106" s="32" t="str">
        <f>'WP#3 - UE-190529 Light COS'!D80</f>
        <v>MH 150</v>
      </c>
      <c r="E106" s="58">
        <f>ROUND('Sch 140 Distribution Chg'!H89,2)</f>
        <v>0</v>
      </c>
      <c r="F106" s="59">
        <f>ROUND('Sch 140 Prod Trans Demand Chg'!F89,2)</f>
        <v>0.02</v>
      </c>
      <c r="G106" s="59">
        <f>ROUND('Sch 140 Prod Trans Energy Chg'!H89,2)</f>
        <v>0.06</v>
      </c>
      <c r="H106" s="59">
        <f t="shared" si="38"/>
        <v>0.08</v>
      </c>
      <c r="J106" s="60">
        <v>0</v>
      </c>
      <c r="K106" s="61">
        <f t="shared" si="39"/>
        <v>0</v>
      </c>
      <c r="M106" s="62">
        <f t="shared" si="40"/>
        <v>0.06</v>
      </c>
      <c r="N106" s="63">
        <f t="shared" si="41"/>
        <v>0.02</v>
      </c>
      <c r="O106" s="63">
        <f t="shared" si="42"/>
        <v>0.08</v>
      </c>
      <c r="P106" s="77">
        <f t="shared" si="43"/>
        <v>0</v>
      </c>
    </row>
    <row r="107" spans="1:16" ht="13.15" customHeight="1" x14ac:dyDescent="0.2">
      <c r="A107" s="3">
        <f t="shared" si="25"/>
        <v>97</v>
      </c>
      <c r="B107" s="34" t="str">
        <f>'WP#3 - UE-190529 Light COS'!A81</f>
        <v>53E - Customer Owned</v>
      </c>
      <c r="C107" s="33" t="str">
        <f>'WP#3 - UE-190529 Light COS'!C81</f>
        <v>Metal Halide</v>
      </c>
      <c r="D107" s="32" t="str">
        <f>'WP#3 - UE-190529 Light COS'!D81</f>
        <v>MH 175</v>
      </c>
      <c r="E107" s="58">
        <f>ROUND('Sch 140 Distribution Chg'!H90,2)</f>
        <v>0</v>
      </c>
      <c r="F107" s="59">
        <f>ROUND('Sch 140 Prod Trans Demand Chg'!F90,2)</f>
        <v>0.02</v>
      </c>
      <c r="G107" s="59">
        <f>ROUND('Sch 140 Prod Trans Energy Chg'!H90,2)</f>
        <v>7.0000000000000007E-2</v>
      </c>
      <c r="H107" s="59">
        <f t="shared" si="38"/>
        <v>9.0000000000000011E-2</v>
      </c>
      <c r="J107" s="60">
        <v>48</v>
      </c>
      <c r="K107" s="61">
        <f t="shared" si="39"/>
        <v>4</v>
      </c>
      <c r="M107" s="62">
        <f t="shared" si="40"/>
        <v>7.0000000000000007E-2</v>
      </c>
      <c r="N107" s="63">
        <f t="shared" si="41"/>
        <v>0.02</v>
      </c>
      <c r="O107" s="63">
        <f t="shared" si="42"/>
        <v>9.0000000000000011E-2</v>
      </c>
      <c r="P107" s="77">
        <f t="shared" si="43"/>
        <v>0</v>
      </c>
    </row>
    <row r="108" spans="1:16" ht="13.15" customHeight="1" x14ac:dyDescent="0.2">
      <c r="A108" s="3">
        <f t="shared" si="25"/>
        <v>98</v>
      </c>
      <c r="B108" s="34" t="str">
        <f>'WP#3 - UE-190529 Light COS'!A82</f>
        <v>53E - Customer Owned</v>
      </c>
      <c r="C108" s="33" t="str">
        <f>'WP#3 - UE-190529 Light COS'!C82</f>
        <v>Metal Halide</v>
      </c>
      <c r="D108" s="32" t="str">
        <f>'WP#3 - UE-190529 Light COS'!D82</f>
        <v>MH 250</v>
      </c>
      <c r="E108" s="58">
        <f>ROUND('Sch 140 Distribution Chg'!H91,2)</f>
        <v>0</v>
      </c>
      <c r="F108" s="59">
        <f>ROUND('Sch 140 Prod Trans Demand Chg'!F91,2)</f>
        <v>0.04</v>
      </c>
      <c r="G108" s="59">
        <f>ROUND('Sch 140 Prod Trans Energy Chg'!H91,2)</f>
        <v>0.1</v>
      </c>
      <c r="H108" s="59">
        <f t="shared" si="38"/>
        <v>0.14000000000000001</v>
      </c>
      <c r="J108" s="60">
        <v>0</v>
      </c>
      <c r="K108" s="61">
        <f t="shared" si="39"/>
        <v>0</v>
      </c>
      <c r="M108" s="62">
        <f t="shared" si="40"/>
        <v>0.11</v>
      </c>
      <c r="N108" s="63">
        <f t="shared" si="41"/>
        <v>0.03</v>
      </c>
      <c r="O108" s="63">
        <f t="shared" si="42"/>
        <v>0.14000000000000001</v>
      </c>
      <c r="P108" s="77">
        <f t="shared" si="43"/>
        <v>0</v>
      </c>
    </row>
    <row r="109" spans="1:16" ht="13.15" customHeight="1" x14ac:dyDescent="0.2">
      <c r="A109" s="3">
        <f t="shared" si="25"/>
        <v>99</v>
      </c>
      <c r="B109" s="34" t="str">
        <f>'WP#3 - UE-190529 Light COS'!A83</f>
        <v>53E - Customer Owned</v>
      </c>
      <c r="C109" s="33" t="str">
        <f>'WP#3 - UE-190529 Light COS'!C83</f>
        <v>Metal Halide</v>
      </c>
      <c r="D109" s="32" t="str">
        <f>'WP#3 - UE-190529 Light COS'!D83</f>
        <v>MH 400</v>
      </c>
      <c r="E109" s="58">
        <f>ROUND('Sch 140 Distribution Chg'!H92,2)</f>
        <v>0</v>
      </c>
      <c r="F109" s="59">
        <f>ROUND('Sch 140 Prod Trans Demand Chg'!F92,2)</f>
        <v>0.06</v>
      </c>
      <c r="G109" s="59">
        <f>ROUND('Sch 140 Prod Trans Energy Chg'!H92,2)</f>
        <v>0.16</v>
      </c>
      <c r="H109" s="59">
        <f t="shared" si="38"/>
        <v>0.22</v>
      </c>
      <c r="J109" s="60">
        <v>0</v>
      </c>
      <c r="K109" s="61">
        <f t="shared" si="39"/>
        <v>0</v>
      </c>
      <c r="M109" s="62">
        <f t="shared" si="40"/>
        <v>0.17</v>
      </c>
      <c r="N109" s="63">
        <f t="shared" si="41"/>
        <v>0.05</v>
      </c>
      <c r="O109" s="63">
        <f t="shared" si="42"/>
        <v>0.22000000000000003</v>
      </c>
      <c r="P109" s="77">
        <f t="shared" si="43"/>
        <v>0</v>
      </c>
    </row>
    <row r="110" spans="1:16" ht="13.15" customHeight="1" x14ac:dyDescent="0.2">
      <c r="A110" s="3">
        <f t="shared" si="25"/>
        <v>100</v>
      </c>
      <c r="B110" s="34"/>
      <c r="C110" s="33"/>
      <c r="D110" s="32"/>
      <c r="E110" s="58"/>
      <c r="F110" s="59"/>
      <c r="G110" s="59"/>
      <c r="H110" s="59"/>
      <c r="J110" s="60"/>
      <c r="K110" s="61"/>
      <c r="M110" s="62"/>
      <c r="N110" s="63"/>
      <c r="O110" s="63"/>
      <c r="P110" s="77"/>
    </row>
    <row r="111" spans="1:16" ht="13.15" customHeight="1" x14ac:dyDescent="0.2">
      <c r="A111" s="3">
        <f t="shared" si="25"/>
        <v>101</v>
      </c>
      <c r="B111" s="34" t="str">
        <f>'WP#3 - UE-190529 Light COS'!A85</f>
        <v>53E - Customer Owned</v>
      </c>
      <c r="C111" s="33" t="str">
        <f>'WP#3 - UE-190529 Light COS'!C85</f>
        <v>Light Emitting Diode</v>
      </c>
      <c r="D111" s="32" t="str">
        <f>'WP#3 - UE-190529 Light COS'!D85</f>
        <v>LED 030.01-060</v>
      </c>
      <c r="E111" s="58">
        <f>ROUND('Sch 140 Distribution Chg'!H94,2)</f>
        <v>0</v>
      </c>
      <c r="F111" s="59">
        <f>ROUND('Sch 140 Prod Trans Demand Chg'!F94,2)</f>
        <v>0.01</v>
      </c>
      <c r="G111" s="59">
        <f>ROUND('Sch 140 Prod Trans Energy Chg'!H94,2)</f>
        <v>0.02</v>
      </c>
      <c r="H111" s="59">
        <f t="shared" ref="H111:H119" si="44">SUM(E111:G111)</f>
        <v>0.03</v>
      </c>
      <c r="J111" s="60">
        <v>8319</v>
      </c>
      <c r="K111" s="61">
        <f t="shared" ref="K111:K119" si="45">ROUND(J111*H111,0)</f>
        <v>250</v>
      </c>
      <c r="M111" s="62">
        <f t="shared" ref="M111:M119" si="46">ROUND(H111-N111,2)</f>
        <v>0.02</v>
      </c>
      <c r="N111" s="63">
        <f t="shared" ref="N111:N119" si="47">ROUND(H111*$N$9,2)</f>
        <v>0.01</v>
      </c>
      <c r="O111" s="63">
        <f t="shared" ref="O111:O119" si="48">SUM(M111:N111)</f>
        <v>0.03</v>
      </c>
      <c r="P111" s="77">
        <f t="shared" ref="P111:P119" si="49">+O111-H111</f>
        <v>0</v>
      </c>
    </row>
    <row r="112" spans="1:16" ht="13.15" customHeight="1" x14ac:dyDescent="0.2">
      <c r="A112" s="3">
        <f t="shared" si="25"/>
        <v>102</v>
      </c>
      <c r="B112" s="34" t="str">
        <f>'WP#3 - UE-190529 Light COS'!A86</f>
        <v>53E - Customer Owned</v>
      </c>
      <c r="C112" s="33" t="str">
        <f>'WP#3 - UE-190529 Light COS'!C86</f>
        <v>Light Emitting Diode</v>
      </c>
      <c r="D112" s="32" t="str">
        <f>'WP#3 - UE-190529 Light COS'!D86</f>
        <v>LED 060.01-090</v>
      </c>
      <c r="E112" s="58">
        <f>ROUND('Sch 140 Distribution Chg'!H95,2)</f>
        <v>0</v>
      </c>
      <c r="F112" s="59">
        <f>ROUND('Sch 140 Prod Trans Demand Chg'!F95,2)</f>
        <v>0.01</v>
      </c>
      <c r="G112" s="59">
        <f>ROUND('Sch 140 Prod Trans Energy Chg'!H95,2)</f>
        <v>0.03</v>
      </c>
      <c r="H112" s="59">
        <f t="shared" si="44"/>
        <v>0.04</v>
      </c>
      <c r="J112" s="60">
        <v>7669</v>
      </c>
      <c r="K112" s="61">
        <f t="shared" si="45"/>
        <v>307</v>
      </c>
      <c r="M112" s="62">
        <f t="shared" si="46"/>
        <v>0.03</v>
      </c>
      <c r="N112" s="63">
        <f t="shared" si="47"/>
        <v>0.01</v>
      </c>
      <c r="O112" s="63">
        <f t="shared" si="48"/>
        <v>0.04</v>
      </c>
      <c r="P112" s="77">
        <f t="shared" si="49"/>
        <v>0</v>
      </c>
    </row>
    <row r="113" spans="1:16" ht="13.15" customHeight="1" x14ac:dyDescent="0.2">
      <c r="A113" s="3">
        <f t="shared" si="25"/>
        <v>103</v>
      </c>
      <c r="B113" s="34" t="str">
        <f>'WP#3 - UE-190529 Light COS'!A87</f>
        <v>53E - Customer Owned</v>
      </c>
      <c r="C113" s="33" t="str">
        <f>'WP#3 - UE-190529 Light COS'!C87</f>
        <v>Light Emitting Diode</v>
      </c>
      <c r="D113" s="32" t="str">
        <f>'WP#3 - UE-190529 Light COS'!D87</f>
        <v>LED 090.01-120</v>
      </c>
      <c r="E113" s="58">
        <f>ROUND('Sch 140 Distribution Chg'!H96,2)</f>
        <v>0</v>
      </c>
      <c r="F113" s="59">
        <f>ROUND('Sch 140 Prod Trans Demand Chg'!F96,2)</f>
        <v>0.01</v>
      </c>
      <c r="G113" s="59">
        <f>ROUND('Sch 140 Prod Trans Energy Chg'!H96,2)</f>
        <v>0.04</v>
      </c>
      <c r="H113" s="59">
        <f t="shared" si="44"/>
        <v>0.05</v>
      </c>
      <c r="J113" s="60">
        <v>10578</v>
      </c>
      <c r="K113" s="61">
        <f t="shared" si="45"/>
        <v>529</v>
      </c>
      <c r="M113" s="62">
        <f t="shared" si="46"/>
        <v>0.04</v>
      </c>
      <c r="N113" s="63">
        <f t="shared" si="47"/>
        <v>0.01</v>
      </c>
      <c r="O113" s="63">
        <f t="shared" si="48"/>
        <v>0.05</v>
      </c>
      <c r="P113" s="77">
        <f t="shared" si="49"/>
        <v>0</v>
      </c>
    </row>
    <row r="114" spans="1:16" ht="13.15" customHeight="1" x14ac:dyDescent="0.2">
      <c r="A114" s="3">
        <f t="shared" si="25"/>
        <v>104</v>
      </c>
      <c r="B114" s="34" t="str">
        <f>'WP#3 - UE-190529 Light COS'!A88</f>
        <v>53E - Customer Owned</v>
      </c>
      <c r="C114" s="33" t="str">
        <f>'WP#3 - UE-190529 Light COS'!C88</f>
        <v>Light Emitting Diode</v>
      </c>
      <c r="D114" s="32" t="str">
        <f>'WP#3 - UE-190529 Light COS'!D88</f>
        <v>LED 120.01-150</v>
      </c>
      <c r="E114" s="58">
        <f>ROUND('Sch 140 Distribution Chg'!H97,2)</f>
        <v>0</v>
      </c>
      <c r="F114" s="59">
        <f>ROUND('Sch 140 Prod Trans Demand Chg'!F97,2)</f>
        <v>0.02</v>
      </c>
      <c r="G114" s="59">
        <f>ROUND('Sch 140 Prod Trans Energy Chg'!H97,2)</f>
        <v>0.05</v>
      </c>
      <c r="H114" s="59">
        <f t="shared" si="44"/>
        <v>7.0000000000000007E-2</v>
      </c>
      <c r="J114" s="60">
        <v>1169</v>
      </c>
      <c r="K114" s="61">
        <f t="shared" si="45"/>
        <v>82</v>
      </c>
      <c r="M114" s="62">
        <f t="shared" si="46"/>
        <v>0.05</v>
      </c>
      <c r="N114" s="63">
        <f t="shared" si="47"/>
        <v>0.02</v>
      </c>
      <c r="O114" s="63">
        <f t="shared" si="48"/>
        <v>7.0000000000000007E-2</v>
      </c>
      <c r="P114" s="77">
        <f t="shared" si="49"/>
        <v>0</v>
      </c>
    </row>
    <row r="115" spans="1:16" ht="13.15" customHeight="1" x14ac:dyDescent="0.2">
      <c r="A115" s="3">
        <f t="shared" si="25"/>
        <v>105</v>
      </c>
      <c r="B115" s="34" t="str">
        <f>'WP#3 - UE-190529 Light COS'!A89</f>
        <v>53E - Customer Owned</v>
      </c>
      <c r="C115" s="33" t="str">
        <f>'WP#3 - UE-190529 Light COS'!C89</f>
        <v>Light Emitting Diode</v>
      </c>
      <c r="D115" s="32" t="str">
        <f>'WP#3 - UE-190529 Light COS'!D89</f>
        <v>LED 150.01-180</v>
      </c>
      <c r="E115" s="58">
        <f>ROUND('Sch 140 Distribution Chg'!H98,2)</f>
        <v>0</v>
      </c>
      <c r="F115" s="59">
        <f>ROUND('Sch 140 Prod Trans Demand Chg'!F98,2)</f>
        <v>0.02</v>
      </c>
      <c r="G115" s="59">
        <f>ROUND('Sch 140 Prod Trans Energy Chg'!H98,2)</f>
        <v>0.06</v>
      </c>
      <c r="H115" s="59">
        <f t="shared" si="44"/>
        <v>0.08</v>
      </c>
      <c r="J115" s="60">
        <v>16028</v>
      </c>
      <c r="K115" s="61">
        <f t="shared" si="45"/>
        <v>1282</v>
      </c>
      <c r="M115" s="62">
        <f t="shared" si="46"/>
        <v>0.06</v>
      </c>
      <c r="N115" s="63">
        <f t="shared" si="47"/>
        <v>0.02</v>
      </c>
      <c r="O115" s="63">
        <f t="shared" si="48"/>
        <v>0.08</v>
      </c>
      <c r="P115" s="77">
        <f t="shared" si="49"/>
        <v>0</v>
      </c>
    </row>
    <row r="116" spans="1:16" ht="13.15" customHeight="1" x14ac:dyDescent="0.2">
      <c r="A116" s="3">
        <f t="shared" si="25"/>
        <v>106</v>
      </c>
      <c r="B116" s="34" t="str">
        <f>'WP#3 - UE-190529 Light COS'!A90</f>
        <v>53E - Customer Owned</v>
      </c>
      <c r="C116" s="33" t="str">
        <f>'WP#3 - UE-190529 Light COS'!C90</f>
        <v>Light Emitting Diode</v>
      </c>
      <c r="D116" s="32" t="str">
        <f>'WP#3 - UE-190529 Light COS'!D90</f>
        <v>LED 180.01-210</v>
      </c>
      <c r="E116" s="58">
        <f>ROUND('Sch 140 Distribution Chg'!H99,2)</f>
        <v>0</v>
      </c>
      <c r="F116" s="59">
        <f>ROUND('Sch 140 Prod Trans Demand Chg'!F99,2)</f>
        <v>0.03</v>
      </c>
      <c r="G116" s="59">
        <f>ROUND('Sch 140 Prod Trans Energy Chg'!H99,2)</f>
        <v>0.08</v>
      </c>
      <c r="H116" s="59">
        <f t="shared" si="44"/>
        <v>0.11</v>
      </c>
      <c r="J116" s="60">
        <v>1263</v>
      </c>
      <c r="K116" s="61">
        <f t="shared" si="45"/>
        <v>139</v>
      </c>
      <c r="M116" s="62">
        <f t="shared" si="46"/>
        <v>0.08</v>
      </c>
      <c r="N116" s="63">
        <f t="shared" si="47"/>
        <v>0.03</v>
      </c>
      <c r="O116" s="63">
        <f t="shared" si="48"/>
        <v>0.11</v>
      </c>
      <c r="P116" s="77">
        <f t="shared" si="49"/>
        <v>0</v>
      </c>
    </row>
    <row r="117" spans="1:16" ht="13.15" customHeight="1" x14ac:dyDescent="0.2">
      <c r="A117" s="3">
        <f t="shared" si="25"/>
        <v>107</v>
      </c>
      <c r="B117" s="34" t="str">
        <f>'WP#3 - UE-190529 Light COS'!A91</f>
        <v>53E - Customer Owned</v>
      </c>
      <c r="C117" s="33" t="str">
        <f>'WP#3 - UE-190529 Light COS'!C91</f>
        <v>Light Emitting Diode</v>
      </c>
      <c r="D117" s="32" t="str">
        <f>'WP#3 - UE-190529 Light COS'!D91</f>
        <v>LED 210.01-240</v>
      </c>
      <c r="E117" s="58">
        <f>ROUND('Sch 140 Distribution Chg'!H100,2)</f>
        <v>0</v>
      </c>
      <c r="F117" s="59">
        <f>ROUND('Sch 140 Prod Trans Demand Chg'!F100,2)</f>
        <v>0.03</v>
      </c>
      <c r="G117" s="59">
        <f>ROUND('Sch 140 Prod Trans Energy Chg'!H100,2)</f>
        <v>0.09</v>
      </c>
      <c r="H117" s="59">
        <f t="shared" si="44"/>
        <v>0.12</v>
      </c>
      <c r="J117" s="60">
        <v>0</v>
      </c>
      <c r="K117" s="61">
        <f t="shared" si="45"/>
        <v>0</v>
      </c>
      <c r="M117" s="62">
        <f t="shared" si="46"/>
        <v>0.09</v>
      </c>
      <c r="N117" s="63">
        <f t="shared" si="47"/>
        <v>0.03</v>
      </c>
      <c r="O117" s="63">
        <f t="shared" si="48"/>
        <v>0.12</v>
      </c>
      <c r="P117" s="77">
        <f t="shared" si="49"/>
        <v>0</v>
      </c>
    </row>
    <row r="118" spans="1:16" ht="13.15" customHeight="1" x14ac:dyDescent="0.2">
      <c r="A118" s="3">
        <f t="shared" si="25"/>
        <v>108</v>
      </c>
      <c r="B118" s="34" t="str">
        <f>'WP#3 - UE-190529 Light COS'!A92</f>
        <v>53E - Customer Owned</v>
      </c>
      <c r="C118" s="33" t="str">
        <f>'WP#3 - UE-190529 Light COS'!C92</f>
        <v>Light Emitting Diode</v>
      </c>
      <c r="D118" s="32" t="str">
        <f>'WP#3 - UE-190529 Light COS'!D92</f>
        <v>LED 240.01-270</v>
      </c>
      <c r="E118" s="58">
        <f>ROUND('Sch 140 Distribution Chg'!H101,2)</f>
        <v>0</v>
      </c>
      <c r="F118" s="59">
        <f>ROUND('Sch 140 Prod Trans Demand Chg'!F101,2)</f>
        <v>0.04</v>
      </c>
      <c r="G118" s="59">
        <f>ROUND('Sch 140 Prod Trans Energy Chg'!H101,2)</f>
        <v>0.1</v>
      </c>
      <c r="H118" s="59">
        <f t="shared" si="44"/>
        <v>0.14000000000000001</v>
      </c>
      <c r="J118" s="60">
        <v>24</v>
      </c>
      <c r="K118" s="61">
        <f t="shared" si="45"/>
        <v>3</v>
      </c>
      <c r="M118" s="62">
        <f t="shared" si="46"/>
        <v>0.11</v>
      </c>
      <c r="N118" s="63">
        <f t="shared" si="47"/>
        <v>0.03</v>
      </c>
      <c r="O118" s="63">
        <f t="shared" si="48"/>
        <v>0.14000000000000001</v>
      </c>
      <c r="P118" s="77">
        <f t="shared" si="49"/>
        <v>0</v>
      </c>
    </row>
    <row r="119" spans="1:16" ht="13.15" customHeight="1" x14ac:dyDescent="0.2">
      <c r="A119" s="3">
        <f t="shared" si="25"/>
        <v>109</v>
      </c>
      <c r="B119" s="34" t="str">
        <f>'WP#3 - UE-190529 Light COS'!A93</f>
        <v>53E - Customer Owned</v>
      </c>
      <c r="C119" s="33" t="str">
        <f>'WP#3 - UE-190529 Light COS'!C93</f>
        <v>Light Emitting Diode</v>
      </c>
      <c r="D119" s="32" t="str">
        <f>'WP#3 - UE-190529 Light COS'!D93</f>
        <v>LED 270.01-300</v>
      </c>
      <c r="E119" s="58">
        <f>ROUND('Sch 140 Distribution Chg'!H102,2)</f>
        <v>0</v>
      </c>
      <c r="F119" s="59">
        <f>ROUND('Sch 140 Prod Trans Demand Chg'!F102,2)</f>
        <v>0.04</v>
      </c>
      <c r="G119" s="59">
        <f>ROUND('Sch 140 Prod Trans Energy Chg'!H102,2)</f>
        <v>0.11</v>
      </c>
      <c r="H119" s="59">
        <f t="shared" si="44"/>
        <v>0.15</v>
      </c>
      <c r="J119" s="60">
        <v>0</v>
      </c>
      <c r="K119" s="61">
        <f t="shared" si="45"/>
        <v>0</v>
      </c>
      <c r="M119" s="62">
        <f t="shared" si="46"/>
        <v>0.11</v>
      </c>
      <c r="N119" s="63">
        <f t="shared" si="47"/>
        <v>0.04</v>
      </c>
      <c r="O119" s="63">
        <f t="shared" si="48"/>
        <v>0.15</v>
      </c>
      <c r="P119" s="77">
        <f t="shared" si="49"/>
        <v>0</v>
      </c>
    </row>
    <row r="120" spans="1:16" ht="13.15" customHeight="1" x14ac:dyDescent="0.2">
      <c r="A120" s="3">
        <f t="shared" si="25"/>
        <v>110</v>
      </c>
      <c r="B120" s="34"/>
      <c r="C120" s="33"/>
      <c r="D120" s="32"/>
      <c r="E120" s="58"/>
      <c r="F120" s="59"/>
      <c r="G120" s="59"/>
      <c r="H120" s="59"/>
      <c r="J120" s="60"/>
      <c r="K120" s="61"/>
      <c r="M120" s="62"/>
      <c r="N120" s="63"/>
      <c r="O120" s="63"/>
      <c r="P120" s="77"/>
    </row>
    <row r="121" spans="1:16" ht="13.15" customHeight="1" x14ac:dyDescent="0.2">
      <c r="A121" s="3">
        <f t="shared" si="25"/>
        <v>111</v>
      </c>
      <c r="B121" s="34" t="str">
        <f>'WP#3 - UE-190529 Light COS'!A94</f>
        <v>Sch 54E</v>
      </c>
      <c r="C121" s="33"/>
      <c r="D121" s="32"/>
      <c r="E121" s="58"/>
      <c r="F121" s="59"/>
      <c r="G121" s="59"/>
      <c r="H121" s="59"/>
      <c r="J121" s="60"/>
      <c r="K121" s="61"/>
      <c r="M121" s="62"/>
      <c r="N121" s="63"/>
      <c r="O121" s="63"/>
      <c r="P121" s="77"/>
    </row>
    <row r="122" spans="1:16" ht="13.15" customHeight="1" x14ac:dyDescent="0.2">
      <c r="A122" s="3">
        <f t="shared" si="25"/>
        <v>112</v>
      </c>
      <c r="B122" s="34" t="str">
        <f>'WP#3 - UE-190529 Light COS'!A95</f>
        <v>54E</v>
      </c>
      <c r="C122" s="33" t="str">
        <f>'WP#3 - UE-190529 Light COS'!C95</f>
        <v>Sodium Vapor</v>
      </c>
      <c r="D122" s="32" t="str">
        <f>'WP#3 - UE-190529 Light COS'!D95</f>
        <v>SV 050</v>
      </c>
      <c r="E122" s="58">
        <f>ROUND('Sch 140 Distribution Chg'!H105,2)</f>
        <v>0</v>
      </c>
      <c r="F122" s="59">
        <f>ROUND('Sch 140 Prod Trans Demand Chg'!F105,2)</f>
        <v>0.01</v>
      </c>
      <c r="G122" s="59">
        <f>ROUND('Sch 140 Prod Trans Energy Chg'!H105,2)</f>
        <v>0.02</v>
      </c>
      <c r="H122" s="59">
        <f t="shared" ref="H122:H130" si="50">SUM(E122:G122)</f>
        <v>0.03</v>
      </c>
      <c r="J122" s="60">
        <v>456</v>
      </c>
      <c r="K122" s="61">
        <f t="shared" ref="K122:K130" si="51">ROUND(J122*H122,0)</f>
        <v>14</v>
      </c>
      <c r="M122" s="62">
        <f t="shared" ref="M122:M130" si="52">ROUND(H122-N122,2)</f>
        <v>0.02</v>
      </c>
      <c r="N122" s="63">
        <f t="shared" ref="N122:N130" si="53">ROUND(H122*$N$9,2)</f>
        <v>0.01</v>
      </c>
      <c r="O122" s="63">
        <f t="shared" ref="O122:O130" si="54">SUM(M122:N122)</f>
        <v>0.03</v>
      </c>
      <c r="P122" s="77">
        <f t="shared" ref="P122:P130" si="55">+O122-H122</f>
        <v>0</v>
      </c>
    </row>
    <row r="123" spans="1:16" ht="13.15" customHeight="1" x14ac:dyDescent="0.2">
      <c r="A123" s="3">
        <f t="shared" si="25"/>
        <v>113</v>
      </c>
      <c r="B123" s="34" t="str">
        <f>'WP#3 - UE-190529 Light COS'!A96</f>
        <v>54E</v>
      </c>
      <c r="C123" s="33" t="str">
        <f>'WP#3 - UE-190529 Light COS'!C96</f>
        <v>Sodium Vapor</v>
      </c>
      <c r="D123" s="32" t="str">
        <f>'WP#3 - UE-190529 Light COS'!D96</f>
        <v>SV 070</v>
      </c>
      <c r="E123" s="58">
        <f>ROUND('Sch 140 Distribution Chg'!H106,2)</f>
        <v>0</v>
      </c>
      <c r="F123" s="59">
        <f>ROUND('Sch 140 Prod Trans Demand Chg'!F106,2)</f>
        <v>0.01</v>
      </c>
      <c r="G123" s="59">
        <f>ROUND('Sch 140 Prod Trans Energy Chg'!H106,2)</f>
        <v>0.03</v>
      </c>
      <c r="H123" s="59">
        <f t="shared" si="50"/>
        <v>0.04</v>
      </c>
      <c r="J123" s="60">
        <v>4653</v>
      </c>
      <c r="K123" s="61">
        <f t="shared" si="51"/>
        <v>186</v>
      </c>
      <c r="M123" s="62">
        <f t="shared" si="52"/>
        <v>0.03</v>
      </c>
      <c r="N123" s="63">
        <f t="shared" si="53"/>
        <v>0.01</v>
      </c>
      <c r="O123" s="63">
        <f t="shared" si="54"/>
        <v>0.04</v>
      </c>
      <c r="P123" s="77">
        <f t="shared" si="55"/>
        <v>0</v>
      </c>
    </row>
    <row r="124" spans="1:16" ht="13.15" customHeight="1" x14ac:dyDescent="0.2">
      <c r="A124" s="3">
        <f t="shared" si="25"/>
        <v>114</v>
      </c>
      <c r="B124" s="34" t="str">
        <f>'WP#3 - UE-190529 Light COS'!A97</f>
        <v>54E</v>
      </c>
      <c r="C124" s="33" t="str">
        <f>'WP#3 - UE-190529 Light COS'!C97</f>
        <v>Sodium Vapor</v>
      </c>
      <c r="D124" s="32" t="str">
        <f>'WP#3 - UE-190529 Light COS'!D97</f>
        <v>SV 100</v>
      </c>
      <c r="E124" s="58">
        <f>ROUND('Sch 140 Distribution Chg'!H107,2)</f>
        <v>0</v>
      </c>
      <c r="F124" s="59">
        <f>ROUND('Sch 140 Prod Trans Demand Chg'!F107,2)</f>
        <v>0.01</v>
      </c>
      <c r="G124" s="59">
        <f>ROUND('Sch 140 Prod Trans Energy Chg'!H107,2)</f>
        <v>0.04</v>
      </c>
      <c r="H124" s="59">
        <f t="shared" si="50"/>
        <v>0.05</v>
      </c>
      <c r="J124" s="60">
        <v>14495</v>
      </c>
      <c r="K124" s="61">
        <f t="shared" si="51"/>
        <v>725</v>
      </c>
      <c r="M124" s="62">
        <f t="shared" si="52"/>
        <v>0.04</v>
      </c>
      <c r="N124" s="63">
        <f t="shared" si="53"/>
        <v>0.01</v>
      </c>
      <c r="O124" s="63">
        <f t="shared" si="54"/>
        <v>0.05</v>
      </c>
      <c r="P124" s="77">
        <f t="shared" si="55"/>
        <v>0</v>
      </c>
    </row>
    <row r="125" spans="1:16" ht="13.15" customHeight="1" x14ac:dyDescent="0.2">
      <c r="A125" s="3">
        <f t="shared" si="25"/>
        <v>115</v>
      </c>
      <c r="B125" s="34" t="str">
        <f>'WP#3 - UE-190529 Light COS'!A98</f>
        <v>54E</v>
      </c>
      <c r="C125" s="33" t="str">
        <f>'WP#3 - UE-190529 Light COS'!C98</f>
        <v>Sodium Vapor</v>
      </c>
      <c r="D125" s="32" t="str">
        <f>'WP#3 - UE-190529 Light COS'!D98</f>
        <v>SV 150</v>
      </c>
      <c r="E125" s="58">
        <f>ROUND('Sch 140 Distribution Chg'!H108,2)</f>
        <v>0</v>
      </c>
      <c r="F125" s="59">
        <f>ROUND('Sch 140 Prod Trans Demand Chg'!F108,2)</f>
        <v>0.02</v>
      </c>
      <c r="G125" s="59">
        <f>ROUND('Sch 140 Prod Trans Energy Chg'!H108,2)</f>
        <v>0.06</v>
      </c>
      <c r="H125" s="59">
        <f t="shared" si="50"/>
        <v>0.08</v>
      </c>
      <c r="J125" s="60">
        <v>4545</v>
      </c>
      <c r="K125" s="61">
        <f t="shared" si="51"/>
        <v>364</v>
      </c>
      <c r="M125" s="62">
        <f t="shared" si="52"/>
        <v>0.06</v>
      </c>
      <c r="N125" s="63">
        <f t="shared" si="53"/>
        <v>0.02</v>
      </c>
      <c r="O125" s="63">
        <f t="shared" si="54"/>
        <v>0.08</v>
      </c>
      <c r="P125" s="77">
        <f t="shared" si="55"/>
        <v>0</v>
      </c>
    </row>
    <row r="126" spans="1:16" ht="13.15" customHeight="1" x14ac:dyDescent="0.2">
      <c r="A126" s="3">
        <f t="shared" si="25"/>
        <v>116</v>
      </c>
      <c r="B126" s="34" t="str">
        <f>'WP#3 - UE-190529 Light COS'!A99</f>
        <v>54E</v>
      </c>
      <c r="C126" s="33" t="str">
        <f>'WP#3 - UE-190529 Light COS'!C99</f>
        <v>Sodium Vapor</v>
      </c>
      <c r="D126" s="32" t="str">
        <f>'WP#3 - UE-190529 Light COS'!D99</f>
        <v>SV 200</v>
      </c>
      <c r="E126" s="58">
        <f>ROUND('Sch 140 Distribution Chg'!H109,2)</f>
        <v>0</v>
      </c>
      <c r="F126" s="59">
        <f>ROUND('Sch 140 Prod Trans Demand Chg'!F109,2)</f>
        <v>0.03</v>
      </c>
      <c r="G126" s="59">
        <f>ROUND('Sch 140 Prod Trans Energy Chg'!H109,2)</f>
        <v>0.08</v>
      </c>
      <c r="H126" s="59">
        <f t="shared" si="50"/>
        <v>0.11</v>
      </c>
      <c r="J126" s="60">
        <v>4929</v>
      </c>
      <c r="K126" s="61">
        <f t="shared" si="51"/>
        <v>542</v>
      </c>
      <c r="M126" s="62">
        <f t="shared" si="52"/>
        <v>0.08</v>
      </c>
      <c r="N126" s="63">
        <f t="shared" si="53"/>
        <v>0.03</v>
      </c>
      <c r="O126" s="63">
        <f t="shared" si="54"/>
        <v>0.11</v>
      </c>
      <c r="P126" s="77">
        <f t="shared" si="55"/>
        <v>0</v>
      </c>
    </row>
    <row r="127" spans="1:16" ht="13.15" customHeight="1" x14ac:dyDescent="0.2">
      <c r="A127" s="3">
        <f t="shared" si="25"/>
        <v>117</v>
      </c>
      <c r="B127" s="34" t="str">
        <f>'WP#3 - UE-190529 Light COS'!A100</f>
        <v>54E</v>
      </c>
      <c r="C127" s="33" t="str">
        <f>'WP#3 - UE-190529 Light COS'!C100</f>
        <v>Sodium Vapor</v>
      </c>
      <c r="D127" s="32" t="str">
        <f>'WP#3 - UE-190529 Light COS'!D100</f>
        <v>SV 250</v>
      </c>
      <c r="E127" s="58">
        <f>ROUND('Sch 140 Distribution Chg'!H110,2)</f>
        <v>0</v>
      </c>
      <c r="F127" s="59">
        <f>ROUND('Sch 140 Prod Trans Demand Chg'!F110,2)</f>
        <v>0.04</v>
      </c>
      <c r="G127" s="59">
        <f>ROUND('Sch 140 Prod Trans Energy Chg'!H110,2)</f>
        <v>0.1</v>
      </c>
      <c r="H127" s="59">
        <f t="shared" si="50"/>
        <v>0.14000000000000001</v>
      </c>
      <c r="J127" s="60">
        <v>9463</v>
      </c>
      <c r="K127" s="61">
        <f t="shared" si="51"/>
        <v>1325</v>
      </c>
      <c r="M127" s="62">
        <f t="shared" si="52"/>
        <v>0.11</v>
      </c>
      <c r="N127" s="63">
        <f t="shared" si="53"/>
        <v>0.03</v>
      </c>
      <c r="O127" s="63">
        <f t="shared" si="54"/>
        <v>0.14000000000000001</v>
      </c>
      <c r="P127" s="77">
        <f t="shared" si="55"/>
        <v>0</v>
      </c>
    </row>
    <row r="128" spans="1:16" ht="13.15" customHeight="1" x14ac:dyDescent="0.2">
      <c r="A128" s="3">
        <f t="shared" si="25"/>
        <v>118</v>
      </c>
      <c r="B128" s="34" t="str">
        <f>'WP#3 - UE-190529 Light COS'!A101</f>
        <v>54E</v>
      </c>
      <c r="C128" s="33" t="str">
        <f>'WP#3 - UE-190529 Light COS'!C101</f>
        <v>Sodium Vapor</v>
      </c>
      <c r="D128" s="32" t="str">
        <f>'WP#3 - UE-190529 Light COS'!D101</f>
        <v>SV 310</v>
      </c>
      <c r="E128" s="58">
        <f>ROUND('Sch 140 Distribution Chg'!H111,2)</f>
        <v>0</v>
      </c>
      <c r="F128" s="59">
        <f>ROUND('Sch 140 Prod Trans Demand Chg'!F111,2)</f>
        <v>0.04</v>
      </c>
      <c r="G128" s="59">
        <f>ROUND('Sch 140 Prod Trans Energy Chg'!H111,2)</f>
        <v>0.12</v>
      </c>
      <c r="H128" s="59">
        <f t="shared" si="50"/>
        <v>0.16</v>
      </c>
      <c r="J128" s="60">
        <v>672</v>
      </c>
      <c r="K128" s="61">
        <f t="shared" si="51"/>
        <v>108</v>
      </c>
      <c r="M128" s="62">
        <f t="shared" si="52"/>
        <v>0.12</v>
      </c>
      <c r="N128" s="63">
        <f t="shared" si="53"/>
        <v>0.04</v>
      </c>
      <c r="O128" s="63">
        <f t="shared" si="54"/>
        <v>0.16</v>
      </c>
      <c r="P128" s="77">
        <f t="shared" si="55"/>
        <v>0</v>
      </c>
    </row>
    <row r="129" spans="1:16" ht="13.15" customHeight="1" x14ac:dyDescent="0.2">
      <c r="A129" s="3">
        <f t="shared" si="25"/>
        <v>119</v>
      </c>
      <c r="B129" s="34" t="str">
        <f>'WP#3 - UE-190529 Light COS'!A102</f>
        <v>54E</v>
      </c>
      <c r="C129" s="33" t="str">
        <f>'WP#3 - UE-190529 Light COS'!C102</f>
        <v>Sodium Vapor</v>
      </c>
      <c r="D129" s="32" t="str">
        <f>'WP#3 - UE-190529 Light COS'!D102</f>
        <v>SV 400</v>
      </c>
      <c r="E129" s="58">
        <f>ROUND('Sch 140 Distribution Chg'!H112,2)</f>
        <v>0</v>
      </c>
      <c r="F129" s="59">
        <f>ROUND('Sch 140 Prod Trans Demand Chg'!F112,2)</f>
        <v>0.06</v>
      </c>
      <c r="G129" s="59">
        <f>ROUND('Sch 140 Prod Trans Energy Chg'!H112,2)</f>
        <v>0.16</v>
      </c>
      <c r="H129" s="59">
        <f t="shared" si="50"/>
        <v>0.22</v>
      </c>
      <c r="J129" s="60">
        <v>7200</v>
      </c>
      <c r="K129" s="61">
        <f t="shared" si="51"/>
        <v>1584</v>
      </c>
      <c r="M129" s="62">
        <f t="shared" si="52"/>
        <v>0.17</v>
      </c>
      <c r="N129" s="63">
        <f t="shared" si="53"/>
        <v>0.05</v>
      </c>
      <c r="O129" s="63">
        <f t="shared" si="54"/>
        <v>0.22000000000000003</v>
      </c>
      <c r="P129" s="77">
        <f t="shared" si="55"/>
        <v>0</v>
      </c>
    </row>
    <row r="130" spans="1:16" ht="13.15" customHeight="1" x14ac:dyDescent="0.2">
      <c r="A130" s="3">
        <f t="shared" si="25"/>
        <v>120</v>
      </c>
      <c r="B130" s="34" t="str">
        <f>'WP#3 - UE-190529 Light COS'!A103</f>
        <v>54E</v>
      </c>
      <c r="C130" s="33" t="str">
        <f>'WP#3 - UE-190529 Light COS'!C103</f>
        <v>Sodium Vapor</v>
      </c>
      <c r="D130" s="32" t="str">
        <f>'WP#3 - UE-190529 Light COS'!D103</f>
        <v>SV 1000</v>
      </c>
      <c r="E130" s="58">
        <f>ROUND('Sch 140 Distribution Chg'!H113,2)</f>
        <v>0</v>
      </c>
      <c r="F130" s="59">
        <f>ROUND('Sch 140 Prod Trans Demand Chg'!F113,2)</f>
        <v>0.14000000000000001</v>
      </c>
      <c r="G130" s="59">
        <f>ROUND('Sch 140 Prod Trans Energy Chg'!H113,2)</f>
        <v>0.39</v>
      </c>
      <c r="H130" s="59">
        <f t="shared" si="50"/>
        <v>0.53</v>
      </c>
      <c r="J130" s="60">
        <v>55</v>
      </c>
      <c r="K130" s="61">
        <f t="shared" si="51"/>
        <v>29</v>
      </c>
      <c r="M130" s="62">
        <f t="shared" si="52"/>
        <v>0.4</v>
      </c>
      <c r="N130" s="63">
        <f t="shared" si="53"/>
        <v>0.13</v>
      </c>
      <c r="O130" s="63">
        <f t="shared" si="54"/>
        <v>0.53</v>
      </c>
      <c r="P130" s="77">
        <f t="shared" si="55"/>
        <v>0</v>
      </c>
    </row>
    <row r="131" spans="1:16" ht="13.15" customHeight="1" x14ac:dyDescent="0.2">
      <c r="A131" s="3">
        <f t="shared" si="25"/>
        <v>121</v>
      </c>
      <c r="B131" s="34"/>
      <c r="C131" s="33"/>
      <c r="D131" s="32"/>
      <c r="E131" s="58"/>
      <c r="F131" s="59"/>
      <c r="G131" s="59"/>
      <c r="H131" s="59"/>
      <c r="J131" s="60"/>
      <c r="K131" s="61"/>
      <c r="M131" s="62"/>
      <c r="N131" s="63"/>
      <c r="O131" s="63"/>
      <c r="P131" s="77"/>
    </row>
    <row r="132" spans="1:16" ht="13.15" customHeight="1" x14ac:dyDescent="0.2">
      <c r="A132" s="3">
        <f t="shared" si="25"/>
        <v>122</v>
      </c>
      <c r="B132" s="34" t="str">
        <f>'WP#3 - UE-190529 Light COS'!A105</f>
        <v>54E</v>
      </c>
      <c r="C132" s="33" t="str">
        <f>'WP#3 - UE-190529 Light COS'!C105</f>
        <v>Light Emitting Diode</v>
      </c>
      <c r="D132" s="32" t="str">
        <f>'WP#3 - UE-190529 Light COS'!D105</f>
        <v>LED 030.01-060</v>
      </c>
      <c r="E132" s="58">
        <f>ROUND('Sch 140 Distribution Chg'!H115,2)</f>
        <v>0</v>
      </c>
      <c r="F132" s="59">
        <f>ROUND('Sch 140 Prod Trans Demand Chg'!F115,2)</f>
        <v>0.01</v>
      </c>
      <c r="G132" s="59">
        <f>ROUND('Sch 140 Prod Trans Energy Chg'!H115,2)</f>
        <v>0.02</v>
      </c>
      <c r="H132" s="59">
        <f t="shared" ref="H132:H140" si="56">SUM(E132:G132)</f>
        <v>0.03</v>
      </c>
      <c r="J132" s="60">
        <v>25017</v>
      </c>
      <c r="K132" s="61">
        <f t="shared" ref="K132:K140" si="57">ROUND(J132*H132,0)</f>
        <v>751</v>
      </c>
      <c r="M132" s="62">
        <f t="shared" ref="M132:M140" si="58">ROUND(H132-N132,2)</f>
        <v>0.02</v>
      </c>
      <c r="N132" s="63">
        <f t="shared" ref="N132:N140" si="59">ROUND(H132*$N$9,2)</f>
        <v>0.01</v>
      </c>
      <c r="O132" s="63">
        <f t="shared" ref="O132:O140" si="60">SUM(M132:N132)</f>
        <v>0.03</v>
      </c>
      <c r="P132" s="77">
        <f t="shared" ref="P132:P140" si="61">+O132-H132</f>
        <v>0</v>
      </c>
    </row>
    <row r="133" spans="1:16" ht="13.15" customHeight="1" x14ac:dyDescent="0.2">
      <c r="A133" s="3">
        <f t="shared" si="25"/>
        <v>123</v>
      </c>
      <c r="B133" s="34" t="str">
        <f>'WP#3 - UE-190529 Light COS'!A106</f>
        <v>54E</v>
      </c>
      <c r="C133" s="33" t="str">
        <f>'WP#3 - UE-190529 Light COS'!C106</f>
        <v>Light Emitting Diode</v>
      </c>
      <c r="D133" s="32" t="str">
        <f>'WP#3 - UE-190529 Light COS'!D106</f>
        <v>LED 060.01-090</v>
      </c>
      <c r="E133" s="58">
        <f>ROUND('Sch 140 Distribution Chg'!H116,2)</f>
        <v>0</v>
      </c>
      <c r="F133" s="59">
        <f>ROUND('Sch 140 Prod Trans Demand Chg'!F116,2)</f>
        <v>0.01</v>
      </c>
      <c r="G133" s="59">
        <f>ROUND('Sch 140 Prod Trans Energy Chg'!H116,2)</f>
        <v>0.03</v>
      </c>
      <c r="H133" s="59">
        <f t="shared" si="56"/>
        <v>0.04</v>
      </c>
      <c r="J133" s="60">
        <v>1254</v>
      </c>
      <c r="K133" s="61">
        <f t="shared" si="57"/>
        <v>50</v>
      </c>
      <c r="M133" s="62">
        <f t="shared" si="58"/>
        <v>0.03</v>
      </c>
      <c r="N133" s="63">
        <f t="shared" si="59"/>
        <v>0.01</v>
      </c>
      <c r="O133" s="63">
        <f t="shared" si="60"/>
        <v>0.04</v>
      </c>
      <c r="P133" s="77">
        <f t="shared" si="61"/>
        <v>0</v>
      </c>
    </row>
    <row r="134" spans="1:16" ht="13.15" customHeight="1" x14ac:dyDescent="0.2">
      <c r="A134" s="3">
        <f t="shared" si="25"/>
        <v>124</v>
      </c>
      <c r="B134" s="34" t="str">
        <f>'WP#3 - UE-190529 Light COS'!A107</f>
        <v>54E</v>
      </c>
      <c r="C134" s="33" t="str">
        <f>'WP#3 - UE-190529 Light COS'!C107</f>
        <v>Light Emitting Diode</v>
      </c>
      <c r="D134" s="32" t="str">
        <f>'WP#3 - UE-190529 Light COS'!D107</f>
        <v>LED 090.01-120</v>
      </c>
      <c r="E134" s="58">
        <f>ROUND('Sch 140 Distribution Chg'!H117,2)</f>
        <v>0</v>
      </c>
      <c r="F134" s="59">
        <f>ROUND('Sch 140 Prod Trans Demand Chg'!F117,2)</f>
        <v>0.01</v>
      </c>
      <c r="G134" s="59">
        <f>ROUND('Sch 140 Prod Trans Energy Chg'!H117,2)</f>
        <v>0.04</v>
      </c>
      <c r="H134" s="59">
        <f t="shared" si="56"/>
        <v>0.05</v>
      </c>
      <c r="J134" s="60">
        <v>28273</v>
      </c>
      <c r="K134" s="61">
        <f t="shared" si="57"/>
        <v>1414</v>
      </c>
      <c r="M134" s="62">
        <f t="shared" si="58"/>
        <v>0.04</v>
      </c>
      <c r="N134" s="63">
        <f t="shared" si="59"/>
        <v>0.01</v>
      </c>
      <c r="O134" s="63">
        <f t="shared" si="60"/>
        <v>0.05</v>
      </c>
      <c r="P134" s="77">
        <f t="shared" si="61"/>
        <v>0</v>
      </c>
    </row>
    <row r="135" spans="1:16" ht="13.15" customHeight="1" x14ac:dyDescent="0.2">
      <c r="A135" s="3">
        <f t="shared" si="25"/>
        <v>125</v>
      </c>
      <c r="B135" s="34" t="str">
        <f>'WP#3 - UE-190529 Light COS'!A108</f>
        <v>54E</v>
      </c>
      <c r="C135" s="33" t="str">
        <f>'WP#3 - UE-190529 Light COS'!C108</f>
        <v>Light Emitting Diode</v>
      </c>
      <c r="D135" s="32" t="str">
        <f>'WP#3 - UE-190529 Light COS'!D108</f>
        <v>LED 120.01-150</v>
      </c>
      <c r="E135" s="58">
        <f>ROUND('Sch 140 Distribution Chg'!H118,2)</f>
        <v>0</v>
      </c>
      <c r="F135" s="59">
        <f>ROUND('Sch 140 Prod Trans Demand Chg'!F118,2)</f>
        <v>0.02</v>
      </c>
      <c r="G135" s="59">
        <f>ROUND('Sch 140 Prod Trans Energy Chg'!H118,2)</f>
        <v>0.05</v>
      </c>
      <c r="H135" s="59">
        <f t="shared" si="56"/>
        <v>7.0000000000000007E-2</v>
      </c>
      <c r="J135" s="60">
        <v>8808</v>
      </c>
      <c r="K135" s="61">
        <f t="shared" si="57"/>
        <v>617</v>
      </c>
      <c r="M135" s="62">
        <f t="shared" si="58"/>
        <v>0.05</v>
      </c>
      <c r="N135" s="63">
        <f t="shared" si="59"/>
        <v>0.02</v>
      </c>
      <c r="O135" s="63">
        <f t="shared" si="60"/>
        <v>7.0000000000000007E-2</v>
      </c>
      <c r="P135" s="77">
        <f t="shared" si="61"/>
        <v>0</v>
      </c>
    </row>
    <row r="136" spans="1:16" ht="13.15" customHeight="1" x14ac:dyDescent="0.2">
      <c r="A136" s="3">
        <f t="shared" si="25"/>
        <v>126</v>
      </c>
      <c r="B136" s="34" t="str">
        <f>'WP#3 - UE-190529 Light COS'!A109</f>
        <v>54E</v>
      </c>
      <c r="C136" s="33" t="str">
        <f>'WP#3 - UE-190529 Light COS'!C109</f>
        <v>Light Emitting Diode</v>
      </c>
      <c r="D136" s="32" t="str">
        <f>'WP#3 - UE-190529 Light COS'!D109</f>
        <v>LED 150.01-180</v>
      </c>
      <c r="E136" s="58">
        <f>ROUND('Sch 140 Distribution Chg'!H119,2)</f>
        <v>0</v>
      </c>
      <c r="F136" s="59">
        <f>ROUND('Sch 140 Prod Trans Demand Chg'!F119,2)</f>
        <v>0.02</v>
      </c>
      <c r="G136" s="59">
        <f>ROUND('Sch 140 Prod Trans Energy Chg'!H119,2)</f>
        <v>0.06</v>
      </c>
      <c r="H136" s="59">
        <f t="shared" si="56"/>
        <v>0.08</v>
      </c>
      <c r="J136" s="60">
        <v>5035</v>
      </c>
      <c r="K136" s="61">
        <f t="shared" si="57"/>
        <v>403</v>
      </c>
      <c r="M136" s="62">
        <f t="shared" si="58"/>
        <v>0.06</v>
      </c>
      <c r="N136" s="63">
        <f t="shared" si="59"/>
        <v>0.02</v>
      </c>
      <c r="O136" s="63">
        <f t="shared" si="60"/>
        <v>0.08</v>
      </c>
      <c r="P136" s="77">
        <f t="shared" si="61"/>
        <v>0</v>
      </c>
    </row>
    <row r="137" spans="1:16" ht="13.15" customHeight="1" x14ac:dyDescent="0.2">
      <c r="A137" s="3">
        <f t="shared" si="25"/>
        <v>127</v>
      </c>
      <c r="B137" s="34" t="str">
        <f>'WP#3 - UE-190529 Light COS'!A110</f>
        <v>54E</v>
      </c>
      <c r="C137" s="33" t="str">
        <f>'WP#3 - UE-190529 Light COS'!C110</f>
        <v>Light Emitting Diode</v>
      </c>
      <c r="D137" s="32" t="str">
        <f>'WP#3 - UE-190529 Light COS'!D110</f>
        <v>LED 180.01-210</v>
      </c>
      <c r="E137" s="58">
        <f>ROUND('Sch 140 Distribution Chg'!H120,2)</f>
        <v>0</v>
      </c>
      <c r="F137" s="59">
        <f>ROUND('Sch 140 Prod Trans Demand Chg'!F120,2)</f>
        <v>0.03</v>
      </c>
      <c r="G137" s="59">
        <f>ROUND('Sch 140 Prod Trans Energy Chg'!H120,2)</f>
        <v>0.08</v>
      </c>
      <c r="H137" s="59">
        <f t="shared" si="56"/>
        <v>0.11</v>
      </c>
      <c r="J137" s="60">
        <v>227</v>
      </c>
      <c r="K137" s="61">
        <f t="shared" si="57"/>
        <v>25</v>
      </c>
      <c r="M137" s="62">
        <f t="shared" si="58"/>
        <v>0.08</v>
      </c>
      <c r="N137" s="63">
        <f t="shared" si="59"/>
        <v>0.03</v>
      </c>
      <c r="O137" s="63">
        <f t="shared" si="60"/>
        <v>0.11</v>
      </c>
      <c r="P137" s="77">
        <f t="shared" si="61"/>
        <v>0</v>
      </c>
    </row>
    <row r="138" spans="1:16" ht="13.15" customHeight="1" x14ac:dyDescent="0.2">
      <c r="A138" s="3">
        <f t="shared" si="25"/>
        <v>128</v>
      </c>
      <c r="B138" s="34" t="str">
        <f>'WP#3 - UE-190529 Light COS'!A111</f>
        <v>54E</v>
      </c>
      <c r="C138" s="33" t="str">
        <f>'WP#3 - UE-190529 Light COS'!C111</f>
        <v>Light Emitting Diode</v>
      </c>
      <c r="D138" s="32" t="str">
        <f>'WP#3 - UE-190529 Light COS'!D111</f>
        <v>LED 210.01-240</v>
      </c>
      <c r="E138" s="58">
        <f>ROUND('Sch 140 Distribution Chg'!H121,2)</f>
        <v>0</v>
      </c>
      <c r="F138" s="59">
        <f>ROUND('Sch 140 Prod Trans Demand Chg'!F121,2)</f>
        <v>0.03</v>
      </c>
      <c r="G138" s="59">
        <f>ROUND('Sch 140 Prod Trans Energy Chg'!H121,2)</f>
        <v>0.09</v>
      </c>
      <c r="H138" s="59">
        <f t="shared" si="56"/>
        <v>0.12</v>
      </c>
      <c r="J138" s="60">
        <v>466</v>
      </c>
      <c r="K138" s="61">
        <f t="shared" si="57"/>
        <v>56</v>
      </c>
      <c r="M138" s="62">
        <f t="shared" si="58"/>
        <v>0.09</v>
      </c>
      <c r="N138" s="63">
        <f t="shared" si="59"/>
        <v>0.03</v>
      </c>
      <c r="O138" s="63">
        <f t="shared" si="60"/>
        <v>0.12</v>
      </c>
      <c r="P138" s="77">
        <f t="shared" si="61"/>
        <v>0</v>
      </c>
    </row>
    <row r="139" spans="1:16" ht="13.15" customHeight="1" x14ac:dyDescent="0.2">
      <c r="A139" s="3">
        <f t="shared" si="25"/>
        <v>129</v>
      </c>
      <c r="B139" s="34" t="str">
        <f>'WP#3 - UE-190529 Light COS'!A112</f>
        <v>54E</v>
      </c>
      <c r="C139" s="33" t="str">
        <f>'WP#3 - UE-190529 Light COS'!C112</f>
        <v>Light Emitting Diode</v>
      </c>
      <c r="D139" s="32" t="str">
        <f>'WP#3 - UE-190529 Light COS'!D112</f>
        <v>LED 240.01-270</v>
      </c>
      <c r="E139" s="58">
        <f>ROUND('Sch 140 Distribution Chg'!H122,2)</f>
        <v>0</v>
      </c>
      <c r="F139" s="59">
        <f>ROUND('Sch 140 Prod Trans Demand Chg'!F122,2)</f>
        <v>0.04</v>
      </c>
      <c r="G139" s="59">
        <f>ROUND('Sch 140 Prod Trans Energy Chg'!H122,2)</f>
        <v>0.1</v>
      </c>
      <c r="H139" s="59">
        <f t="shared" si="56"/>
        <v>0.14000000000000001</v>
      </c>
      <c r="J139" s="60">
        <v>44</v>
      </c>
      <c r="K139" s="61">
        <f t="shared" si="57"/>
        <v>6</v>
      </c>
      <c r="M139" s="62">
        <f t="shared" si="58"/>
        <v>0.11</v>
      </c>
      <c r="N139" s="63">
        <f t="shared" si="59"/>
        <v>0.03</v>
      </c>
      <c r="O139" s="63">
        <f t="shared" si="60"/>
        <v>0.14000000000000001</v>
      </c>
      <c r="P139" s="77">
        <f t="shared" si="61"/>
        <v>0</v>
      </c>
    </row>
    <row r="140" spans="1:16" ht="13.15" customHeight="1" x14ac:dyDescent="0.2">
      <c r="A140" s="3">
        <f t="shared" si="25"/>
        <v>130</v>
      </c>
      <c r="B140" s="34" t="str">
        <f>'WP#3 - UE-190529 Light COS'!A113</f>
        <v>54E</v>
      </c>
      <c r="C140" s="33" t="str">
        <f>'WP#3 - UE-190529 Light COS'!C113</f>
        <v>Light Emitting Diode</v>
      </c>
      <c r="D140" s="32" t="str">
        <f>'WP#3 - UE-190529 Light COS'!D113</f>
        <v>LED 270.01-300</v>
      </c>
      <c r="E140" s="58">
        <f>ROUND('Sch 140 Distribution Chg'!H123,2)</f>
        <v>0</v>
      </c>
      <c r="F140" s="59">
        <f>ROUND('Sch 140 Prod Trans Demand Chg'!F123,2)</f>
        <v>0.04</v>
      </c>
      <c r="G140" s="59">
        <f>ROUND('Sch 140 Prod Trans Energy Chg'!H123,2)</f>
        <v>0.11</v>
      </c>
      <c r="H140" s="59">
        <f t="shared" si="56"/>
        <v>0.15</v>
      </c>
      <c r="J140" s="60">
        <v>0</v>
      </c>
      <c r="K140" s="61">
        <f t="shared" si="57"/>
        <v>0</v>
      </c>
      <c r="M140" s="62">
        <f t="shared" si="58"/>
        <v>0.11</v>
      </c>
      <c r="N140" s="63">
        <f t="shared" si="59"/>
        <v>0.04</v>
      </c>
      <c r="O140" s="63">
        <f t="shared" si="60"/>
        <v>0.15</v>
      </c>
      <c r="P140" s="77">
        <f t="shared" si="61"/>
        <v>0</v>
      </c>
    </row>
    <row r="141" spans="1:16" ht="13.15" customHeight="1" x14ac:dyDescent="0.2">
      <c r="A141" s="3">
        <f t="shared" si="25"/>
        <v>131</v>
      </c>
      <c r="B141" s="34"/>
      <c r="C141" s="33"/>
      <c r="D141" s="32"/>
      <c r="E141" s="58"/>
      <c r="F141" s="59"/>
      <c r="G141" s="59"/>
      <c r="H141" s="59"/>
      <c r="J141" s="60"/>
      <c r="K141" s="61"/>
      <c r="M141" s="62"/>
      <c r="N141" s="63"/>
      <c r="O141" s="63"/>
      <c r="P141" s="77"/>
    </row>
    <row r="142" spans="1:16" ht="13.15" customHeight="1" x14ac:dyDescent="0.2">
      <c r="A142" s="3">
        <f t="shared" ref="A142:A205" si="62">A141+1</f>
        <v>132</v>
      </c>
      <c r="B142" s="34" t="str">
        <f>'WP#3 - UE-190529 Light COS'!A114</f>
        <v>Sch 55 &amp; 56</v>
      </c>
      <c r="C142" s="33"/>
      <c r="D142" s="32"/>
      <c r="E142" s="58"/>
      <c r="F142" s="59"/>
      <c r="G142" s="59"/>
      <c r="H142" s="59"/>
      <c r="J142" s="60"/>
      <c r="K142" s="61"/>
      <c r="M142" s="62"/>
      <c r="N142" s="63"/>
      <c r="O142" s="63"/>
      <c r="P142" s="77"/>
    </row>
    <row r="143" spans="1:16" ht="13.15" customHeight="1" x14ac:dyDescent="0.2">
      <c r="A143" s="3">
        <f t="shared" si="62"/>
        <v>133</v>
      </c>
      <c r="B143" s="34" t="str">
        <f>'WP#3 - UE-190529 Light COS'!A115</f>
        <v>55E &amp; 56E</v>
      </c>
      <c r="C143" s="33" t="str">
        <f>'WP#3 - UE-190529 Light COS'!C115</f>
        <v>Sodium Vapor</v>
      </c>
      <c r="D143" s="32" t="str">
        <f>'WP#3 - UE-190529 Light COS'!D115</f>
        <v>SV 070</v>
      </c>
      <c r="E143" s="58">
        <f>ROUND('Sch 140 Distribution Chg'!H126,2)</f>
        <v>0.51</v>
      </c>
      <c r="F143" s="59">
        <f>ROUND('Sch 140 Prod Trans Demand Chg'!F126,2)</f>
        <v>0.01</v>
      </c>
      <c r="G143" s="59">
        <f>ROUND('Sch 140 Prod Trans Energy Chg'!H126,2)</f>
        <v>0.03</v>
      </c>
      <c r="H143" s="59">
        <f t="shared" ref="H143:H148" si="63">SUM(E143:G143)</f>
        <v>0.55000000000000004</v>
      </c>
      <c r="J143" s="60">
        <v>187</v>
      </c>
      <c r="K143" s="61">
        <f t="shared" ref="K143:K148" si="64">ROUND(J143*H143,0)</f>
        <v>103</v>
      </c>
      <c r="M143" s="62">
        <f t="shared" ref="M143:M148" si="65">ROUND(H143-N143,2)</f>
        <v>0.42</v>
      </c>
      <c r="N143" s="63">
        <f t="shared" ref="N143:N148" si="66">ROUND(H143*$N$9,2)</f>
        <v>0.13</v>
      </c>
      <c r="O143" s="63">
        <f t="shared" ref="O143:O148" si="67">SUM(M143:N143)</f>
        <v>0.55000000000000004</v>
      </c>
      <c r="P143" s="77">
        <f t="shared" ref="P143:P148" si="68">+O143-H143</f>
        <v>0</v>
      </c>
    </row>
    <row r="144" spans="1:16" ht="13.15" customHeight="1" x14ac:dyDescent="0.2">
      <c r="A144" s="3">
        <f t="shared" si="62"/>
        <v>134</v>
      </c>
      <c r="B144" s="34" t="str">
        <f>'WP#3 - UE-190529 Light COS'!A116</f>
        <v>55E &amp; 56E</v>
      </c>
      <c r="C144" s="33" t="str">
        <f>'WP#3 - UE-190529 Light COS'!C116</f>
        <v>Sodium Vapor</v>
      </c>
      <c r="D144" s="32" t="str">
        <f>'WP#3 - UE-190529 Light COS'!D116</f>
        <v>SV 100</v>
      </c>
      <c r="E144" s="58">
        <f>ROUND('Sch 140 Distribution Chg'!H127,2)</f>
        <v>0.49</v>
      </c>
      <c r="F144" s="59">
        <f>ROUND('Sch 140 Prod Trans Demand Chg'!F127,2)</f>
        <v>0.01</v>
      </c>
      <c r="G144" s="59">
        <f>ROUND('Sch 140 Prod Trans Energy Chg'!H127,2)</f>
        <v>0.04</v>
      </c>
      <c r="H144" s="59">
        <f t="shared" si="63"/>
        <v>0.54</v>
      </c>
      <c r="J144" s="60">
        <v>43428</v>
      </c>
      <c r="K144" s="61">
        <f t="shared" si="64"/>
        <v>23451</v>
      </c>
      <c r="M144" s="62">
        <f t="shared" si="65"/>
        <v>0.41</v>
      </c>
      <c r="N144" s="63">
        <f t="shared" si="66"/>
        <v>0.13</v>
      </c>
      <c r="O144" s="63">
        <f t="shared" si="67"/>
        <v>0.54</v>
      </c>
      <c r="P144" s="77">
        <f t="shared" si="68"/>
        <v>0</v>
      </c>
    </row>
    <row r="145" spans="1:16" ht="13.15" customHeight="1" x14ac:dyDescent="0.2">
      <c r="A145" s="3">
        <f t="shared" si="62"/>
        <v>135</v>
      </c>
      <c r="B145" s="34" t="str">
        <f>'WP#3 - UE-190529 Light COS'!A117</f>
        <v>55E &amp; 56E</v>
      </c>
      <c r="C145" s="33" t="str">
        <f>'WP#3 - UE-190529 Light COS'!C117</f>
        <v>Sodium Vapor</v>
      </c>
      <c r="D145" s="32" t="str">
        <f>'WP#3 - UE-190529 Light COS'!D117</f>
        <v>SV 150</v>
      </c>
      <c r="E145" s="58">
        <f>ROUND('Sch 140 Distribution Chg'!H128,2)</f>
        <v>0.49</v>
      </c>
      <c r="F145" s="59">
        <f>ROUND('Sch 140 Prod Trans Demand Chg'!F128,2)</f>
        <v>0.02</v>
      </c>
      <c r="G145" s="59">
        <f>ROUND('Sch 140 Prod Trans Energy Chg'!H128,2)</f>
        <v>0.06</v>
      </c>
      <c r="H145" s="59">
        <f t="shared" si="63"/>
        <v>0.57000000000000006</v>
      </c>
      <c r="J145" s="60">
        <v>5773</v>
      </c>
      <c r="K145" s="61">
        <f t="shared" si="64"/>
        <v>3291</v>
      </c>
      <c r="M145" s="62">
        <f t="shared" si="65"/>
        <v>0.43</v>
      </c>
      <c r="N145" s="63">
        <f t="shared" si="66"/>
        <v>0.14000000000000001</v>
      </c>
      <c r="O145" s="63">
        <f t="shared" si="67"/>
        <v>0.57000000000000006</v>
      </c>
      <c r="P145" s="77">
        <f t="shared" si="68"/>
        <v>0</v>
      </c>
    </row>
    <row r="146" spans="1:16" ht="13.15" customHeight="1" x14ac:dyDescent="0.2">
      <c r="A146" s="3">
        <f t="shared" si="62"/>
        <v>136</v>
      </c>
      <c r="B146" s="34" t="str">
        <f>'WP#3 - UE-190529 Light COS'!A118</f>
        <v>55E &amp; 56E</v>
      </c>
      <c r="C146" s="33" t="str">
        <f>'WP#3 - UE-190529 Light COS'!C118</f>
        <v>Sodium Vapor</v>
      </c>
      <c r="D146" s="32" t="str">
        <f>'WP#3 - UE-190529 Light COS'!D118</f>
        <v>SV 200</v>
      </c>
      <c r="E146" s="58">
        <f>ROUND('Sch 140 Distribution Chg'!H129,2)</f>
        <v>0.51</v>
      </c>
      <c r="F146" s="59">
        <f>ROUND('Sch 140 Prod Trans Demand Chg'!F129,2)</f>
        <v>0.03</v>
      </c>
      <c r="G146" s="59">
        <f>ROUND('Sch 140 Prod Trans Energy Chg'!H129,2)</f>
        <v>0.08</v>
      </c>
      <c r="H146" s="59">
        <f t="shared" si="63"/>
        <v>0.62</v>
      </c>
      <c r="J146" s="60">
        <v>12447</v>
      </c>
      <c r="K146" s="61">
        <f t="shared" si="64"/>
        <v>7717</v>
      </c>
      <c r="M146" s="62">
        <f t="shared" si="65"/>
        <v>0.47</v>
      </c>
      <c r="N146" s="63">
        <f t="shared" si="66"/>
        <v>0.15</v>
      </c>
      <c r="O146" s="63">
        <f t="shared" si="67"/>
        <v>0.62</v>
      </c>
      <c r="P146" s="77">
        <f t="shared" si="68"/>
        <v>0</v>
      </c>
    </row>
    <row r="147" spans="1:16" ht="13.15" customHeight="1" x14ac:dyDescent="0.2">
      <c r="A147" s="3">
        <f t="shared" si="62"/>
        <v>137</v>
      </c>
      <c r="B147" s="34" t="str">
        <f>'WP#3 - UE-190529 Light COS'!A119</f>
        <v>55E &amp; 56E</v>
      </c>
      <c r="C147" s="33" t="str">
        <f>'WP#3 - UE-190529 Light COS'!C119</f>
        <v>Sodium Vapor</v>
      </c>
      <c r="D147" s="32" t="str">
        <f>'WP#3 - UE-190529 Light COS'!D119</f>
        <v>SV 250</v>
      </c>
      <c r="E147" s="58">
        <f>ROUND('Sch 140 Distribution Chg'!H130,2)</f>
        <v>0.52</v>
      </c>
      <c r="F147" s="59">
        <f>ROUND('Sch 140 Prod Trans Demand Chg'!F130,2)</f>
        <v>0.04</v>
      </c>
      <c r="G147" s="59">
        <f>ROUND('Sch 140 Prod Trans Energy Chg'!H130,2)</f>
        <v>0.1</v>
      </c>
      <c r="H147" s="59">
        <f t="shared" si="63"/>
        <v>0.66</v>
      </c>
      <c r="J147" s="60">
        <v>1320</v>
      </c>
      <c r="K147" s="61">
        <f t="shared" si="64"/>
        <v>871</v>
      </c>
      <c r="M147" s="62">
        <f t="shared" si="65"/>
        <v>0.5</v>
      </c>
      <c r="N147" s="63">
        <f t="shared" si="66"/>
        <v>0.16</v>
      </c>
      <c r="O147" s="63">
        <f t="shared" si="67"/>
        <v>0.66</v>
      </c>
      <c r="P147" s="77">
        <f t="shared" si="68"/>
        <v>0</v>
      </c>
    </row>
    <row r="148" spans="1:16" ht="13.15" customHeight="1" x14ac:dyDescent="0.2">
      <c r="A148" s="3">
        <f t="shared" si="62"/>
        <v>138</v>
      </c>
      <c r="B148" s="34" t="str">
        <f>'WP#3 - UE-190529 Light COS'!A120</f>
        <v>55E &amp; 56E</v>
      </c>
      <c r="C148" s="33" t="str">
        <f>'WP#3 - UE-190529 Light COS'!C120</f>
        <v>Sodium Vapor</v>
      </c>
      <c r="D148" s="32" t="str">
        <f>'WP#3 - UE-190529 Light COS'!D120</f>
        <v>SV 400</v>
      </c>
      <c r="E148" s="58">
        <f>ROUND('Sch 140 Distribution Chg'!H131,2)</f>
        <v>0.57999999999999996</v>
      </c>
      <c r="F148" s="59">
        <f>ROUND('Sch 140 Prod Trans Demand Chg'!F131,2)</f>
        <v>0.06</v>
      </c>
      <c r="G148" s="59">
        <f>ROUND('Sch 140 Prod Trans Energy Chg'!H131,2)</f>
        <v>0.16</v>
      </c>
      <c r="H148" s="59">
        <f t="shared" si="63"/>
        <v>0.79999999999999993</v>
      </c>
      <c r="J148" s="60">
        <v>540</v>
      </c>
      <c r="K148" s="61">
        <f t="shared" si="64"/>
        <v>432</v>
      </c>
      <c r="M148" s="62">
        <f t="shared" si="65"/>
        <v>0.61</v>
      </c>
      <c r="N148" s="63">
        <f t="shared" si="66"/>
        <v>0.19</v>
      </c>
      <c r="O148" s="63">
        <f t="shared" si="67"/>
        <v>0.8</v>
      </c>
      <c r="P148" s="77">
        <f t="shared" si="68"/>
        <v>0</v>
      </c>
    </row>
    <row r="149" spans="1:16" ht="13.15" customHeight="1" x14ac:dyDescent="0.2">
      <c r="A149" s="3">
        <f t="shared" si="62"/>
        <v>139</v>
      </c>
      <c r="B149" s="34"/>
      <c r="C149" s="33"/>
      <c r="D149" s="32"/>
      <c r="E149" s="58"/>
      <c r="F149" s="59"/>
      <c r="G149" s="59"/>
      <c r="H149" s="59"/>
      <c r="J149" s="60"/>
      <c r="K149" s="61"/>
      <c r="M149" s="62"/>
      <c r="N149" s="63"/>
      <c r="O149" s="63"/>
      <c r="P149" s="77"/>
    </row>
    <row r="150" spans="1:16" ht="13.15" customHeight="1" x14ac:dyDescent="0.2">
      <c r="A150" s="3">
        <f t="shared" si="62"/>
        <v>140</v>
      </c>
      <c r="B150" s="34" t="str">
        <f>'WP#3 - UE-190529 Light COS'!A122</f>
        <v>55E &amp; 56E</v>
      </c>
      <c r="C150" s="33" t="str">
        <f>'WP#3 - UE-190529 Light COS'!C122</f>
        <v>Metal Halide</v>
      </c>
      <c r="D150" s="32" t="str">
        <f>'WP#3 - UE-190529 Light COS'!D122</f>
        <v>MH 250</v>
      </c>
      <c r="E150" s="58">
        <f>ROUND('Sch 140 Distribution Chg'!H133,2)</f>
        <v>0.52</v>
      </c>
      <c r="F150" s="59">
        <f>ROUND('Sch 140 Prod Trans Demand Chg'!F133,2)</f>
        <v>0.04</v>
      </c>
      <c r="G150" s="59">
        <f>ROUND('Sch 140 Prod Trans Energy Chg'!H133,2)</f>
        <v>0.1</v>
      </c>
      <c r="H150" s="59">
        <f>SUM(E150:G150)</f>
        <v>0.66</v>
      </c>
      <c r="J150" s="60">
        <v>72</v>
      </c>
      <c r="K150" s="61">
        <f>ROUND(J150*H150,0)</f>
        <v>48</v>
      </c>
      <c r="M150" s="62">
        <f>ROUND(H150-N150,2)</f>
        <v>0.5</v>
      </c>
      <c r="N150" s="63">
        <f>ROUND(H150*$N$9,2)</f>
        <v>0.16</v>
      </c>
      <c r="O150" s="63">
        <f>SUM(M150:N150)</f>
        <v>0.66</v>
      </c>
      <c r="P150" s="77">
        <f>+O150-H150</f>
        <v>0</v>
      </c>
    </row>
    <row r="151" spans="1:16" ht="13.15" customHeight="1" x14ac:dyDescent="0.2">
      <c r="A151" s="3">
        <f t="shared" si="62"/>
        <v>141</v>
      </c>
      <c r="B151" s="34"/>
      <c r="C151" s="33"/>
      <c r="D151" s="32"/>
      <c r="E151" s="58"/>
      <c r="F151" s="59"/>
      <c r="G151" s="59"/>
      <c r="H151" s="59"/>
      <c r="J151" s="60"/>
      <c r="K151" s="61"/>
      <c r="M151" s="62"/>
      <c r="N151" s="63"/>
      <c r="O151" s="63"/>
      <c r="P151" s="77"/>
    </row>
    <row r="152" spans="1:16" ht="13.15" customHeight="1" x14ac:dyDescent="0.2">
      <c r="A152" s="3">
        <f t="shared" si="62"/>
        <v>142</v>
      </c>
      <c r="B152" s="34" t="str">
        <f>'WP#3 - UE-190529 Light COS'!A124</f>
        <v>55E &amp; 56E</v>
      </c>
      <c r="C152" s="33" t="str">
        <f>'WP#3 - UE-190529 Light COS'!C124</f>
        <v>Light Emitting Diode</v>
      </c>
      <c r="D152" s="32" t="str">
        <f>'WP#3 - UE-190529 Light COS'!D124</f>
        <v>LED 030.01-060</v>
      </c>
      <c r="E152" s="58">
        <f>ROUND('Sch 140 Distribution Chg'!H135,2)</f>
        <v>0.45</v>
      </c>
      <c r="F152" s="59">
        <f>ROUND('Sch 140 Prod Trans Demand Chg'!F135,2)</f>
        <v>0.01</v>
      </c>
      <c r="G152" s="59">
        <f>ROUND('Sch 140 Prod Trans Energy Chg'!H135,2)</f>
        <v>0.02</v>
      </c>
      <c r="H152" s="59">
        <f t="shared" ref="H152:H160" si="69">SUM(E152:G152)</f>
        <v>0.48000000000000004</v>
      </c>
      <c r="J152" s="60">
        <v>7930</v>
      </c>
      <c r="K152" s="61">
        <f t="shared" ref="K152:K160" si="70">ROUND(J152*H152,0)</f>
        <v>3806</v>
      </c>
      <c r="M152" s="62">
        <f t="shared" ref="M152:M160" si="71">ROUND(H152-N152,2)</f>
        <v>0.36</v>
      </c>
      <c r="N152" s="63">
        <f t="shared" ref="N152:N160" si="72">ROUND(H152*$N$9,2)</f>
        <v>0.12</v>
      </c>
      <c r="O152" s="63">
        <f t="shared" ref="O152:O160" si="73">SUM(M152:N152)</f>
        <v>0.48</v>
      </c>
      <c r="P152" s="77">
        <f t="shared" ref="P152:P160" si="74">+O152-H152</f>
        <v>0</v>
      </c>
    </row>
    <row r="153" spans="1:16" ht="13.15" customHeight="1" x14ac:dyDescent="0.2">
      <c r="A153" s="3">
        <f t="shared" si="62"/>
        <v>143</v>
      </c>
      <c r="B153" s="34" t="str">
        <f>'WP#3 - UE-190529 Light COS'!A125</f>
        <v>55E &amp; 56E</v>
      </c>
      <c r="C153" s="33" t="str">
        <f>'WP#3 - UE-190529 Light COS'!C125</f>
        <v>Light Emitting Diode</v>
      </c>
      <c r="D153" s="32" t="str">
        <f>'WP#3 - UE-190529 Light COS'!D125</f>
        <v>LED 060.01-090</v>
      </c>
      <c r="E153" s="58">
        <f>ROUND('Sch 140 Distribution Chg'!H136,2)</f>
        <v>0.53</v>
      </c>
      <c r="F153" s="59">
        <f>ROUND('Sch 140 Prod Trans Demand Chg'!F136,2)</f>
        <v>0.01</v>
      </c>
      <c r="G153" s="59">
        <f>ROUND('Sch 140 Prod Trans Energy Chg'!H136,2)</f>
        <v>0.03</v>
      </c>
      <c r="H153" s="59">
        <f t="shared" si="69"/>
        <v>0.57000000000000006</v>
      </c>
      <c r="J153" s="60">
        <v>125</v>
      </c>
      <c r="K153" s="61">
        <f t="shared" si="70"/>
        <v>71</v>
      </c>
      <c r="M153" s="62">
        <f t="shared" si="71"/>
        <v>0.43</v>
      </c>
      <c r="N153" s="63">
        <f t="shared" si="72"/>
        <v>0.14000000000000001</v>
      </c>
      <c r="O153" s="63">
        <f t="shared" si="73"/>
        <v>0.57000000000000006</v>
      </c>
      <c r="P153" s="77">
        <f t="shared" si="74"/>
        <v>0</v>
      </c>
    </row>
    <row r="154" spans="1:16" ht="13.15" customHeight="1" x14ac:dyDescent="0.2">
      <c r="A154" s="3">
        <f t="shared" si="62"/>
        <v>144</v>
      </c>
      <c r="B154" s="34" t="str">
        <f>'WP#3 - UE-190529 Light COS'!A126</f>
        <v>55E &amp; 56E</v>
      </c>
      <c r="C154" s="33" t="str">
        <f>'WP#3 - UE-190529 Light COS'!C126</f>
        <v>Light Emitting Diode</v>
      </c>
      <c r="D154" s="32" t="str">
        <f>'WP#3 - UE-190529 Light COS'!D126</f>
        <v>LED 090.01-120</v>
      </c>
      <c r="E154" s="58">
        <f>ROUND('Sch 140 Distribution Chg'!H137,2)</f>
        <v>0.6</v>
      </c>
      <c r="F154" s="59">
        <f>ROUND('Sch 140 Prod Trans Demand Chg'!F137,2)</f>
        <v>0.02</v>
      </c>
      <c r="G154" s="59">
        <f>ROUND('Sch 140 Prod Trans Energy Chg'!H137,2)</f>
        <v>0.04</v>
      </c>
      <c r="H154" s="59">
        <f t="shared" si="69"/>
        <v>0.66</v>
      </c>
      <c r="J154" s="60">
        <v>1805</v>
      </c>
      <c r="K154" s="61">
        <f t="shared" si="70"/>
        <v>1191</v>
      </c>
      <c r="M154" s="62">
        <f t="shared" si="71"/>
        <v>0.5</v>
      </c>
      <c r="N154" s="63">
        <f t="shared" si="72"/>
        <v>0.16</v>
      </c>
      <c r="O154" s="63">
        <f t="shared" si="73"/>
        <v>0.66</v>
      </c>
      <c r="P154" s="77">
        <f t="shared" si="74"/>
        <v>0</v>
      </c>
    </row>
    <row r="155" spans="1:16" ht="13.15" customHeight="1" x14ac:dyDescent="0.2">
      <c r="A155" s="3">
        <f t="shared" si="62"/>
        <v>145</v>
      </c>
      <c r="B155" s="34" t="str">
        <f>'WP#3 - UE-190529 Light COS'!A127</f>
        <v>55E &amp; 56E</v>
      </c>
      <c r="C155" s="33" t="str">
        <f>'WP#3 - UE-190529 Light COS'!C127</f>
        <v>Light Emitting Diode</v>
      </c>
      <c r="D155" s="32" t="str">
        <f>'WP#3 - UE-190529 Light COS'!D127</f>
        <v>LED 120.01-150</v>
      </c>
      <c r="E155" s="58">
        <f>ROUND('Sch 140 Distribution Chg'!H138,2)</f>
        <v>0.62</v>
      </c>
      <c r="F155" s="59">
        <f>ROUND('Sch 140 Prod Trans Demand Chg'!F138,2)</f>
        <v>0.02</v>
      </c>
      <c r="G155" s="59">
        <f>ROUND('Sch 140 Prod Trans Energy Chg'!H138,2)</f>
        <v>0.05</v>
      </c>
      <c r="H155" s="59">
        <f t="shared" si="69"/>
        <v>0.69000000000000006</v>
      </c>
      <c r="J155" s="60">
        <v>0</v>
      </c>
      <c r="K155" s="61">
        <f t="shared" si="70"/>
        <v>0</v>
      </c>
      <c r="M155" s="62">
        <f t="shared" si="71"/>
        <v>0.52</v>
      </c>
      <c r="N155" s="63">
        <f t="shared" si="72"/>
        <v>0.17</v>
      </c>
      <c r="O155" s="63">
        <f t="shared" si="73"/>
        <v>0.69000000000000006</v>
      </c>
      <c r="P155" s="77">
        <f t="shared" si="74"/>
        <v>0</v>
      </c>
    </row>
    <row r="156" spans="1:16" ht="13.15" customHeight="1" x14ac:dyDescent="0.2">
      <c r="A156" s="3">
        <f t="shared" si="62"/>
        <v>146</v>
      </c>
      <c r="B156" s="34" t="str">
        <f>'WP#3 - UE-190529 Light COS'!A128</f>
        <v>55E &amp; 56E</v>
      </c>
      <c r="C156" s="33" t="str">
        <f>'WP#3 - UE-190529 Light COS'!C128</f>
        <v>Light Emitting Diode</v>
      </c>
      <c r="D156" s="32" t="str">
        <f>'WP#3 - UE-190529 Light COS'!D128</f>
        <v>LED 150.01-180</v>
      </c>
      <c r="E156" s="58">
        <f>ROUND('Sch 140 Distribution Chg'!H139,2)</f>
        <v>0.69</v>
      </c>
      <c r="F156" s="59">
        <f>ROUND('Sch 140 Prod Trans Demand Chg'!F139,2)</f>
        <v>0.02</v>
      </c>
      <c r="G156" s="59">
        <f>ROUND('Sch 140 Prod Trans Energy Chg'!H139,2)</f>
        <v>0.06</v>
      </c>
      <c r="H156" s="59">
        <f t="shared" si="69"/>
        <v>0.77</v>
      </c>
      <c r="J156" s="60">
        <v>0</v>
      </c>
      <c r="K156" s="61">
        <f t="shared" si="70"/>
        <v>0</v>
      </c>
      <c r="M156" s="62">
        <f t="shared" si="71"/>
        <v>0.59</v>
      </c>
      <c r="N156" s="63">
        <f t="shared" si="72"/>
        <v>0.18</v>
      </c>
      <c r="O156" s="63">
        <f t="shared" si="73"/>
        <v>0.77</v>
      </c>
      <c r="P156" s="77">
        <f t="shared" si="74"/>
        <v>0</v>
      </c>
    </row>
    <row r="157" spans="1:16" ht="13.15" customHeight="1" x14ac:dyDescent="0.2">
      <c r="A157" s="3">
        <f t="shared" si="62"/>
        <v>147</v>
      </c>
      <c r="B157" s="34" t="str">
        <f>'WP#3 - UE-190529 Light COS'!A129</f>
        <v>55E &amp; 56E</v>
      </c>
      <c r="C157" s="33" t="str">
        <f>'WP#3 - UE-190529 Light COS'!C129</f>
        <v>Light Emitting Diode</v>
      </c>
      <c r="D157" s="32" t="str">
        <f>'WP#3 - UE-190529 Light COS'!D129</f>
        <v>LED 180.01-210</v>
      </c>
      <c r="E157" s="58">
        <f>ROUND('Sch 140 Distribution Chg'!H140,2)</f>
        <v>0.75</v>
      </c>
      <c r="F157" s="59">
        <f>ROUND('Sch 140 Prod Trans Demand Chg'!F140,2)</f>
        <v>0.03</v>
      </c>
      <c r="G157" s="59">
        <f>ROUND('Sch 140 Prod Trans Energy Chg'!H140,2)</f>
        <v>0.08</v>
      </c>
      <c r="H157" s="59">
        <f t="shared" si="69"/>
        <v>0.86</v>
      </c>
      <c r="J157" s="60">
        <v>0</v>
      </c>
      <c r="K157" s="61">
        <f t="shared" si="70"/>
        <v>0</v>
      </c>
      <c r="M157" s="62">
        <f t="shared" si="71"/>
        <v>0.65</v>
      </c>
      <c r="N157" s="63">
        <f t="shared" si="72"/>
        <v>0.21</v>
      </c>
      <c r="O157" s="63">
        <f t="shared" si="73"/>
        <v>0.86</v>
      </c>
      <c r="P157" s="77">
        <f t="shared" si="74"/>
        <v>0</v>
      </c>
    </row>
    <row r="158" spans="1:16" ht="13.15" customHeight="1" x14ac:dyDescent="0.2">
      <c r="A158" s="3">
        <f t="shared" si="62"/>
        <v>148</v>
      </c>
      <c r="B158" s="34" t="str">
        <f>'WP#3 - UE-190529 Light COS'!A130</f>
        <v>55E &amp; 56E</v>
      </c>
      <c r="C158" s="33" t="str">
        <f>'WP#3 - UE-190529 Light COS'!C130</f>
        <v>Light Emitting Diode</v>
      </c>
      <c r="D158" s="32" t="str">
        <f>'WP#3 - UE-190529 Light COS'!D130</f>
        <v>LED 210.01-240</v>
      </c>
      <c r="E158" s="58">
        <f>ROUND('Sch 140 Distribution Chg'!H141,2)</f>
        <v>0.81</v>
      </c>
      <c r="F158" s="59">
        <f>ROUND('Sch 140 Prod Trans Demand Chg'!F141,2)</f>
        <v>0.03</v>
      </c>
      <c r="G158" s="59">
        <f>ROUND('Sch 140 Prod Trans Energy Chg'!H141,2)</f>
        <v>0.09</v>
      </c>
      <c r="H158" s="59">
        <f t="shared" si="69"/>
        <v>0.93</v>
      </c>
      <c r="J158" s="60">
        <v>0</v>
      </c>
      <c r="K158" s="61">
        <f t="shared" si="70"/>
        <v>0</v>
      </c>
      <c r="M158" s="62">
        <f t="shared" si="71"/>
        <v>0.71</v>
      </c>
      <c r="N158" s="63">
        <f t="shared" si="72"/>
        <v>0.22</v>
      </c>
      <c r="O158" s="63">
        <f t="shared" si="73"/>
        <v>0.92999999999999994</v>
      </c>
      <c r="P158" s="77">
        <f t="shared" si="74"/>
        <v>0</v>
      </c>
    </row>
    <row r="159" spans="1:16" ht="13.15" customHeight="1" x14ac:dyDescent="0.2">
      <c r="A159" s="3">
        <f t="shared" si="62"/>
        <v>149</v>
      </c>
      <c r="B159" s="34" t="str">
        <f>'WP#3 - UE-190529 Light COS'!A131</f>
        <v>55E &amp; 56E</v>
      </c>
      <c r="C159" s="33" t="str">
        <f>'WP#3 - UE-190529 Light COS'!C131</f>
        <v>Light Emitting Diode</v>
      </c>
      <c r="D159" s="32" t="str">
        <f>'WP#3 - UE-190529 Light COS'!D131</f>
        <v>LED 240.01-270</v>
      </c>
      <c r="E159" s="58">
        <f>ROUND('Sch 140 Distribution Chg'!H142,2)</f>
        <v>0.87</v>
      </c>
      <c r="F159" s="59">
        <f>ROUND('Sch 140 Prod Trans Demand Chg'!F142,2)</f>
        <v>0.04</v>
      </c>
      <c r="G159" s="59">
        <f>ROUND('Sch 140 Prod Trans Energy Chg'!H142,2)</f>
        <v>0.1</v>
      </c>
      <c r="H159" s="59">
        <f t="shared" si="69"/>
        <v>1.01</v>
      </c>
      <c r="J159" s="60">
        <v>0</v>
      </c>
      <c r="K159" s="61">
        <f t="shared" si="70"/>
        <v>0</v>
      </c>
      <c r="M159" s="62">
        <f t="shared" si="71"/>
        <v>0.77</v>
      </c>
      <c r="N159" s="63">
        <f t="shared" si="72"/>
        <v>0.24</v>
      </c>
      <c r="O159" s="63">
        <f t="shared" si="73"/>
        <v>1.01</v>
      </c>
      <c r="P159" s="77">
        <f t="shared" si="74"/>
        <v>0</v>
      </c>
    </row>
    <row r="160" spans="1:16" ht="13.15" customHeight="1" x14ac:dyDescent="0.2">
      <c r="A160" s="3">
        <f t="shared" si="62"/>
        <v>150</v>
      </c>
      <c r="B160" s="34" t="str">
        <f>'WP#3 - UE-190529 Light COS'!A132</f>
        <v>55E &amp; 56E</v>
      </c>
      <c r="C160" s="33" t="str">
        <f>'WP#3 - UE-190529 Light COS'!C132</f>
        <v>Light Emitting Diode</v>
      </c>
      <c r="D160" s="32" t="str">
        <f>'WP#3 - UE-190529 Light COS'!D132</f>
        <v>LED 270.01-300</v>
      </c>
      <c r="E160" s="58">
        <f>ROUND('Sch 140 Distribution Chg'!H143,2)</f>
        <v>0.92</v>
      </c>
      <c r="F160" s="59">
        <f>ROUND('Sch 140 Prod Trans Demand Chg'!F143,2)</f>
        <v>0.04</v>
      </c>
      <c r="G160" s="59">
        <f>ROUND('Sch 140 Prod Trans Energy Chg'!H143,2)</f>
        <v>0.11</v>
      </c>
      <c r="H160" s="59">
        <f t="shared" si="69"/>
        <v>1.07</v>
      </c>
      <c r="J160" s="60">
        <v>0</v>
      </c>
      <c r="K160" s="61">
        <f t="shared" si="70"/>
        <v>0</v>
      </c>
      <c r="M160" s="62">
        <f t="shared" si="71"/>
        <v>0.81</v>
      </c>
      <c r="N160" s="63">
        <f t="shared" si="72"/>
        <v>0.26</v>
      </c>
      <c r="O160" s="63">
        <f t="shared" si="73"/>
        <v>1.07</v>
      </c>
      <c r="P160" s="77">
        <f t="shared" si="74"/>
        <v>0</v>
      </c>
    </row>
    <row r="161" spans="1:16" ht="13.15" customHeight="1" x14ac:dyDescent="0.2">
      <c r="A161" s="3">
        <f t="shared" si="62"/>
        <v>151</v>
      </c>
      <c r="B161" s="34"/>
      <c r="C161" s="33"/>
      <c r="D161" s="32"/>
      <c r="E161" s="58"/>
      <c r="F161" s="59"/>
      <c r="G161" s="59"/>
      <c r="H161" s="59"/>
      <c r="J161" s="60"/>
      <c r="K161" s="61"/>
      <c r="M161" s="62"/>
      <c r="N161" s="63"/>
      <c r="O161" s="63"/>
      <c r="P161" s="77"/>
    </row>
    <row r="162" spans="1:16" ht="13.15" customHeight="1" x14ac:dyDescent="0.2">
      <c r="A162" s="3">
        <f t="shared" si="62"/>
        <v>152</v>
      </c>
      <c r="B162" s="34" t="str">
        <f>'WP#3 - UE-190529 Light COS'!A133</f>
        <v>Sch 58 &amp; 59</v>
      </c>
      <c r="C162" s="33"/>
      <c r="D162" s="32"/>
      <c r="E162" s="58"/>
      <c r="F162" s="59"/>
      <c r="G162" s="59"/>
      <c r="H162" s="59"/>
      <c r="J162" s="60"/>
      <c r="K162" s="61"/>
      <c r="M162" s="62"/>
      <c r="N162" s="63"/>
      <c r="O162" s="63"/>
      <c r="P162" s="77"/>
    </row>
    <row r="163" spans="1:16" ht="13.15" customHeight="1" x14ac:dyDescent="0.2">
      <c r="A163" s="3">
        <f t="shared" si="62"/>
        <v>153</v>
      </c>
      <c r="B163" s="34" t="str">
        <f>'WP#3 - UE-190529 Light COS'!A134</f>
        <v>58E &amp; 59E</v>
      </c>
      <c r="C163" s="33" t="str">
        <f>'WP#3 - UE-190529 Light COS'!C134</f>
        <v>Sodium Vapor</v>
      </c>
      <c r="D163" s="32" t="str">
        <f>'WP#3 - UE-190529 Light COS'!D134</f>
        <v>DS 070</v>
      </c>
      <c r="E163" s="58">
        <f>ROUND('Sch 140 Distribution Chg'!H146,2)</f>
        <v>0.51</v>
      </c>
      <c r="F163" s="59">
        <f>ROUND('Sch 140 Prod Trans Demand Chg'!F146,2)</f>
        <v>0.01</v>
      </c>
      <c r="G163" s="59">
        <f>ROUND('Sch 140 Prod Trans Energy Chg'!H146,2)</f>
        <v>0.03</v>
      </c>
      <c r="H163" s="59">
        <f t="shared" ref="H163:H168" si="75">SUM(E163:G163)</f>
        <v>0.55000000000000004</v>
      </c>
      <c r="J163" s="60">
        <v>629</v>
      </c>
      <c r="K163" s="61">
        <f t="shared" ref="K163:K168" si="76">ROUND(J163*H163,0)</f>
        <v>346</v>
      </c>
      <c r="M163" s="62">
        <f t="shared" ref="M163:M168" si="77">ROUND(H163-N163,2)</f>
        <v>0.42</v>
      </c>
      <c r="N163" s="63">
        <f t="shared" ref="N163:N168" si="78">ROUND(H163*$N$9,2)</f>
        <v>0.13</v>
      </c>
      <c r="O163" s="63">
        <f t="shared" ref="O163:O168" si="79">SUM(M163:N163)</f>
        <v>0.55000000000000004</v>
      </c>
      <c r="P163" s="77">
        <f t="shared" ref="P163:P168" si="80">+O163-H163</f>
        <v>0</v>
      </c>
    </row>
    <row r="164" spans="1:16" ht="13.15" customHeight="1" x14ac:dyDescent="0.2">
      <c r="A164" s="3">
        <f t="shared" si="62"/>
        <v>154</v>
      </c>
      <c r="B164" s="34" t="str">
        <f>'WP#3 - UE-190529 Light COS'!A135</f>
        <v>58E &amp; 59E</v>
      </c>
      <c r="C164" s="33" t="str">
        <f>'WP#3 - UE-190529 Light COS'!C135</f>
        <v>Sodium Vapor</v>
      </c>
      <c r="D164" s="32" t="str">
        <f>'WP#3 - UE-190529 Light COS'!D135</f>
        <v>DS 100</v>
      </c>
      <c r="E164" s="58">
        <f>ROUND('Sch 140 Distribution Chg'!H147,2)</f>
        <v>0.49</v>
      </c>
      <c r="F164" s="59">
        <f>ROUND('Sch 140 Prod Trans Demand Chg'!F147,2)</f>
        <v>0.01</v>
      </c>
      <c r="G164" s="59">
        <f>ROUND('Sch 140 Prod Trans Energy Chg'!H147,2)</f>
        <v>0.04</v>
      </c>
      <c r="H164" s="59">
        <f t="shared" si="75"/>
        <v>0.54</v>
      </c>
      <c r="J164" s="60">
        <v>120</v>
      </c>
      <c r="K164" s="61">
        <f t="shared" si="76"/>
        <v>65</v>
      </c>
      <c r="M164" s="62">
        <f t="shared" si="77"/>
        <v>0.41</v>
      </c>
      <c r="N164" s="63">
        <f t="shared" si="78"/>
        <v>0.13</v>
      </c>
      <c r="O164" s="63">
        <f t="shared" si="79"/>
        <v>0.54</v>
      </c>
      <c r="P164" s="77">
        <f t="shared" si="80"/>
        <v>0</v>
      </c>
    </row>
    <row r="165" spans="1:16" ht="13.15" customHeight="1" x14ac:dyDescent="0.2">
      <c r="A165" s="3">
        <f t="shared" si="62"/>
        <v>155</v>
      </c>
      <c r="B165" s="34" t="str">
        <f>'WP#3 - UE-190529 Light COS'!A136</f>
        <v>58E &amp; 59E</v>
      </c>
      <c r="C165" s="33" t="str">
        <f>'WP#3 - UE-190529 Light COS'!C136</f>
        <v>Sodium Vapor</v>
      </c>
      <c r="D165" s="32" t="str">
        <f>'WP#3 - UE-190529 Light COS'!D136</f>
        <v>DS 150</v>
      </c>
      <c r="E165" s="58">
        <f>ROUND('Sch 140 Distribution Chg'!H148,2)</f>
        <v>0.49</v>
      </c>
      <c r="F165" s="59">
        <f>ROUND('Sch 140 Prod Trans Demand Chg'!F148,2)</f>
        <v>0.02</v>
      </c>
      <c r="G165" s="59">
        <f>ROUND('Sch 140 Prod Trans Energy Chg'!H148,2)</f>
        <v>0.06</v>
      </c>
      <c r="H165" s="59">
        <f t="shared" si="75"/>
        <v>0.57000000000000006</v>
      </c>
      <c r="J165" s="60">
        <v>1719</v>
      </c>
      <c r="K165" s="61">
        <f t="shared" si="76"/>
        <v>980</v>
      </c>
      <c r="M165" s="62">
        <f t="shared" si="77"/>
        <v>0.43</v>
      </c>
      <c r="N165" s="63">
        <f t="shared" si="78"/>
        <v>0.14000000000000001</v>
      </c>
      <c r="O165" s="63">
        <f t="shared" si="79"/>
        <v>0.57000000000000006</v>
      </c>
      <c r="P165" s="77">
        <f t="shared" si="80"/>
        <v>0</v>
      </c>
    </row>
    <row r="166" spans="1:16" ht="13.15" customHeight="1" x14ac:dyDescent="0.2">
      <c r="A166" s="3">
        <f t="shared" si="62"/>
        <v>156</v>
      </c>
      <c r="B166" s="34" t="str">
        <f>'WP#3 - UE-190529 Light COS'!A137</f>
        <v>58E &amp; 59E</v>
      </c>
      <c r="C166" s="33" t="str">
        <f>'WP#3 - UE-190529 Light COS'!C137</f>
        <v>Sodium Vapor</v>
      </c>
      <c r="D166" s="32" t="str">
        <f>'WP#3 - UE-190529 Light COS'!D137</f>
        <v>DS 200</v>
      </c>
      <c r="E166" s="58">
        <f>ROUND('Sch 140 Distribution Chg'!H149,2)</f>
        <v>0.51</v>
      </c>
      <c r="F166" s="59">
        <f>ROUND('Sch 140 Prod Trans Demand Chg'!F149,2)</f>
        <v>0.03</v>
      </c>
      <c r="G166" s="59">
        <f>ROUND('Sch 140 Prod Trans Energy Chg'!H149,2)</f>
        <v>0.08</v>
      </c>
      <c r="H166" s="59">
        <f t="shared" si="75"/>
        <v>0.62</v>
      </c>
      <c r="J166" s="60">
        <v>3173</v>
      </c>
      <c r="K166" s="61">
        <f t="shared" si="76"/>
        <v>1967</v>
      </c>
      <c r="M166" s="62">
        <f t="shared" si="77"/>
        <v>0.47</v>
      </c>
      <c r="N166" s="63">
        <f t="shared" si="78"/>
        <v>0.15</v>
      </c>
      <c r="O166" s="63">
        <f t="shared" si="79"/>
        <v>0.62</v>
      </c>
      <c r="P166" s="77">
        <f t="shared" si="80"/>
        <v>0</v>
      </c>
    </row>
    <row r="167" spans="1:16" ht="13.15" customHeight="1" x14ac:dyDescent="0.2">
      <c r="A167" s="3">
        <f t="shared" si="62"/>
        <v>157</v>
      </c>
      <c r="B167" s="34" t="str">
        <f>'WP#3 - UE-190529 Light COS'!A138</f>
        <v>58E &amp; 59E</v>
      </c>
      <c r="C167" s="33" t="str">
        <f>'WP#3 - UE-190529 Light COS'!C138</f>
        <v>Sodium Vapor</v>
      </c>
      <c r="D167" s="32" t="str">
        <f>'WP#3 - UE-190529 Light COS'!D138</f>
        <v>DS 250</v>
      </c>
      <c r="E167" s="58">
        <f>ROUND('Sch 140 Distribution Chg'!H150,2)</f>
        <v>0.52</v>
      </c>
      <c r="F167" s="59">
        <f>ROUND('Sch 140 Prod Trans Demand Chg'!F150,2)</f>
        <v>0.04</v>
      </c>
      <c r="G167" s="59">
        <f>ROUND('Sch 140 Prod Trans Energy Chg'!H150,2)</f>
        <v>0.1</v>
      </c>
      <c r="H167" s="59">
        <f t="shared" si="75"/>
        <v>0.66</v>
      </c>
      <c r="J167" s="60">
        <v>467</v>
      </c>
      <c r="K167" s="61">
        <f t="shared" si="76"/>
        <v>308</v>
      </c>
      <c r="M167" s="62">
        <f t="shared" si="77"/>
        <v>0.5</v>
      </c>
      <c r="N167" s="63">
        <f t="shared" si="78"/>
        <v>0.16</v>
      </c>
      <c r="O167" s="63">
        <f t="shared" si="79"/>
        <v>0.66</v>
      </c>
      <c r="P167" s="77">
        <f t="shared" si="80"/>
        <v>0</v>
      </c>
    </row>
    <row r="168" spans="1:16" ht="13.15" customHeight="1" x14ac:dyDescent="0.2">
      <c r="A168" s="3">
        <f t="shared" si="62"/>
        <v>158</v>
      </c>
      <c r="B168" s="34" t="str">
        <f>'WP#3 - UE-190529 Light COS'!A139</f>
        <v>58E &amp; 59E</v>
      </c>
      <c r="C168" s="33" t="str">
        <f>'WP#3 - UE-190529 Light COS'!C139</f>
        <v>Sodium Vapor</v>
      </c>
      <c r="D168" s="32" t="str">
        <f>'WP#3 - UE-190529 Light COS'!D139</f>
        <v>DS 400</v>
      </c>
      <c r="E168" s="58">
        <f>ROUND('Sch 140 Distribution Chg'!H151,2)</f>
        <v>0.57999999999999996</v>
      </c>
      <c r="F168" s="59">
        <f>ROUND('Sch 140 Prod Trans Demand Chg'!F151,2)</f>
        <v>0.06</v>
      </c>
      <c r="G168" s="59">
        <f>ROUND('Sch 140 Prod Trans Energy Chg'!H151,2)</f>
        <v>0.16</v>
      </c>
      <c r="H168" s="59">
        <f t="shared" si="75"/>
        <v>0.79999999999999993</v>
      </c>
      <c r="J168" s="60">
        <v>4120</v>
      </c>
      <c r="K168" s="61">
        <f t="shared" si="76"/>
        <v>3296</v>
      </c>
      <c r="M168" s="62">
        <f t="shared" si="77"/>
        <v>0.61</v>
      </c>
      <c r="N168" s="63">
        <f t="shared" si="78"/>
        <v>0.19</v>
      </c>
      <c r="O168" s="63">
        <f t="shared" si="79"/>
        <v>0.8</v>
      </c>
      <c r="P168" s="77">
        <f t="shared" si="80"/>
        <v>0</v>
      </c>
    </row>
    <row r="169" spans="1:16" ht="13.15" customHeight="1" x14ac:dyDescent="0.2">
      <c r="A169" s="3">
        <f t="shared" si="62"/>
        <v>159</v>
      </c>
      <c r="B169" s="34"/>
      <c r="C169" s="33"/>
      <c r="D169" s="32"/>
      <c r="E169" s="58"/>
      <c r="F169" s="59"/>
      <c r="G169" s="59"/>
      <c r="H169" s="59"/>
      <c r="J169" s="60"/>
      <c r="K169" s="61"/>
      <c r="M169" s="62"/>
      <c r="N169" s="63"/>
      <c r="O169" s="63"/>
      <c r="P169" s="77"/>
    </row>
    <row r="170" spans="1:16" ht="13.15" customHeight="1" x14ac:dyDescent="0.2">
      <c r="A170" s="3">
        <f t="shared" si="62"/>
        <v>160</v>
      </c>
      <c r="B170" s="34" t="str">
        <f>'WP#3 - UE-190529 Light COS'!A141</f>
        <v>58E &amp; 59E</v>
      </c>
      <c r="C170" s="33" t="str">
        <f>'WP#3 - UE-190529 Light COS'!C141</f>
        <v>Sodium Vapor</v>
      </c>
      <c r="D170" s="32" t="str">
        <f>'WP#3 - UE-190529 Light COS'!D141</f>
        <v>HS 100</v>
      </c>
      <c r="E170" s="58">
        <f>ROUND('Sch 140 Distribution Chg'!H153,2)</f>
        <v>0.49</v>
      </c>
      <c r="F170" s="59">
        <f>ROUND('Sch 140 Prod Trans Demand Chg'!F153,2)</f>
        <v>0.01</v>
      </c>
      <c r="G170" s="59">
        <f>ROUND('Sch 140 Prod Trans Energy Chg'!H153,2)</f>
        <v>0.04</v>
      </c>
      <c r="H170" s="59">
        <f>SUM(E170:G170)</f>
        <v>0.54</v>
      </c>
      <c r="J170" s="60">
        <v>2</v>
      </c>
      <c r="K170" s="61">
        <f>ROUND(J170*H170,0)</f>
        <v>1</v>
      </c>
      <c r="M170" s="62">
        <f>ROUND(H170-N170,2)</f>
        <v>0.41</v>
      </c>
      <c r="N170" s="63">
        <f>ROUND(H170*$N$9,2)</f>
        <v>0.13</v>
      </c>
      <c r="O170" s="63">
        <f>SUM(M170:N170)</f>
        <v>0.54</v>
      </c>
      <c r="P170" s="77">
        <f>+O170-H170</f>
        <v>0</v>
      </c>
    </row>
    <row r="171" spans="1:16" ht="13.15" customHeight="1" x14ac:dyDescent="0.2">
      <c r="A171" s="3">
        <f t="shared" si="62"/>
        <v>161</v>
      </c>
      <c r="B171" s="34" t="str">
        <f>'WP#3 - UE-190529 Light COS'!A142</f>
        <v>58E &amp; 59E</v>
      </c>
      <c r="C171" s="33" t="str">
        <f>'WP#3 - UE-190529 Light COS'!C142</f>
        <v>Sodium Vapor</v>
      </c>
      <c r="D171" s="32" t="str">
        <f>'WP#3 - UE-190529 Light COS'!D142</f>
        <v>HS 150</v>
      </c>
      <c r="E171" s="58">
        <f>ROUND('Sch 140 Distribution Chg'!H154,2)</f>
        <v>0.49</v>
      </c>
      <c r="F171" s="59">
        <f>ROUND('Sch 140 Prod Trans Demand Chg'!F154,2)</f>
        <v>0.02</v>
      </c>
      <c r="G171" s="59">
        <f>ROUND('Sch 140 Prod Trans Energy Chg'!H154,2)</f>
        <v>0.06</v>
      </c>
      <c r="H171" s="59">
        <f>SUM(E171:G171)</f>
        <v>0.57000000000000006</v>
      </c>
      <c r="J171" s="60">
        <v>173</v>
      </c>
      <c r="K171" s="61">
        <f>ROUND(J171*H171,0)</f>
        <v>99</v>
      </c>
      <c r="M171" s="62">
        <f>ROUND(H171-N171,2)</f>
        <v>0.43</v>
      </c>
      <c r="N171" s="63">
        <f>ROUND(H171*$N$9,2)</f>
        <v>0.14000000000000001</v>
      </c>
      <c r="O171" s="63">
        <f>SUM(M171:N171)</f>
        <v>0.57000000000000006</v>
      </c>
      <c r="P171" s="77">
        <f>+O171-H171</f>
        <v>0</v>
      </c>
    </row>
    <row r="172" spans="1:16" ht="13.15" customHeight="1" x14ac:dyDescent="0.2">
      <c r="A172" s="3">
        <f t="shared" si="62"/>
        <v>162</v>
      </c>
      <c r="B172" s="34" t="str">
        <f>'WP#3 - UE-190529 Light COS'!A143</f>
        <v>58E &amp; 59E</v>
      </c>
      <c r="C172" s="33" t="str">
        <f>'WP#3 - UE-190529 Light COS'!C143</f>
        <v>Sodium Vapor</v>
      </c>
      <c r="D172" s="32" t="str">
        <f>'WP#3 - UE-190529 Light COS'!D143</f>
        <v>HS 200</v>
      </c>
      <c r="E172" s="58">
        <f>ROUND('Sch 140 Distribution Chg'!H155,2)</f>
        <v>0.51</v>
      </c>
      <c r="F172" s="59">
        <f>ROUND('Sch 140 Prod Trans Demand Chg'!F155,2)</f>
        <v>0.03</v>
      </c>
      <c r="G172" s="59">
        <f>ROUND('Sch 140 Prod Trans Energy Chg'!H155,2)</f>
        <v>0.08</v>
      </c>
      <c r="H172" s="59">
        <f>SUM(E172:G172)</f>
        <v>0.62</v>
      </c>
      <c r="J172" s="60">
        <v>108</v>
      </c>
      <c r="K172" s="61">
        <f>ROUND(J172*H172,0)</f>
        <v>67</v>
      </c>
      <c r="M172" s="62">
        <f>ROUND(H172-N172,2)</f>
        <v>0.47</v>
      </c>
      <c r="N172" s="63">
        <f>ROUND(H172*$N$9,2)</f>
        <v>0.15</v>
      </c>
      <c r="O172" s="63">
        <f>SUM(M172:N172)</f>
        <v>0.62</v>
      </c>
      <c r="P172" s="77">
        <f>+O172-H172</f>
        <v>0</v>
      </c>
    </row>
    <row r="173" spans="1:16" ht="13.15" customHeight="1" x14ac:dyDescent="0.2">
      <c r="A173" s="3">
        <f t="shared" si="62"/>
        <v>163</v>
      </c>
      <c r="B173" s="34" t="str">
        <f>'WP#3 - UE-190529 Light COS'!A144</f>
        <v>58E &amp; 59E</v>
      </c>
      <c r="C173" s="33" t="str">
        <f>'WP#3 - UE-190529 Light COS'!C144</f>
        <v>Sodium Vapor</v>
      </c>
      <c r="D173" s="32" t="str">
        <f>'WP#3 - UE-190529 Light COS'!D144</f>
        <v>HS 250</v>
      </c>
      <c r="E173" s="58">
        <f>ROUND('Sch 140 Distribution Chg'!H156,2)</f>
        <v>0.52</v>
      </c>
      <c r="F173" s="59">
        <f>ROUND('Sch 140 Prod Trans Demand Chg'!F156,2)</f>
        <v>0.04</v>
      </c>
      <c r="G173" s="59">
        <f>ROUND('Sch 140 Prod Trans Energy Chg'!H156,2)</f>
        <v>0.1</v>
      </c>
      <c r="H173" s="59">
        <f>SUM(E173:G173)</f>
        <v>0.66</v>
      </c>
      <c r="J173" s="60">
        <v>396</v>
      </c>
      <c r="K173" s="61">
        <f>ROUND(J173*H173,0)</f>
        <v>261</v>
      </c>
      <c r="M173" s="62">
        <f>ROUND(H173-N173,2)</f>
        <v>0.5</v>
      </c>
      <c r="N173" s="63">
        <f>ROUND(H173*$N$9,2)</f>
        <v>0.16</v>
      </c>
      <c r="O173" s="63">
        <f>SUM(M173:N173)</f>
        <v>0.66</v>
      </c>
      <c r="P173" s="77">
        <f>+O173-H173</f>
        <v>0</v>
      </c>
    </row>
    <row r="174" spans="1:16" ht="13.15" customHeight="1" x14ac:dyDescent="0.2">
      <c r="A174" s="3">
        <f t="shared" si="62"/>
        <v>164</v>
      </c>
      <c r="B174" s="34" t="str">
        <f>'WP#3 - UE-190529 Light COS'!A145</f>
        <v>58E &amp; 59E</v>
      </c>
      <c r="C174" s="33" t="str">
        <f>'WP#3 - UE-190529 Light COS'!C145</f>
        <v>Sodium Vapor</v>
      </c>
      <c r="D174" s="32" t="str">
        <f>'WP#3 - UE-190529 Light COS'!D145</f>
        <v>HS 400</v>
      </c>
      <c r="E174" s="58">
        <f>ROUND('Sch 140 Distribution Chg'!H157,2)</f>
        <v>0.57999999999999996</v>
      </c>
      <c r="F174" s="59">
        <f>ROUND('Sch 140 Prod Trans Demand Chg'!F157,2)</f>
        <v>0.06</v>
      </c>
      <c r="G174" s="59">
        <f>ROUND('Sch 140 Prod Trans Energy Chg'!H157,2)</f>
        <v>0.16</v>
      </c>
      <c r="H174" s="59">
        <f>SUM(E174:G174)</f>
        <v>0.79999999999999993</v>
      </c>
      <c r="J174" s="60">
        <v>573</v>
      </c>
      <c r="K174" s="61">
        <f>ROUND(J174*H174,0)</f>
        <v>458</v>
      </c>
      <c r="M174" s="62">
        <f>ROUND(H174-N174,2)</f>
        <v>0.61</v>
      </c>
      <c r="N174" s="63">
        <f>ROUND(H174*$N$9,2)</f>
        <v>0.19</v>
      </c>
      <c r="O174" s="63">
        <f>SUM(M174:N174)</f>
        <v>0.8</v>
      </c>
      <c r="P174" s="77">
        <f>+O174-H174</f>
        <v>0</v>
      </c>
    </row>
    <row r="175" spans="1:16" ht="13.15" customHeight="1" x14ac:dyDescent="0.2">
      <c r="A175" s="3">
        <f t="shared" si="62"/>
        <v>165</v>
      </c>
      <c r="B175" s="34"/>
      <c r="C175" s="33"/>
      <c r="D175" s="32"/>
      <c r="E175" s="58"/>
      <c r="F175" s="59"/>
      <c r="G175" s="59"/>
      <c r="H175" s="59"/>
      <c r="J175" s="60"/>
      <c r="K175" s="61"/>
      <c r="M175" s="62"/>
      <c r="N175" s="63"/>
      <c r="O175" s="63"/>
      <c r="P175" s="77"/>
    </row>
    <row r="176" spans="1:16" ht="13.15" customHeight="1" x14ac:dyDescent="0.2">
      <c r="A176" s="3">
        <f t="shared" si="62"/>
        <v>166</v>
      </c>
      <c r="B176" s="34" t="str">
        <f>'WP#3 - UE-190529 Light COS'!A147</f>
        <v>58E &amp; 59E</v>
      </c>
      <c r="C176" s="33" t="str">
        <f>'WP#3 - UE-190529 Light COS'!C147</f>
        <v>Metal Halide</v>
      </c>
      <c r="D176" s="32" t="str">
        <f>'WP#3 - UE-190529 Light COS'!D147</f>
        <v>DM 175</v>
      </c>
      <c r="E176" s="58">
        <f>ROUND('Sch 140 Distribution Chg'!H159,2)</f>
        <v>0.48</v>
      </c>
      <c r="F176" s="59">
        <f>ROUND('Sch 140 Prod Trans Demand Chg'!F159,2)</f>
        <v>0.03</v>
      </c>
      <c r="G176" s="59">
        <f>ROUND('Sch 140 Prod Trans Energy Chg'!H159,2)</f>
        <v>7.0000000000000007E-2</v>
      </c>
      <c r="H176" s="59">
        <f>SUM(E176:G176)</f>
        <v>0.58000000000000007</v>
      </c>
      <c r="J176" s="60">
        <v>36</v>
      </c>
      <c r="K176" s="61">
        <f>ROUND(J176*H176,0)</f>
        <v>21</v>
      </c>
      <c r="M176" s="62">
        <f>ROUND(H176-N176,2)</f>
        <v>0.44</v>
      </c>
      <c r="N176" s="63">
        <f>ROUND(H176*$N$9,2)</f>
        <v>0.14000000000000001</v>
      </c>
      <c r="O176" s="63">
        <f>SUM(M176:N176)</f>
        <v>0.58000000000000007</v>
      </c>
      <c r="P176" s="77">
        <f>+O176-H176</f>
        <v>0</v>
      </c>
    </row>
    <row r="177" spans="1:16" ht="13.15" customHeight="1" x14ac:dyDescent="0.2">
      <c r="A177" s="3">
        <f t="shared" si="62"/>
        <v>167</v>
      </c>
      <c r="B177" s="34" t="str">
        <f>'WP#3 - UE-190529 Light COS'!A148</f>
        <v>58E &amp; 59E</v>
      </c>
      <c r="C177" s="33" t="str">
        <f>'WP#3 - UE-190529 Light COS'!C148</f>
        <v>Metal Halide</v>
      </c>
      <c r="D177" s="32" t="str">
        <f>'WP#3 - UE-190529 Light COS'!D148</f>
        <v>DM 250</v>
      </c>
      <c r="E177" s="58">
        <f>ROUND('Sch 140 Distribution Chg'!H160,2)</f>
        <v>0.52</v>
      </c>
      <c r="F177" s="59">
        <f>ROUND('Sch 140 Prod Trans Demand Chg'!F160,2)</f>
        <v>0.04</v>
      </c>
      <c r="G177" s="59">
        <f>ROUND('Sch 140 Prod Trans Energy Chg'!H160,2)</f>
        <v>0.1</v>
      </c>
      <c r="H177" s="59">
        <f>SUM(E177:G177)</f>
        <v>0.66</v>
      </c>
      <c r="J177" s="60">
        <v>204</v>
      </c>
      <c r="K177" s="61">
        <f>ROUND(J177*H177,0)</f>
        <v>135</v>
      </c>
      <c r="M177" s="62">
        <f>ROUND(H177-N177,2)</f>
        <v>0.5</v>
      </c>
      <c r="N177" s="63">
        <f>ROUND(H177*$N$9,2)</f>
        <v>0.16</v>
      </c>
      <c r="O177" s="63">
        <f>SUM(M177:N177)</f>
        <v>0.66</v>
      </c>
      <c r="P177" s="77">
        <f>+O177-H177</f>
        <v>0</v>
      </c>
    </row>
    <row r="178" spans="1:16" ht="13.15" customHeight="1" x14ac:dyDescent="0.2">
      <c r="A178" s="3">
        <f t="shared" si="62"/>
        <v>168</v>
      </c>
      <c r="B178" s="34" t="str">
        <f>'WP#3 - UE-190529 Light COS'!A149</f>
        <v>58E &amp; 59E</v>
      </c>
      <c r="C178" s="33" t="str">
        <f>'WP#3 - UE-190529 Light COS'!C149</f>
        <v>Metal Halide</v>
      </c>
      <c r="D178" s="32" t="str">
        <f>'WP#3 - UE-190529 Light COS'!D149</f>
        <v>DM 400</v>
      </c>
      <c r="E178" s="58">
        <f>ROUND('Sch 140 Distribution Chg'!H161,2)</f>
        <v>0.52</v>
      </c>
      <c r="F178" s="59">
        <f>ROUND('Sch 140 Prod Trans Demand Chg'!F161,2)</f>
        <v>0.06</v>
      </c>
      <c r="G178" s="59">
        <f>ROUND('Sch 140 Prod Trans Energy Chg'!H161,2)</f>
        <v>0.16</v>
      </c>
      <c r="H178" s="59">
        <f>SUM(E178:G178)</f>
        <v>0.7400000000000001</v>
      </c>
      <c r="J178" s="60">
        <v>1025</v>
      </c>
      <c r="K178" s="61">
        <f>ROUND(J178*H178,0)</f>
        <v>759</v>
      </c>
      <c r="M178" s="62">
        <f>ROUND(H178-N178,2)</f>
        <v>0.56000000000000005</v>
      </c>
      <c r="N178" s="63">
        <f>ROUND(H178*$N$9,2)</f>
        <v>0.18</v>
      </c>
      <c r="O178" s="63">
        <f>SUM(M178:N178)</f>
        <v>0.74</v>
      </c>
      <c r="P178" s="77">
        <f>+O178-H178</f>
        <v>0</v>
      </c>
    </row>
    <row r="179" spans="1:16" ht="13.15" customHeight="1" x14ac:dyDescent="0.2">
      <c r="A179" s="3">
        <f t="shared" si="62"/>
        <v>169</v>
      </c>
      <c r="B179" s="34" t="str">
        <f>'WP#3 - UE-190529 Light COS'!A150</f>
        <v>58E &amp; 59E</v>
      </c>
      <c r="C179" s="33" t="str">
        <f>'WP#3 - UE-190529 Light COS'!C150</f>
        <v>Metal Halide</v>
      </c>
      <c r="D179" s="32" t="str">
        <f>'WP#3 - UE-190529 Light COS'!D150</f>
        <v>DM 1000</v>
      </c>
      <c r="E179" s="58">
        <f>ROUND('Sch 140 Distribution Chg'!H162,2)</f>
        <v>0.7</v>
      </c>
      <c r="F179" s="59">
        <f>ROUND('Sch 140 Prod Trans Demand Chg'!F162,2)</f>
        <v>0.14000000000000001</v>
      </c>
      <c r="G179" s="59">
        <f>ROUND('Sch 140 Prod Trans Energy Chg'!H162,2)</f>
        <v>0.39</v>
      </c>
      <c r="H179" s="59">
        <f>SUM(E179:G179)</f>
        <v>1.23</v>
      </c>
      <c r="J179" s="60">
        <v>1470</v>
      </c>
      <c r="K179" s="61">
        <f>ROUND(J179*H179,0)</f>
        <v>1808</v>
      </c>
      <c r="M179" s="62">
        <f>ROUND(H179-N179,2)</f>
        <v>0.93</v>
      </c>
      <c r="N179" s="63">
        <f>ROUND(H179*$N$9,2)</f>
        <v>0.3</v>
      </c>
      <c r="O179" s="63">
        <f>SUM(M179:N179)</f>
        <v>1.23</v>
      </c>
      <c r="P179" s="77">
        <f>+O179-H179</f>
        <v>0</v>
      </c>
    </row>
    <row r="180" spans="1:16" ht="13.15" customHeight="1" x14ac:dyDescent="0.2">
      <c r="A180" s="3">
        <f t="shared" si="62"/>
        <v>170</v>
      </c>
      <c r="B180" s="34"/>
      <c r="C180" s="33"/>
      <c r="D180" s="32"/>
      <c r="E180" s="58"/>
      <c r="F180" s="59"/>
      <c r="G180" s="59"/>
      <c r="H180" s="59"/>
      <c r="J180" s="60"/>
      <c r="K180" s="61"/>
      <c r="M180" s="62"/>
      <c r="N180" s="63"/>
      <c r="O180" s="63"/>
      <c r="P180" s="77"/>
    </row>
    <row r="181" spans="1:16" ht="13.15" customHeight="1" x14ac:dyDescent="0.2">
      <c r="A181" s="3">
        <f t="shared" si="62"/>
        <v>171</v>
      </c>
      <c r="B181" s="34" t="str">
        <f>'WP#3 - UE-190529 Light COS'!A152</f>
        <v>58E &amp; 59E</v>
      </c>
      <c r="C181" s="33" t="str">
        <f>'WP#3 - UE-190529 Light COS'!C152</f>
        <v>Metal Halide</v>
      </c>
      <c r="D181" s="32" t="str">
        <f>'WP#3 - UE-190529 Light COS'!D152</f>
        <v>HM 250</v>
      </c>
      <c r="E181" s="58">
        <f>ROUND('Sch 140 Distribution Chg'!H164,2)</f>
        <v>0.52</v>
      </c>
      <c r="F181" s="59">
        <f>ROUND('Sch 140 Prod Trans Demand Chg'!F164,2)</f>
        <v>0.04</v>
      </c>
      <c r="G181" s="59">
        <f>ROUND('Sch 140 Prod Trans Energy Chg'!H164,2)</f>
        <v>0.1</v>
      </c>
      <c r="H181" s="59">
        <f>SUM(E181:G181)</f>
        <v>0.66</v>
      </c>
      <c r="J181" s="60">
        <v>120</v>
      </c>
      <c r="K181" s="61">
        <f>ROUND(J181*H181,0)</f>
        <v>79</v>
      </c>
      <c r="M181" s="62">
        <f>ROUND(H181-N181,2)</f>
        <v>0.5</v>
      </c>
      <c r="N181" s="63">
        <f>ROUND(H181*$N$9,2)</f>
        <v>0.16</v>
      </c>
      <c r="O181" s="63">
        <f>SUM(M181:N181)</f>
        <v>0.66</v>
      </c>
      <c r="P181" s="77">
        <f>+O181-H181</f>
        <v>0</v>
      </c>
    </row>
    <row r="182" spans="1:16" ht="13.15" customHeight="1" x14ac:dyDescent="0.2">
      <c r="A182" s="3">
        <f t="shared" si="62"/>
        <v>172</v>
      </c>
      <c r="B182" s="34" t="str">
        <f>'WP#3 - UE-190529 Light COS'!A153</f>
        <v>58E &amp; 59E</v>
      </c>
      <c r="C182" s="33" t="str">
        <f>'WP#3 - UE-190529 Light COS'!C153</f>
        <v>Metal Halide</v>
      </c>
      <c r="D182" s="32" t="str">
        <f>'WP#3 - UE-190529 Light COS'!D153</f>
        <v>HM 400</v>
      </c>
      <c r="E182" s="58">
        <f>ROUND('Sch 140 Distribution Chg'!H165,2)</f>
        <v>0.52</v>
      </c>
      <c r="F182" s="59">
        <f>ROUND('Sch 140 Prod Trans Demand Chg'!F165,2)</f>
        <v>0.06</v>
      </c>
      <c r="G182" s="59">
        <f>ROUND('Sch 140 Prod Trans Energy Chg'!H165,2)</f>
        <v>0.16</v>
      </c>
      <c r="H182" s="59">
        <f>SUM(E182:G182)</f>
        <v>0.7400000000000001</v>
      </c>
      <c r="J182" s="60">
        <v>477</v>
      </c>
      <c r="K182" s="61">
        <f>ROUND(J182*H182,0)</f>
        <v>353</v>
      </c>
      <c r="M182" s="62">
        <f>ROUND(H182-N182,2)</f>
        <v>0.56000000000000005</v>
      </c>
      <c r="N182" s="63">
        <f>ROUND(H182*$N$9,2)</f>
        <v>0.18</v>
      </c>
      <c r="O182" s="63">
        <f>SUM(M182:N182)</f>
        <v>0.74</v>
      </c>
      <c r="P182" s="77">
        <f>+O182-H182</f>
        <v>0</v>
      </c>
    </row>
    <row r="183" spans="1:16" ht="13.15" customHeight="1" x14ac:dyDescent="0.2">
      <c r="A183" s="3">
        <f t="shared" si="62"/>
        <v>173</v>
      </c>
      <c r="B183" s="34"/>
      <c r="C183" s="33"/>
      <c r="D183" s="32"/>
      <c r="E183" s="58"/>
      <c r="F183" s="59"/>
      <c r="G183" s="59"/>
      <c r="H183" s="59"/>
      <c r="J183" s="60"/>
      <c r="K183" s="61"/>
      <c r="M183" s="62"/>
      <c r="N183" s="63"/>
      <c r="O183" s="63"/>
      <c r="P183" s="77"/>
    </row>
    <row r="184" spans="1:16" ht="13.15" customHeight="1" x14ac:dyDescent="0.2">
      <c r="A184" s="3">
        <f t="shared" si="62"/>
        <v>174</v>
      </c>
      <c r="B184" s="34" t="str">
        <f>'WP#3 - UE-190529 Light COS'!A155</f>
        <v>58E &amp; 59E</v>
      </c>
      <c r="C184" s="33" t="str">
        <f>'WP#3 - UE-190529 Light COS'!C155</f>
        <v>Light Emitting Diode</v>
      </c>
      <c r="D184" s="32" t="str">
        <f>'WP#3 - UE-190529 Light COS'!D155</f>
        <v>LED 030.01-060</v>
      </c>
      <c r="E184" s="58">
        <f>ROUND('Sch 140 Distribution Chg'!H167,2)</f>
        <v>0.55000000000000004</v>
      </c>
      <c r="F184" s="59">
        <f>ROUND('Sch 140 Prod Trans Demand Chg'!F167,2)</f>
        <v>0.01</v>
      </c>
      <c r="G184" s="59">
        <f>ROUND('Sch 140 Prod Trans Energy Chg'!H167,2)</f>
        <v>0.02</v>
      </c>
      <c r="H184" s="59">
        <f t="shared" ref="H184:H198" si="81">SUM(E184:G184)</f>
        <v>0.58000000000000007</v>
      </c>
      <c r="J184" s="60">
        <v>36</v>
      </c>
      <c r="K184" s="61">
        <f t="shared" ref="K184:K198" si="82">ROUND(J184*H184,0)</f>
        <v>21</v>
      </c>
      <c r="M184" s="62">
        <f t="shared" ref="M184:M198" si="83">ROUND(H184-N184,2)</f>
        <v>0.44</v>
      </c>
      <c r="N184" s="63">
        <f t="shared" ref="N184:N198" si="84">ROUND(H184*$N$9,2)</f>
        <v>0.14000000000000001</v>
      </c>
      <c r="O184" s="63">
        <f t="shared" ref="O184:O198" si="85">SUM(M184:N184)</f>
        <v>0.58000000000000007</v>
      </c>
      <c r="P184" s="77">
        <f t="shared" ref="P184:P198" si="86">+O184-H184</f>
        <v>0</v>
      </c>
    </row>
    <row r="185" spans="1:16" ht="13.15" customHeight="1" x14ac:dyDescent="0.2">
      <c r="A185" s="3">
        <f t="shared" si="62"/>
        <v>175</v>
      </c>
      <c r="B185" s="34" t="str">
        <f>'WP#3 - UE-190529 Light COS'!A156</f>
        <v>58E &amp; 59E</v>
      </c>
      <c r="C185" s="33" t="str">
        <f>'WP#3 - UE-190529 Light COS'!C156</f>
        <v>Light Emitting Diode</v>
      </c>
      <c r="D185" s="32" t="str">
        <f>'WP#3 - UE-190529 Light COS'!D156</f>
        <v>LED 060.01-090</v>
      </c>
      <c r="E185" s="58">
        <f>ROUND('Sch 140 Distribution Chg'!H168,2)</f>
        <v>0.6</v>
      </c>
      <c r="F185" s="59">
        <f>ROUND('Sch 140 Prod Trans Demand Chg'!F168,2)</f>
        <v>0.01</v>
      </c>
      <c r="G185" s="59">
        <f>ROUND('Sch 140 Prod Trans Energy Chg'!H168,2)</f>
        <v>0.03</v>
      </c>
      <c r="H185" s="59">
        <f t="shared" si="81"/>
        <v>0.64</v>
      </c>
      <c r="J185" s="60">
        <v>721</v>
      </c>
      <c r="K185" s="61">
        <f>ROUND(J185*H185,0)</f>
        <v>461</v>
      </c>
      <c r="M185" s="62">
        <f t="shared" si="83"/>
        <v>0.49</v>
      </c>
      <c r="N185" s="63">
        <f t="shared" si="84"/>
        <v>0.15</v>
      </c>
      <c r="O185" s="63">
        <f t="shared" si="85"/>
        <v>0.64</v>
      </c>
      <c r="P185" s="77">
        <f t="shared" si="86"/>
        <v>0</v>
      </c>
    </row>
    <row r="186" spans="1:16" ht="13.15" customHeight="1" x14ac:dyDescent="0.2">
      <c r="A186" s="3">
        <f t="shared" si="62"/>
        <v>176</v>
      </c>
      <c r="B186" s="34" t="str">
        <f>'WP#3 - UE-190529 Light COS'!A157</f>
        <v>58E &amp; 59E</v>
      </c>
      <c r="C186" s="33" t="str">
        <f>'WP#3 - UE-190529 Light COS'!C157</f>
        <v>Light Emitting Diode</v>
      </c>
      <c r="D186" s="32" t="str">
        <f>'WP#3 - UE-190529 Light COS'!D157</f>
        <v>LED 090.01-120</v>
      </c>
      <c r="E186" s="58">
        <f>ROUND('Sch 140 Distribution Chg'!H169,2)</f>
        <v>0.64</v>
      </c>
      <c r="F186" s="59">
        <f>ROUND('Sch 140 Prod Trans Demand Chg'!F169,2)</f>
        <v>0.02</v>
      </c>
      <c r="G186" s="59">
        <f>ROUND('Sch 140 Prod Trans Energy Chg'!H169,2)</f>
        <v>0.04</v>
      </c>
      <c r="H186" s="59">
        <f t="shared" si="81"/>
        <v>0.70000000000000007</v>
      </c>
      <c r="J186" s="60">
        <v>192</v>
      </c>
      <c r="K186" s="61">
        <f t="shared" si="82"/>
        <v>134</v>
      </c>
      <c r="M186" s="62">
        <f t="shared" si="83"/>
        <v>0.53</v>
      </c>
      <c r="N186" s="63">
        <f t="shared" si="84"/>
        <v>0.17</v>
      </c>
      <c r="O186" s="63">
        <f t="shared" si="85"/>
        <v>0.70000000000000007</v>
      </c>
      <c r="P186" s="77">
        <f t="shared" si="86"/>
        <v>0</v>
      </c>
    </row>
    <row r="187" spans="1:16" ht="13.15" customHeight="1" x14ac:dyDescent="0.2">
      <c r="A187" s="3">
        <f t="shared" si="62"/>
        <v>177</v>
      </c>
      <c r="B187" s="34" t="str">
        <f>'WP#3 - UE-190529 Light COS'!A158</f>
        <v>58E &amp; 59E</v>
      </c>
      <c r="C187" s="33" t="str">
        <f>'WP#3 - UE-190529 Light COS'!C158</f>
        <v>Light Emitting Diode</v>
      </c>
      <c r="D187" s="32" t="str">
        <f>'WP#3 - UE-190529 Light COS'!D158</f>
        <v>LED 120.01-150</v>
      </c>
      <c r="E187" s="58">
        <f>ROUND('Sch 140 Distribution Chg'!H170,2)</f>
        <v>0.69</v>
      </c>
      <c r="F187" s="59">
        <f>ROUND('Sch 140 Prod Trans Demand Chg'!F170,2)</f>
        <v>0.02</v>
      </c>
      <c r="G187" s="59">
        <f>ROUND('Sch 140 Prod Trans Energy Chg'!H170,2)</f>
        <v>0.05</v>
      </c>
      <c r="H187" s="59">
        <f t="shared" si="81"/>
        <v>0.76</v>
      </c>
      <c r="J187" s="60">
        <v>1267</v>
      </c>
      <c r="K187" s="61">
        <f t="shared" si="82"/>
        <v>963</v>
      </c>
      <c r="M187" s="62">
        <f t="shared" si="83"/>
        <v>0.57999999999999996</v>
      </c>
      <c r="N187" s="63">
        <f t="shared" si="84"/>
        <v>0.18</v>
      </c>
      <c r="O187" s="63">
        <f t="shared" si="85"/>
        <v>0.76</v>
      </c>
      <c r="P187" s="77">
        <f t="shared" si="86"/>
        <v>0</v>
      </c>
    </row>
    <row r="188" spans="1:16" ht="13.15" customHeight="1" x14ac:dyDescent="0.2">
      <c r="A188" s="3">
        <f t="shared" si="62"/>
        <v>178</v>
      </c>
      <c r="B188" s="34" t="str">
        <f>'WP#3 - UE-190529 Light COS'!A159</f>
        <v>58E &amp; 59E</v>
      </c>
      <c r="C188" s="33" t="str">
        <f>'WP#3 - UE-190529 Light COS'!C159</f>
        <v>Light Emitting Diode</v>
      </c>
      <c r="D188" s="32" t="str">
        <f>'WP#3 - UE-190529 Light COS'!D159</f>
        <v>LED 150.01-180</v>
      </c>
      <c r="E188" s="58">
        <f>ROUND('Sch 140 Distribution Chg'!H171,2)</f>
        <v>0.74</v>
      </c>
      <c r="F188" s="59">
        <f>ROUND('Sch 140 Prod Trans Demand Chg'!F171,2)</f>
        <v>0.02</v>
      </c>
      <c r="G188" s="59">
        <f>ROUND('Sch 140 Prod Trans Energy Chg'!H171,2)</f>
        <v>0.06</v>
      </c>
      <c r="H188" s="59">
        <f t="shared" si="81"/>
        <v>0.82000000000000006</v>
      </c>
      <c r="J188" s="60">
        <v>166</v>
      </c>
      <c r="K188" s="61">
        <f t="shared" si="82"/>
        <v>136</v>
      </c>
      <c r="M188" s="62">
        <f t="shared" si="83"/>
        <v>0.62</v>
      </c>
      <c r="N188" s="63">
        <f t="shared" si="84"/>
        <v>0.2</v>
      </c>
      <c r="O188" s="63">
        <f t="shared" si="85"/>
        <v>0.82000000000000006</v>
      </c>
      <c r="P188" s="77">
        <f t="shared" si="86"/>
        <v>0</v>
      </c>
    </row>
    <row r="189" spans="1:16" ht="13.15" customHeight="1" x14ac:dyDescent="0.2">
      <c r="A189" s="3">
        <f t="shared" si="62"/>
        <v>179</v>
      </c>
      <c r="B189" s="34" t="str">
        <f>'WP#3 - UE-190529 Light COS'!A160</f>
        <v>58E &amp; 59E</v>
      </c>
      <c r="C189" s="33" t="str">
        <f>'WP#3 - UE-190529 Light COS'!C160</f>
        <v>Light Emitting Diode</v>
      </c>
      <c r="D189" s="32" t="str">
        <f>'WP#3 - UE-190529 Light COS'!D160</f>
        <v>LED 180.01-210</v>
      </c>
      <c r="E189" s="58">
        <f>ROUND('Sch 140 Distribution Chg'!H172,2)</f>
        <v>0.79</v>
      </c>
      <c r="F189" s="59">
        <f>ROUND('Sch 140 Prod Trans Demand Chg'!F172,2)</f>
        <v>0.03</v>
      </c>
      <c r="G189" s="59">
        <f>ROUND('Sch 140 Prod Trans Energy Chg'!H172,2)</f>
        <v>0.08</v>
      </c>
      <c r="H189" s="59">
        <f t="shared" si="81"/>
        <v>0.9</v>
      </c>
      <c r="J189" s="60">
        <v>0</v>
      </c>
      <c r="K189" s="61">
        <f t="shared" si="82"/>
        <v>0</v>
      </c>
      <c r="M189" s="62">
        <f t="shared" si="83"/>
        <v>0.68</v>
      </c>
      <c r="N189" s="63">
        <f t="shared" si="84"/>
        <v>0.22</v>
      </c>
      <c r="O189" s="63">
        <f t="shared" si="85"/>
        <v>0.9</v>
      </c>
      <c r="P189" s="77">
        <f t="shared" si="86"/>
        <v>0</v>
      </c>
    </row>
    <row r="190" spans="1:16" ht="13.15" customHeight="1" x14ac:dyDescent="0.2">
      <c r="A190" s="3">
        <f t="shared" si="62"/>
        <v>180</v>
      </c>
      <c r="B190" s="34" t="str">
        <f>'WP#3 - UE-190529 Light COS'!A161</f>
        <v>58E &amp; 59E</v>
      </c>
      <c r="C190" s="33" t="str">
        <f>'WP#3 - UE-190529 Light COS'!C161</f>
        <v>Light Emitting Diode</v>
      </c>
      <c r="D190" s="32" t="str">
        <f>'WP#3 - UE-190529 Light COS'!D161</f>
        <v>LED 210.01-240</v>
      </c>
      <c r="E190" s="58">
        <f>ROUND('Sch 140 Distribution Chg'!H173,2)</f>
        <v>0.83</v>
      </c>
      <c r="F190" s="59">
        <f>ROUND('Sch 140 Prod Trans Demand Chg'!F173,2)</f>
        <v>0.03</v>
      </c>
      <c r="G190" s="59">
        <f>ROUND('Sch 140 Prod Trans Energy Chg'!H173,2)</f>
        <v>0.09</v>
      </c>
      <c r="H190" s="59">
        <f t="shared" si="81"/>
        <v>0.95</v>
      </c>
      <c r="J190" s="60">
        <v>151</v>
      </c>
      <c r="K190" s="61">
        <f t="shared" si="82"/>
        <v>143</v>
      </c>
      <c r="M190" s="62">
        <f t="shared" si="83"/>
        <v>0.72</v>
      </c>
      <c r="N190" s="63">
        <f t="shared" si="84"/>
        <v>0.23</v>
      </c>
      <c r="O190" s="63">
        <f t="shared" si="85"/>
        <v>0.95</v>
      </c>
      <c r="P190" s="77">
        <f t="shared" si="86"/>
        <v>0</v>
      </c>
    </row>
    <row r="191" spans="1:16" ht="13.15" customHeight="1" x14ac:dyDescent="0.2">
      <c r="A191" s="3">
        <f t="shared" si="62"/>
        <v>181</v>
      </c>
      <c r="B191" s="34" t="str">
        <f>'WP#3 - UE-190529 Light COS'!A162</f>
        <v>58E &amp; 59E</v>
      </c>
      <c r="C191" s="33" t="str">
        <f>'WP#3 - UE-190529 Light COS'!C162</f>
        <v>Light Emitting Diode</v>
      </c>
      <c r="D191" s="32" t="str">
        <f>'WP#3 - UE-190529 Light COS'!D162</f>
        <v>LED 240.01-270</v>
      </c>
      <c r="E191" s="58">
        <f>ROUND('Sch 140 Distribution Chg'!H174,2)</f>
        <v>0.88</v>
      </c>
      <c r="F191" s="59">
        <f>ROUND('Sch 140 Prod Trans Demand Chg'!F174,2)</f>
        <v>0.04</v>
      </c>
      <c r="G191" s="59">
        <f>ROUND('Sch 140 Prod Trans Energy Chg'!H174,2)</f>
        <v>0.1</v>
      </c>
      <c r="H191" s="59">
        <f t="shared" si="81"/>
        <v>1.02</v>
      </c>
      <c r="J191" s="60">
        <v>264</v>
      </c>
      <c r="K191" s="61">
        <f t="shared" si="82"/>
        <v>269</v>
      </c>
      <c r="M191" s="62">
        <f t="shared" si="83"/>
        <v>0.78</v>
      </c>
      <c r="N191" s="63">
        <f t="shared" si="84"/>
        <v>0.24</v>
      </c>
      <c r="O191" s="63">
        <f t="shared" si="85"/>
        <v>1.02</v>
      </c>
      <c r="P191" s="77">
        <f t="shared" si="86"/>
        <v>0</v>
      </c>
    </row>
    <row r="192" spans="1:16" ht="13.15" customHeight="1" x14ac:dyDescent="0.2">
      <c r="A192" s="3">
        <f t="shared" si="62"/>
        <v>182</v>
      </c>
      <c r="B192" s="34" t="str">
        <f>'WP#3 - UE-190529 Light COS'!A163</f>
        <v>58E &amp; 59E</v>
      </c>
      <c r="C192" s="33" t="str">
        <f>'WP#3 - UE-190529 Light COS'!C163</f>
        <v>Light Emitting Diode</v>
      </c>
      <c r="D192" s="32" t="str">
        <f>'WP#3 - UE-190529 Light COS'!D163</f>
        <v>LED 270.01-300</v>
      </c>
      <c r="E192" s="58">
        <f>ROUND('Sch 140 Distribution Chg'!H175,2)</f>
        <v>0.93</v>
      </c>
      <c r="F192" s="59">
        <f>ROUND('Sch 140 Prod Trans Demand Chg'!F175,2)</f>
        <v>0.04</v>
      </c>
      <c r="G192" s="59">
        <f>ROUND('Sch 140 Prod Trans Energy Chg'!H175,2)</f>
        <v>0.11</v>
      </c>
      <c r="H192" s="59">
        <f t="shared" si="81"/>
        <v>1.08</v>
      </c>
      <c r="J192" s="60">
        <v>0</v>
      </c>
      <c r="K192" s="61">
        <f t="shared" si="82"/>
        <v>0</v>
      </c>
      <c r="M192" s="62">
        <f t="shared" si="83"/>
        <v>0.82</v>
      </c>
      <c r="N192" s="63">
        <f t="shared" si="84"/>
        <v>0.26</v>
      </c>
      <c r="O192" s="63">
        <f t="shared" si="85"/>
        <v>1.08</v>
      </c>
      <c r="P192" s="77">
        <f t="shared" si="86"/>
        <v>0</v>
      </c>
    </row>
    <row r="193" spans="1:16" ht="13.15" customHeight="1" x14ac:dyDescent="0.2">
      <c r="A193" s="3">
        <f t="shared" si="62"/>
        <v>183</v>
      </c>
      <c r="B193" s="34" t="str">
        <f>'WP#3 - UE-190529 Light COS'!A164</f>
        <v>58E &amp; 59E</v>
      </c>
      <c r="C193" s="33" t="str">
        <f>'WP#3 - UE-190529 Light COS'!C164</f>
        <v>Light Emitting Diode</v>
      </c>
      <c r="D193" s="32" t="str">
        <f>'WP#3 - UE-190529 Light COS'!D164</f>
        <v>LED 300.01-400</v>
      </c>
      <c r="E193" s="58">
        <f>ROUND('Sch 140 Distribution Chg'!H176,2)</f>
        <v>1.03</v>
      </c>
      <c r="F193" s="59">
        <f>ROUND('Sch 140 Prod Trans Demand Chg'!F176,2)</f>
        <v>0.05</v>
      </c>
      <c r="G193" s="59">
        <f>ROUND('Sch 140 Prod Trans Energy Chg'!H176,2)</f>
        <v>0.14000000000000001</v>
      </c>
      <c r="H193" s="59">
        <f t="shared" si="81"/>
        <v>1.2200000000000002</v>
      </c>
      <c r="J193" s="60">
        <v>0</v>
      </c>
      <c r="K193" s="61">
        <f t="shared" si="82"/>
        <v>0</v>
      </c>
      <c r="M193" s="62">
        <f t="shared" si="83"/>
        <v>0.93</v>
      </c>
      <c r="N193" s="63">
        <f t="shared" si="84"/>
        <v>0.28999999999999998</v>
      </c>
      <c r="O193" s="63">
        <f t="shared" si="85"/>
        <v>1.22</v>
      </c>
      <c r="P193" s="77">
        <f t="shared" si="86"/>
        <v>0</v>
      </c>
    </row>
    <row r="194" spans="1:16" ht="13.15" customHeight="1" x14ac:dyDescent="0.2">
      <c r="A194" s="3">
        <f t="shared" si="62"/>
        <v>184</v>
      </c>
      <c r="B194" s="34" t="str">
        <f>'WP#3 - UE-190529 Light COS'!A165</f>
        <v>58E &amp; 59E</v>
      </c>
      <c r="C194" s="33" t="str">
        <f>'WP#3 - UE-190529 Light COS'!C165</f>
        <v>Light Emitting Diode</v>
      </c>
      <c r="D194" s="32" t="str">
        <f>'WP#3 - UE-190529 Light COS'!D165</f>
        <v>LED 400.01-500</v>
      </c>
      <c r="E194" s="58">
        <f>ROUND('Sch 140 Distribution Chg'!H177,2)</f>
        <v>1.19</v>
      </c>
      <c r="F194" s="59">
        <f>ROUND('Sch 140 Prod Trans Demand Chg'!F177,2)</f>
        <v>7.0000000000000007E-2</v>
      </c>
      <c r="G194" s="59">
        <f>ROUND('Sch 140 Prod Trans Energy Chg'!H177,2)</f>
        <v>0.18</v>
      </c>
      <c r="H194" s="59">
        <f t="shared" si="81"/>
        <v>1.44</v>
      </c>
      <c r="J194" s="60">
        <v>0</v>
      </c>
      <c r="K194" s="61">
        <f t="shared" si="82"/>
        <v>0</v>
      </c>
      <c r="M194" s="62">
        <f t="shared" si="83"/>
        <v>1.0900000000000001</v>
      </c>
      <c r="N194" s="63">
        <f t="shared" si="84"/>
        <v>0.35</v>
      </c>
      <c r="O194" s="63">
        <f t="shared" si="85"/>
        <v>1.44</v>
      </c>
      <c r="P194" s="77">
        <f t="shared" si="86"/>
        <v>0</v>
      </c>
    </row>
    <row r="195" spans="1:16" ht="13.15" customHeight="1" x14ac:dyDescent="0.2">
      <c r="A195" s="3">
        <f t="shared" si="62"/>
        <v>185</v>
      </c>
      <c r="B195" s="34" t="str">
        <f>'WP#3 - UE-190529 Light COS'!A166</f>
        <v>58E &amp; 59E</v>
      </c>
      <c r="C195" s="33" t="str">
        <f>'WP#3 - UE-190529 Light COS'!C166</f>
        <v>Light Emitting Diode</v>
      </c>
      <c r="D195" s="32" t="str">
        <f>'WP#3 - UE-190529 Light COS'!D166</f>
        <v>LED 500.01-600</v>
      </c>
      <c r="E195" s="58">
        <f>ROUND('Sch 140 Distribution Chg'!H178,2)</f>
        <v>1.35</v>
      </c>
      <c r="F195" s="59">
        <f>ROUND('Sch 140 Prod Trans Demand Chg'!F178,2)</f>
        <v>0.08</v>
      </c>
      <c r="G195" s="59">
        <f>ROUND('Sch 140 Prod Trans Energy Chg'!H178,2)</f>
        <v>0.22</v>
      </c>
      <c r="H195" s="59">
        <f t="shared" si="81"/>
        <v>1.6500000000000001</v>
      </c>
      <c r="J195" s="60">
        <v>0</v>
      </c>
      <c r="K195" s="61">
        <f t="shared" si="82"/>
        <v>0</v>
      </c>
      <c r="M195" s="62">
        <f t="shared" si="83"/>
        <v>1.25</v>
      </c>
      <c r="N195" s="63">
        <f t="shared" si="84"/>
        <v>0.4</v>
      </c>
      <c r="O195" s="63">
        <f t="shared" si="85"/>
        <v>1.65</v>
      </c>
      <c r="P195" s="77">
        <f t="shared" si="86"/>
        <v>0</v>
      </c>
    </row>
    <row r="196" spans="1:16" ht="13.15" customHeight="1" x14ac:dyDescent="0.2">
      <c r="A196" s="3">
        <f t="shared" si="62"/>
        <v>186</v>
      </c>
      <c r="B196" s="34" t="str">
        <f>'WP#3 - UE-190529 Light COS'!A167</f>
        <v>58E &amp; 59E</v>
      </c>
      <c r="C196" s="33" t="str">
        <f>'WP#3 - UE-190529 Light COS'!C167</f>
        <v>Light Emitting Diode</v>
      </c>
      <c r="D196" s="32" t="str">
        <f>'WP#3 - UE-190529 Light COS'!D167</f>
        <v>LED 600.01-700</v>
      </c>
      <c r="E196" s="58">
        <f>ROUND('Sch 140 Distribution Chg'!H179,2)</f>
        <v>1.51</v>
      </c>
      <c r="F196" s="59">
        <f>ROUND('Sch 140 Prod Trans Demand Chg'!F179,2)</f>
        <v>0.09</v>
      </c>
      <c r="G196" s="59">
        <f>ROUND('Sch 140 Prod Trans Energy Chg'!H179,2)</f>
        <v>0.26</v>
      </c>
      <c r="H196" s="59">
        <f t="shared" si="81"/>
        <v>1.86</v>
      </c>
      <c r="J196" s="60">
        <v>0</v>
      </c>
      <c r="K196" s="61">
        <f t="shared" si="82"/>
        <v>0</v>
      </c>
      <c r="M196" s="62">
        <f t="shared" si="83"/>
        <v>1.41</v>
      </c>
      <c r="N196" s="63">
        <f t="shared" si="84"/>
        <v>0.45</v>
      </c>
      <c r="O196" s="63">
        <f t="shared" si="85"/>
        <v>1.8599999999999999</v>
      </c>
      <c r="P196" s="77">
        <f t="shared" si="86"/>
        <v>0</v>
      </c>
    </row>
    <row r="197" spans="1:16" ht="13.15" customHeight="1" x14ac:dyDescent="0.2">
      <c r="A197" s="3">
        <f t="shared" si="62"/>
        <v>187</v>
      </c>
      <c r="B197" s="34" t="str">
        <f>'WP#3 - UE-190529 Light COS'!A168</f>
        <v>58E &amp; 59E</v>
      </c>
      <c r="C197" s="33" t="str">
        <f>'WP#3 - UE-190529 Light COS'!C168</f>
        <v>Light Emitting Diode</v>
      </c>
      <c r="D197" s="32" t="str">
        <f>'WP#3 - UE-190529 Light COS'!D168</f>
        <v>LED 700.01-800</v>
      </c>
      <c r="E197" s="58">
        <f>ROUND('Sch 140 Distribution Chg'!H180,2)</f>
        <v>1.67</v>
      </c>
      <c r="F197" s="59">
        <f>ROUND('Sch 140 Prod Trans Demand Chg'!F180,2)</f>
        <v>0.11</v>
      </c>
      <c r="G197" s="59">
        <f>ROUND('Sch 140 Prod Trans Energy Chg'!H180,2)</f>
        <v>0.3</v>
      </c>
      <c r="H197" s="59">
        <f t="shared" si="81"/>
        <v>2.08</v>
      </c>
      <c r="J197" s="60">
        <v>0</v>
      </c>
      <c r="K197" s="61">
        <f t="shared" si="82"/>
        <v>0</v>
      </c>
      <c r="M197" s="62">
        <f t="shared" si="83"/>
        <v>1.58</v>
      </c>
      <c r="N197" s="63">
        <f t="shared" si="84"/>
        <v>0.5</v>
      </c>
      <c r="O197" s="63">
        <f t="shared" si="85"/>
        <v>2.08</v>
      </c>
      <c r="P197" s="77">
        <f t="shared" si="86"/>
        <v>0</v>
      </c>
    </row>
    <row r="198" spans="1:16" ht="13.15" customHeight="1" x14ac:dyDescent="0.2">
      <c r="A198" s="3">
        <f t="shared" si="62"/>
        <v>188</v>
      </c>
      <c r="B198" s="34" t="str">
        <f>'WP#3 - UE-190529 Light COS'!A169</f>
        <v>58E &amp; 59E</v>
      </c>
      <c r="C198" s="33" t="str">
        <f>'WP#3 - UE-190529 Light COS'!C169</f>
        <v>Light Emitting Diode</v>
      </c>
      <c r="D198" s="32" t="str">
        <f>'WP#3 - UE-190529 Light COS'!D169</f>
        <v>LED 800.01-900</v>
      </c>
      <c r="E198" s="58">
        <f>ROUND('Sch 140 Distribution Chg'!H181,2)</f>
        <v>1.83</v>
      </c>
      <c r="F198" s="59">
        <f>ROUND('Sch 140 Prod Trans Demand Chg'!F181,2)</f>
        <v>0.12</v>
      </c>
      <c r="G198" s="59">
        <f>ROUND('Sch 140 Prod Trans Energy Chg'!H181,2)</f>
        <v>0.33</v>
      </c>
      <c r="H198" s="59">
        <f t="shared" si="81"/>
        <v>2.2800000000000002</v>
      </c>
      <c r="J198" s="60">
        <v>0</v>
      </c>
      <c r="K198" s="61">
        <f t="shared" si="82"/>
        <v>0</v>
      </c>
      <c r="M198" s="62">
        <f t="shared" si="83"/>
        <v>1.73</v>
      </c>
      <c r="N198" s="63">
        <f t="shared" si="84"/>
        <v>0.55000000000000004</v>
      </c>
      <c r="O198" s="63">
        <f t="shared" si="85"/>
        <v>2.2800000000000002</v>
      </c>
      <c r="P198" s="77">
        <f t="shared" si="86"/>
        <v>0</v>
      </c>
    </row>
    <row r="199" spans="1:16" ht="13.15" customHeight="1" x14ac:dyDescent="0.2">
      <c r="A199" s="3">
        <f t="shared" si="62"/>
        <v>189</v>
      </c>
      <c r="B199" s="34"/>
      <c r="C199" s="33"/>
      <c r="D199" s="32"/>
      <c r="E199" s="58"/>
      <c r="F199" s="59"/>
      <c r="G199" s="59"/>
      <c r="H199" s="59"/>
      <c r="J199" s="60"/>
      <c r="K199" s="61"/>
      <c r="M199" s="62"/>
      <c r="N199" s="63"/>
      <c r="O199" s="63"/>
      <c r="P199" s="77"/>
    </row>
    <row r="200" spans="1:16" ht="13.15" customHeight="1" x14ac:dyDescent="0.2">
      <c r="A200" s="3">
        <f t="shared" si="62"/>
        <v>190</v>
      </c>
      <c r="B200" s="34" t="str">
        <f>'WP#3 - UE-190529 Light COS'!A170</f>
        <v>Sch 57</v>
      </c>
      <c r="C200" s="33"/>
      <c r="D200" s="32"/>
      <c r="E200" s="58"/>
      <c r="F200" s="59"/>
      <c r="G200" s="59"/>
      <c r="H200" s="59"/>
      <c r="J200" s="60"/>
      <c r="K200" s="61"/>
      <c r="M200" s="62"/>
      <c r="N200" s="63"/>
      <c r="O200" s="63"/>
      <c r="P200" s="77"/>
    </row>
    <row r="201" spans="1:16" ht="13.15" customHeight="1" x14ac:dyDescent="0.2">
      <c r="A201" s="3">
        <f t="shared" si="62"/>
        <v>191</v>
      </c>
      <c r="B201" s="34" t="str">
        <f>'WP#3 - UE-190529 Light COS'!A171</f>
        <v>57E</v>
      </c>
      <c r="C201" s="33" t="str">
        <f>'WP#3 - UE-190529 Light COS'!C171</f>
        <v>Per W charge</v>
      </c>
      <c r="D201" s="32">
        <f>'WP#3 - UE-190529 Light COS'!E171</f>
        <v>1090639.8333333333</v>
      </c>
      <c r="E201" s="64">
        <f>ROUND('Sch 140 Distribution Chg'!H184,5)</f>
        <v>0</v>
      </c>
      <c r="F201" s="65">
        <f>ROUND('Sch 140 Prod Trans Demand Chg'!F184,5)</f>
        <v>1.3999999999999999E-4</v>
      </c>
      <c r="G201" s="65">
        <f>ROUND('Sch 140 Prod Trans Energy Chg'!H184,5)</f>
        <v>8.1999999999999998E-4</v>
      </c>
      <c r="H201" s="65">
        <f>SUM(E201:G201)</f>
        <v>9.5999999999999992E-4</v>
      </c>
      <c r="J201" s="60">
        <v>11405629</v>
      </c>
      <c r="K201" s="61">
        <f>ROUND(J201*H201,0)</f>
        <v>10949</v>
      </c>
      <c r="M201" s="66">
        <f>ROUND(H201-N201,5)</f>
        <v>7.2999999999999996E-4</v>
      </c>
      <c r="N201" s="66">
        <f>ROUND(H201*$N$9,5)</f>
        <v>2.3000000000000001E-4</v>
      </c>
      <c r="O201" s="328">
        <f>SUM(M201:N201)</f>
        <v>9.5999999999999992E-4</v>
      </c>
      <c r="P201" s="77">
        <f>+O201-H201</f>
        <v>0</v>
      </c>
    </row>
    <row r="202" spans="1:16" ht="13.15" customHeight="1" x14ac:dyDescent="0.2">
      <c r="A202" s="3">
        <f t="shared" si="62"/>
        <v>192</v>
      </c>
      <c r="B202" s="34"/>
      <c r="C202" s="33"/>
      <c r="D202" s="32"/>
      <c r="E202" s="58"/>
      <c r="F202" s="59"/>
      <c r="G202" s="59"/>
      <c r="H202" s="59"/>
      <c r="J202" s="60"/>
      <c r="K202" s="61"/>
      <c r="M202" s="62"/>
      <c r="N202" s="63"/>
      <c r="O202" s="63"/>
      <c r="P202" s="77"/>
    </row>
    <row r="203" spans="1:16" ht="13.15" customHeight="1" x14ac:dyDescent="0.2">
      <c r="A203" s="3">
        <f t="shared" si="62"/>
        <v>193</v>
      </c>
      <c r="B203" s="34" t="str">
        <f>'WP#3 - UE-190529 Light COS'!A172</f>
        <v>Pole Rental Rates</v>
      </c>
      <c r="C203" s="33"/>
      <c r="D203" s="32"/>
      <c r="E203" s="58"/>
      <c r="F203" s="59"/>
      <c r="G203" s="59"/>
      <c r="H203" s="59"/>
      <c r="J203" s="60"/>
      <c r="K203" s="61"/>
      <c r="M203" s="62"/>
      <c r="N203" s="63"/>
      <c r="O203" s="63"/>
      <c r="P203" s="77"/>
    </row>
    <row r="204" spans="1:16" ht="13.15" customHeight="1" x14ac:dyDescent="0.2">
      <c r="A204" s="3">
        <f t="shared" si="62"/>
        <v>194</v>
      </c>
      <c r="B204" s="34" t="str">
        <f>'WP#3 - UE-190529 Light COS'!A173</f>
        <v>55 &amp; 56</v>
      </c>
      <c r="C204" s="33" t="str">
        <f>'WP#3 - UE-190529 Light COS'!C173</f>
        <v>Pole</v>
      </c>
      <c r="D204" s="32" t="str">
        <f>'WP#3 - UE-190529 Light COS'!D173</f>
        <v>Old</v>
      </c>
      <c r="E204" s="58">
        <f>ROUND('Sch 140 Distribution Chg'!H187,2)</f>
        <v>0.59</v>
      </c>
      <c r="F204" s="59">
        <f>ROUND('Sch 140 Prod Trans Demand Chg'!F187,2)</f>
        <v>0</v>
      </c>
      <c r="G204" s="59">
        <f>ROUND('Sch 140 Prod Trans Energy Chg'!H187,2)</f>
        <v>0</v>
      </c>
      <c r="H204" s="59">
        <f>SUM(E204:G204)</f>
        <v>0.59</v>
      </c>
      <c r="J204" s="60">
        <v>7257</v>
      </c>
      <c r="K204" s="61">
        <f>ROUND(J204*H204,0)</f>
        <v>4282</v>
      </c>
      <c r="M204" s="62">
        <f>ROUND(H204-N204,2)</f>
        <v>0.45</v>
      </c>
      <c r="N204" s="63">
        <f>ROUND(H204*$N$9,2)</f>
        <v>0.14000000000000001</v>
      </c>
      <c r="O204" s="62">
        <f>SUM(M204:N204)</f>
        <v>0.59000000000000008</v>
      </c>
      <c r="P204" s="77">
        <f>+O204-H204</f>
        <v>0</v>
      </c>
    </row>
    <row r="205" spans="1:16" ht="13.15" customHeight="1" x14ac:dyDescent="0.2">
      <c r="A205" s="3">
        <f t="shared" si="62"/>
        <v>195</v>
      </c>
      <c r="B205" s="34" t="str">
        <f>'WP#3 - UE-190529 Light COS'!A174</f>
        <v>56 &amp; 56</v>
      </c>
      <c r="C205" s="33" t="str">
        <f>'WP#3 - UE-190529 Light COS'!C174</f>
        <v>Pole</v>
      </c>
      <c r="D205" s="32" t="str">
        <f>'WP#3 - UE-190529 Light COS'!D174</f>
        <v>New</v>
      </c>
      <c r="E205" s="58">
        <f>ROUND('Sch 140 Distribution Chg'!H188,2)</f>
        <v>1.17</v>
      </c>
      <c r="F205" s="59">
        <f>ROUND('Sch 140 Prod Trans Demand Chg'!F188,2)</f>
        <v>0</v>
      </c>
      <c r="G205" s="59">
        <f>ROUND('Sch 140 Prod Trans Energy Chg'!H188,2)</f>
        <v>0</v>
      </c>
      <c r="H205" s="59">
        <f>SUM(E205:G205)</f>
        <v>1.17</v>
      </c>
      <c r="J205" s="60">
        <v>4030</v>
      </c>
      <c r="K205" s="61">
        <f>ROUND(J205*H205,0)</f>
        <v>4715</v>
      </c>
      <c r="M205" s="62">
        <f>ROUND(H205-N205,2)</f>
        <v>0.89</v>
      </c>
      <c r="N205" s="63">
        <f>ROUND(H205*$N$9,2)</f>
        <v>0.28000000000000003</v>
      </c>
      <c r="O205" s="63">
        <f>SUM(M205:N205)</f>
        <v>1.17</v>
      </c>
      <c r="P205" s="77">
        <f>+O205-H205</f>
        <v>0</v>
      </c>
    </row>
    <row r="206" spans="1:16" ht="13.15" customHeight="1" x14ac:dyDescent="0.2">
      <c r="A206" s="3">
        <f t="shared" ref="A206:A215" si="87">A205+1</f>
        <v>196</v>
      </c>
      <c r="B206" s="34"/>
      <c r="C206" s="33"/>
      <c r="D206" s="32"/>
      <c r="E206" s="58"/>
      <c r="F206" s="59"/>
      <c r="G206" s="59"/>
      <c r="H206" s="59"/>
      <c r="J206" s="60"/>
      <c r="K206" s="61"/>
      <c r="M206" s="62"/>
      <c r="N206" s="63"/>
      <c r="O206" s="63"/>
      <c r="P206" s="77"/>
    </row>
    <row r="207" spans="1:16" ht="13.15" customHeight="1" x14ac:dyDescent="0.2">
      <c r="A207" s="3">
        <f t="shared" si="87"/>
        <v>197</v>
      </c>
      <c r="B207" s="34" t="str">
        <f>'WP#3 - UE-190529 Light COS'!A176</f>
        <v>58 &amp; 59</v>
      </c>
      <c r="C207" s="33" t="str">
        <f>'WP#3 - UE-190529 Light COS'!C176</f>
        <v>Pole</v>
      </c>
      <c r="D207" s="32" t="s">
        <v>4</v>
      </c>
      <c r="E207" s="58">
        <f>ROUND('Sch 140 Distribution Chg'!H187,2)</f>
        <v>0.59</v>
      </c>
      <c r="F207" s="59">
        <f>ROUND('Sch 140 Prod Trans Demand Chg'!F190,2)</f>
        <v>0</v>
      </c>
      <c r="G207" s="59">
        <f>ROUND('Sch 140 Prod Trans Energy Chg'!H190,2)</f>
        <v>0</v>
      </c>
      <c r="H207" s="59">
        <f>SUM(E207:G207)</f>
        <v>0.59</v>
      </c>
      <c r="J207" s="60">
        <v>0</v>
      </c>
      <c r="K207" s="61">
        <f>ROUND(J207*H207,0)</f>
        <v>0</v>
      </c>
      <c r="M207" s="62">
        <f>ROUND(H207-N207,2)</f>
        <v>0.45</v>
      </c>
      <c r="N207" s="63">
        <f>ROUND(H207*$N$9,2)</f>
        <v>0.14000000000000001</v>
      </c>
      <c r="O207" s="63">
        <f>SUM(M207:N207)</f>
        <v>0.59000000000000008</v>
      </c>
      <c r="P207" s="77">
        <f>+O207-H207</f>
        <v>0</v>
      </c>
    </row>
    <row r="208" spans="1:16" ht="13.15" customHeight="1" x14ac:dyDescent="0.2">
      <c r="A208" s="3">
        <f t="shared" si="87"/>
        <v>198</v>
      </c>
      <c r="B208" s="34" t="str">
        <f>B207</f>
        <v>58 &amp; 59</v>
      </c>
      <c r="C208" s="33" t="str">
        <f>C207</f>
        <v>Pole</v>
      </c>
      <c r="D208" s="32" t="str">
        <f>'WP#3 - UE-190529 Light COS'!D176</f>
        <v>New</v>
      </c>
      <c r="E208" s="58">
        <f>ROUND('Sch 140 Distribution Chg'!H190,2)</f>
        <v>1.17</v>
      </c>
      <c r="F208" s="59">
        <f>ROUND('Sch 140 Prod Trans Demand Chg'!F190,2)</f>
        <v>0</v>
      </c>
      <c r="G208" s="59">
        <f>ROUND('Sch 140 Prod Trans Energy Chg'!H190,2)</f>
        <v>0</v>
      </c>
      <c r="H208" s="59">
        <f>SUM(E208:G208)</f>
        <v>1.17</v>
      </c>
      <c r="J208" s="60">
        <v>1868</v>
      </c>
      <c r="K208" s="61">
        <f>ROUND(J208*H208,0)</f>
        <v>2186</v>
      </c>
      <c r="M208" s="62">
        <f>ROUND(H208-N208,2)</f>
        <v>0.89</v>
      </c>
      <c r="N208" s="63">
        <f>ROUND(H208*$N$9,2)</f>
        <v>0.28000000000000003</v>
      </c>
      <c r="O208" s="63">
        <f>SUM(M208:N208)</f>
        <v>1.17</v>
      </c>
      <c r="P208" s="77">
        <f>+O208-H208</f>
        <v>0</v>
      </c>
    </row>
    <row r="209" spans="1:16" ht="13.15" customHeight="1" x14ac:dyDescent="0.2">
      <c r="A209" s="3">
        <f t="shared" si="87"/>
        <v>199</v>
      </c>
      <c r="B209" s="34"/>
      <c r="C209" s="33"/>
      <c r="D209" s="32"/>
      <c r="E209" s="29"/>
      <c r="F209" s="67"/>
      <c r="G209" s="67"/>
      <c r="H209" s="67"/>
    </row>
    <row r="210" spans="1:16" ht="13.15" customHeight="1" x14ac:dyDescent="0.2">
      <c r="A210" s="51">
        <f t="shared" si="87"/>
        <v>200</v>
      </c>
      <c r="B210" s="68" t="s">
        <v>3</v>
      </c>
      <c r="D210" s="32"/>
      <c r="E210" s="29"/>
      <c r="F210" s="67"/>
      <c r="G210" s="67"/>
      <c r="H210" s="67"/>
      <c r="J210" s="69">
        <f>SUM(J25:J208)</f>
        <v>12867111</v>
      </c>
      <c r="K210" s="61">
        <f>SUM(K25:K208)</f>
        <v>576554</v>
      </c>
    </row>
    <row r="211" spans="1:16" ht="13.15" customHeight="1" x14ac:dyDescent="0.2">
      <c r="A211" s="51">
        <f t="shared" si="87"/>
        <v>201</v>
      </c>
      <c r="B211" s="70" t="s">
        <v>2</v>
      </c>
      <c r="D211" s="32"/>
      <c r="E211" s="29"/>
      <c r="F211" s="67"/>
      <c r="G211" s="67"/>
      <c r="H211" s="67"/>
      <c r="J211" s="69">
        <v>12853956</v>
      </c>
      <c r="K211" s="71">
        <v>574283.34118859575</v>
      </c>
    </row>
    <row r="212" spans="1:16" ht="13.15" customHeight="1" thickBot="1" x14ac:dyDescent="0.25">
      <c r="A212" s="51">
        <f t="shared" si="87"/>
        <v>202</v>
      </c>
      <c r="B212" s="1" t="s">
        <v>1</v>
      </c>
      <c r="D212" s="32"/>
      <c r="E212" s="29"/>
      <c r="F212" s="67"/>
      <c r="G212" s="67"/>
      <c r="H212" s="67"/>
      <c r="J212" s="303">
        <f>+J210-J211</f>
        <v>13155</v>
      </c>
      <c r="K212" s="304">
        <f>+K210-K211</f>
        <v>2270.6588114042534</v>
      </c>
    </row>
    <row r="213" spans="1:16" ht="13.15" customHeight="1" thickTop="1" x14ac:dyDescent="0.2">
      <c r="A213" s="51">
        <f t="shared" si="87"/>
        <v>203</v>
      </c>
      <c r="D213" s="32"/>
      <c r="E213" s="29"/>
      <c r="F213" s="67"/>
      <c r="G213" s="67"/>
      <c r="H213" s="67"/>
      <c r="J213" s="50"/>
      <c r="K213" s="50"/>
    </row>
    <row r="214" spans="1:16" ht="13.15" customHeight="1" x14ac:dyDescent="0.2">
      <c r="A214" s="51">
        <f t="shared" si="87"/>
        <v>204</v>
      </c>
      <c r="B214" s="68" t="s">
        <v>0</v>
      </c>
      <c r="D214" s="32"/>
      <c r="E214" s="29"/>
      <c r="F214" s="67"/>
      <c r="G214" s="67"/>
      <c r="H214" s="67"/>
      <c r="J214" s="50"/>
      <c r="K214" s="61">
        <f>+K211+K215</f>
        <v>575344.56067115418</v>
      </c>
    </row>
    <row r="215" spans="1:16" ht="13.15" customHeight="1" x14ac:dyDescent="0.2">
      <c r="A215" s="306">
        <f t="shared" si="87"/>
        <v>205</v>
      </c>
      <c r="B215" s="307" t="s">
        <v>379</v>
      </c>
      <c r="C215" s="308"/>
      <c r="D215" s="309"/>
      <c r="E215" s="310"/>
      <c r="F215" s="311"/>
      <c r="G215" s="311"/>
      <c r="H215" s="311"/>
      <c r="I215" s="312"/>
      <c r="J215" s="313"/>
      <c r="K215" s="314">
        <v>1061.2194825584711</v>
      </c>
      <c r="L215" s="312"/>
      <c r="M215" s="312"/>
      <c r="N215" s="312"/>
      <c r="O215" s="312"/>
      <c r="P215" s="315"/>
    </row>
    <row r="216" spans="1:16" x14ac:dyDescent="0.2">
      <c r="B216" s="34"/>
      <c r="C216" s="33"/>
      <c r="D216" s="32"/>
      <c r="E216" s="29"/>
      <c r="F216" s="67"/>
      <c r="G216" s="67"/>
      <c r="H216" s="67"/>
      <c r="J216" s="60"/>
    </row>
    <row r="217" spans="1:16" x14ac:dyDescent="0.2">
      <c r="E217" s="23"/>
      <c r="J217" s="60"/>
    </row>
    <row r="218" spans="1:16" x14ac:dyDescent="0.2">
      <c r="B218" s="28"/>
      <c r="J218" s="60"/>
    </row>
    <row r="219" spans="1:16" x14ac:dyDescent="0.2">
      <c r="J219" s="60"/>
    </row>
    <row r="220" spans="1:16" x14ac:dyDescent="0.2">
      <c r="B220" s="28"/>
      <c r="J220" s="60"/>
    </row>
    <row r="221" spans="1:16" x14ac:dyDescent="0.2">
      <c r="B221" s="28"/>
      <c r="J221" s="60"/>
    </row>
    <row r="222" spans="1:16" x14ac:dyDescent="0.2">
      <c r="J222" s="60"/>
    </row>
    <row r="223" spans="1:16" x14ac:dyDescent="0.2">
      <c r="J223" s="60"/>
    </row>
    <row r="224" spans="1:16" x14ac:dyDescent="0.2">
      <c r="J224" s="60"/>
    </row>
    <row r="225" spans="10:10" x14ac:dyDescent="0.2">
      <c r="J225" s="60"/>
    </row>
    <row r="226" spans="10:10" x14ac:dyDescent="0.2">
      <c r="J226" s="60"/>
    </row>
    <row r="227" spans="10:10" x14ac:dyDescent="0.2">
      <c r="J227" s="60"/>
    </row>
    <row r="228" spans="10:10" x14ac:dyDescent="0.2">
      <c r="J228" s="60"/>
    </row>
    <row r="229" spans="10:10" x14ac:dyDescent="0.2">
      <c r="J229" s="60"/>
    </row>
    <row r="230" spans="10:10" x14ac:dyDescent="0.2">
      <c r="J230" s="60"/>
    </row>
    <row r="231" spans="10:10" x14ac:dyDescent="0.2">
      <c r="J231" s="60"/>
    </row>
    <row r="232" spans="10:10" x14ac:dyDescent="0.2">
      <c r="J232" s="60"/>
    </row>
    <row r="233" spans="10:10" x14ac:dyDescent="0.2">
      <c r="J233" s="60"/>
    </row>
    <row r="234" spans="10:10" x14ac:dyDescent="0.2">
      <c r="J234" s="60"/>
    </row>
    <row r="235" spans="10:10" x14ac:dyDescent="0.2">
      <c r="J235" s="60"/>
    </row>
    <row r="236" spans="10:10" x14ac:dyDescent="0.2">
      <c r="J236" s="60"/>
    </row>
    <row r="237" spans="10:10" x14ac:dyDescent="0.2">
      <c r="J237" s="60"/>
    </row>
    <row r="238" spans="10:10" x14ac:dyDescent="0.2">
      <c r="J238" s="60"/>
    </row>
    <row r="239" spans="10:10" x14ac:dyDescent="0.2">
      <c r="J239" s="60"/>
    </row>
    <row r="240" spans="10:10" x14ac:dyDescent="0.2">
      <c r="J240" s="60"/>
    </row>
    <row r="241" spans="10:10" x14ac:dyDescent="0.2">
      <c r="J241" s="60"/>
    </row>
    <row r="242" spans="10:10" x14ac:dyDescent="0.2">
      <c r="J242" s="60"/>
    </row>
    <row r="243" spans="10:10" x14ac:dyDescent="0.2">
      <c r="J243" s="60"/>
    </row>
    <row r="244" spans="10:10" x14ac:dyDescent="0.2">
      <c r="J244" s="60"/>
    </row>
    <row r="245" spans="10:10" x14ac:dyDescent="0.2">
      <c r="J245" s="60"/>
    </row>
    <row r="246" spans="10:10" x14ac:dyDescent="0.2">
      <c r="J246" s="60"/>
    </row>
    <row r="247" spans="10:10" x14ac:dyDescent="0.2">
      <c r="J247" s="60"/>
    </row>
    <row r="248" spans="10:10" x14ac:dyDescent="0.2">
      <c r="J248" s="60"/>
    </row>
    <row r="249" spans="10:10" x14ac:dyDescent="0.2">
      <c r="J249" s="60"/>
    </row>
    <row r="250" spans="10:10" x14ac:dyDescent="0.2">
      <c r="J250" s="60"/>
    </row>
    <row r="251" spans="10:10" x14ac:dyDescent="0.2">
      <c r="J251" s="60"/>
    </row>
    <row r="252" spans="10:10" x14ac:dyDescent="0.2">
      <c r="J252" s="60"/>
    </row>
    <row r="253" spans="10:10" x14ac:dyDescent="0.2">
      <c r="J253" s="60"/>
    </row>
    <row r="254" spans="10:10" x14ac:dyDescent="0.2">
      <c r="J254" s="60"/>
    </row>
    <row r="255" spans="10:10" x14ac:dyDescent="0.2">
      <c r="J255" s="60"/>
    </row>
    <row r="256" spans="10:10" x14ac:dyDescent="0.2">
      <c r="J256" s="60"/>
    </row>
  </sheetData>
  <mergeCells count="6">
    <mergeCell ref="B5:H5"/>
    <mergeCell ref="B6:H6"/>
    <mergeCell ref="A1:P1"/>
    <mergeCell ref="A2:P2"/>
    <mergeCell ref="A3:P3"/>
    <mergeCell ref="A4:P4"/>
  </mergeCells>
  <pageMargins left="0.7" right="0.7" top="0.75" bottom="0.75" header="0.3" footer="0.3"/>
  <pageSetup scale="60" fitToHeight="2" orientation="portrait" r:id="rId1"/>
  <headerFooter>
    <oddFooter>&amp;R&amp;F
&amp;A
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67"/>
  <sheetViews>
    <sheetView workbookViewId="0">
      <pane ySplit="3" topLeftCell="A4" activePane="bottomLeft" state="frozen"/>
      <selection pane="bottomLeft" activeCell="E31" sqref="E31"/>
    </sheetView>
  </sheetViews>
  <sheetFormatPr defaultColWidth="9.140625" defaultRowHeight="11.25" x14ac:dyDescent="0.2"/>
  <cols>
    <col min="1" max="1" width="8.28515625" style="78" bestFit="1" customWidth="1"/>
    <col min="2" max="2" width="7.28515625" style="78" bestFit="1" customWidth="1"/>
    <col min="3" max="3" width="36.28515625" style="78" bestFit="1" customWidth="1"/>
    <col min="4" max="4" width="9.42578125" style="78" bestFit="1" customWidth="1"/>
    <col min="5" max="5" width="16.7109375" style="78" bestFit="1" customWidth="1"/>
    <col min="6" max="6" width="5.140625" style="78" customWidth="1"/>
    <col min="7" max="7" width="2.140625" style="78" customWidth="1"/>
    <col min="8" max="8" width="30.5703125" style="78" bestFit="1" customWidth="1"/>
    <col min="9" max="9" width="52" style="121" bestFit="1" customWidth="1"/>
    <col min="10" max="10" width="17.5703125" style="78" customWidth="1"/>
    <col min="11" max="14" width="14.28515625" style="78" customWidth="1"/>
    <col min="15" max="16384" width="9.140625" style="78"/>
  </cols>
  <sheetData>
    <row r="1" spans="1:14" x14ac:dyDescent="0.2">
      <c r="A1" s="348" t="s">
        <v>149</v>
      </c>
      <c r="B1" s="348"/>
      <c r="C1" s="348"/>
      <c r="D1" s="348"/>
      <c r="E1" s="348"/>
    </row>
    <row r="2" spans="1:14" x14ac:dyDescent="0.2">
      <c r="A2" s="349" t="s">
        <v>377</v>
      </c>
      <c r="B2" s="348"/>
      <c r="C2" s="348"/>
      <c r="D2" s="348"/>
      <c r="E2" s="348"/>
    </row>
    <row r="3" spans="1:14" x14ac:dyDescent="0.2">
      <c r="A3" s="348" t="s">
        <v>148</v>
      </c>
      <c r="B3" s="348"/>
      <c r="C3" s="348"/>
      <c r="D3" s="348"/>
      <c r="E3" s="348"/>
    </row>
    <row r="4" spans="1:14" ht="12" thickBot="1" x14ac:dyDescent="0.25">
      <c r="A4" s="79"/>
      <c r="B4" s="79"/>
      <c r="C4" s="79"/>
      <c r="D4" s="80"/>
      <c r="E4" s="80"/>
    </row>
    <row r="5" spans="1:14" ht="22.5" x14ac:dyDescent="0.2">
      <c r="A5" s="81" t="s">
        <v>40</v>
      </c>
      <c r="B5" s="81" t="s">
        <v>147</v>
      </c>
      <c r="C5" s="82" t="s">
        <v>146</v>
      </c>
      <c r="D5" s="81" t="s">
        <v>145</v>
      </c>
      <c r="E5" s="81" t="s">
        <v>144</v>
      </c>
      <c r="H5" s="83"/>
      <c r="I5" s="122"/>
      <c r="J5" s="347" t="s">
        <v>102</v>
      </c>
      <c r="K5" s="116" t="s">
        <v>143</v>
      </c>
      <c r="L5" s="117" t="s">
        <v>108</v>
      </c>
      <c r="M5" s="116" t="s">
        <v>142</v>
      </c>
      <c r="N5" s="118" t="s">
        <v>132</v>
      </c>
    </row>
    <row r="6" spans="1:14" x14ac:dyDescent="0.2">
      <c r="A6" s="84"/>
      <c r="B6" s="84" t="s">
        <v>34</v>
      </c>
      <c r="C6" s="84" t="s">
        <v>33</v>
      </c>
      <c r="D6" s="84" t="s">
        <v>32</v>
      </c>
      <c r="E6" s="84" t="s">
        <v>22</v>
      </c>
      <c r="H6" s="85" t="s">
        <v>141</v>
      </c>
      <c r="I6" s="123" t="s">
        <v>356</v>
      </c>
      <c r="J6" s="340"/>
      <c r="K6" s="119"/>
      <c r="L6" s="119"/>
      <c r="M6" s="119"/>
      <c r="N6" s="120"/>
    </row>
    <row r="7" spans="1:14" x14ac:dyDescent="0.2">
      <c r="A7" s="79">
        <v>1</v>
      </c>
      <c r="B7" s="79"/>
      <c r="C7" s="86" t="s">
        <v>140</v>
      </c>
      <c r="D7" s="80"/>
      <c r="E7" s="87"/>
      <c r="H7" s="88" t="s">
        <v>139</v>
      </c>
      <c r="I7" s="124" t="s">
        <v>357</v>
      </c>
      <c r="J7" s="90">
        <f>+E20+E27</f>
        <v>17285191.067040663</v>
      </c>
      <c r="K7" s="90">
        <f>+J7</f>
        <v>17285191.067040663</v>
      </c>
      <c r="L7" s="91">
        <f>+K7/$K$10</f>
        <v>0.17868832092626308</v>
      </c>
      <c r="M7" s="89"/>
      <c r="N7" s="92">
        <f>+L7*$M$10</f>
        <v>102807.35350038703</v>
      </c>
    </row>
    <row r="8" spans="1:14" x14ac:dyDescent="0.2">
      <c r="A8" s="79">
        <v>2</v>
      </c>
      <c r="B8" s="79"/>
      <c r="C8" s="79"/>
      <c r="D8" s="80"/>
      <c r="E8" s="87"/>
      <c r="H8" s="88" t="s">
        <v>103</v>
      </c>
      <c r="I8" s="124" t="s">
        <v>357</v>
      </c>
      <c r="J8" s="90">
        <f>+E51</f>
        <v>79448557.268831328</v>
      </c>
      <c r="K8" s="90">
        <f>+J8</f>
        <v>79448557.268831328</v>
      </c>
      <c r="L8" s="91">
        <f>+K8/$K$10</f>
        <v>0.82131167907373692</v>
      </c>
      <c r="M8" s="89"/>
      <c r="N8" s="92">
        <f>+L8*$M$10</f>
        <v>472537.20717076713</v>
      </c>
    </row>
    <row r="9" spans="1:14" x14ac:dyDescent="0.2">
      <c r="A9" s="79">
        <v>3</v>
      </c>
      <c r="B9" s="79"/>
      <c r="C9" s="86" t="s">
        <v>138</v>
      </c>
      <c r="D9" s="80"/>
      <c r="E9" s="87"/>
      <c r="H9" s="88" t="s">
        <v>137</v>
      </c>
      <c r="I9" s="124" t="s">
        <v>357</v>
      </c>
      <c r="J9" s="131">
        <f>+E14+E65</f>
        <v>14236954.476064928</v>
      </c>
      <c r="K9" s="131">
        <v>0</v>
      </c>
      <c r="L9" s="91">
        <f>+K9/$K$10</f>
        <v>0</v>
      </c>
      <c r="M9" s="89"/>
      <c r="N9" s="132">
        <f>+L9*$M$10</f>
        <v>0</v>
      </c>
    </row>
    <row r="10" spans="1:14" ht="12" thickBot="1" x14ac:dyDescent="0.25">
      <c r="A10" s="79">
        <v>4</v>
      </c>
      <c r="B10" s="79"/>
      <c r="C10" s="86" t="s">
        <v>136</v>
      </c>
      <c r="D10" s="80"/>
      <c r="E10" s="80"/>
      <c r="H10" s="93"/>
      <c r="I10" s="125"/>
      <c r="J10" s="95">
        <f>SUM(J7:J9)</f>
        <v>110970702.81193691</v>
      </c>
      <c r="K10" s="95">
        <f>SUM(K7:K9)</f>
        <v>96733748.335871994</v>
      </c>
      <c r="L10" s="96">
        <f>SUM(L7:L9)</f>
        <v>1</v>
      </c>
      <c r="M10" s="130">
        <f>'Prelim Sch 140 Combined Charges'!K214</f>
        <v>575344.56067115418</v>
      </c>
      <c r="N10" s="97">
        <f>SUM(N7:N9)</f>
        <v>575344.56067115418</v>
      </c>
    </row>
    <row r="11" spans="1:14" ht="12" thickBot="1" x14ac:dyDescent="0.25">
      <c r="A11" s="79">
        <v>5</v>
      </c>
      <c r="B11" s="98">
        <v>300</v>
      </c>
      <c r="C11" s="79" t="s">
        <v>135</v>
      </c>
      <c r="D11" s="80" t="s">
        <v>106</v>
      </c>
      <c r="E11" s="136">
        <v>240491.78185012622</v>
      </c>
    </row>
    <row r="12" spans="1:14" x14ac:dyDescent="0.2">
      <c r="A12" s="79">
        <v>6</v>
      </c>
      <c r="B12" s="98">
        <v>300.01</v>
      </c>
      <c r="C12" s="79" t="s">
        <v>134</v>
      </c>
      <c r="D12" s="80" t="s">
        <v>133</v>
      </c>
      <c r="E12" s="136">
        <v>957354.70815934509</v>
      </c>
      <c r="H12" s="100"/>
      <c r="I12" s="126"/>
      <c r="J12" s="339" t="s">
        <v>132</v>
      </c>
      <c r="K12" s="343" t="s">
        <v>131</v>
      </c>
      <c r="L12" s="345" t="s">
        <v>130</v>
      </c>
      <c r="N12" s="101"/>
    </row>
    <row r="13" spans="1:14" x14ac:dyDescent="0.2">
      <c r="A13" s="79">
        <v>7</v>
      </c>
      <c r="B13" s="98">
        <v>300.02</v>
      </c>
      <c r="C13" s="79" t="s">
        <v>129</v>
      </c>
      <c r="D13" s="80" t="s">
        <v>128</v>
      </c>
      <c r="E13" s="136">
        <v>5325745.7874946091</v>
      </c>
      <c r="H13" s="102"/>
      <c r="I13" s="127"/>
      <c r="J13" s="340"/>
      <c r="K13" s="344"/>
      <c r="L13" s="342"/>
      <c r="N13" s="101"/>
    </row>
    <row r="14" spans="1:14" x14ac:dyDescent="0.2">
      <c r="A14" s="103">
        <v>8</v>
      </c>
      <c r="B14" s="104"/>
      <c r="C14" s="103" t="s">
        <v>43</v>
      </c>
      <c r="D14" s="105"/>
      <c r="E14" s="106">
        <f>SUM(E11:E13)</f>
        <v>6523592.2775040809</v>
      </c>
      <c r="H14" s="88" t="s">
        <v>127</v>
      </c>
      <c r="I14" s="124"/>
      <c r="J14" s="90">
        <f>+N7</f>
        <v>102807.35350038703</v>
      </c>
      <c r="K14" s="89"/>
      <c r="L14" s="107"/>
      <c r="N14" s="89"/>
    </row>
    <row r="15" spans="1:14" x14ac:dyDescent="0.2">
      <c r="A15" s="79">
        <v>9</v>
      </c>
      <c r="B15" s="98"/>
      <c r="C15" s="79"/>
      <c r="D15" s="80"/>
      <c r="E15" s="99"/>
      <c r="H15" s="108" t="s">
        <v>126</v>
      </c>
      <c r="I15" s="124" t="s">
        <v>357</v>
      </c>
      <c r="J15" s="89"/>
      <c r="K15" s="128">
        <v>0.75</v>
      </c>
      <c r="L15" s="92">
        <f>+$J$14*K15</f>
        <v>77105.515125290272</v>
      </c>
      <c r="N15" s="89"/>
    </row>
    <row r="16" spans="1:14" ht="12" thickBot="1" x14ac:dyDescent="0.25">
      <c r="A16" s="79">
        <v>10</v>
      </c>
      <c r="B16" s="98"/>
      <c r="C16" s="86" t="s">
        <v>125</v>
      </c>
      <c r="D16" s="80"/>
      <c r="E16" s="99"/>
      <c r="H16" s="109" t="s">
        <v>124</v>
      </c>
      <c r="I16" s="125" t="s">
        <v>357</v>
      </c>
      <c r="J16" s="94"/>
      <c r="K16" s="129">
        <v>0.25</v>
      </c>
      <c r="L16" s="97">
        <f>+$J$14*K16</f>
        <v>25701.838375096759</v>
      </c>
      <c r="N16" s="89"/>
    </row>
    <row r="17" spans="1:14" ht="12" thickBot="1" x14ac:dyDescent="0.25">
      <c r="A17" s="79">
        <v>11</v>
      </c>
      <c r="B17" s="98">
        <v>310</v>
      </c>
      <c r="C17" s="79" t="s">
        <v>123</v>
      </c>
      <c r="D17" s="80" t="s">
        <v>106</v>
      </c>
      <c r="E17" s="136">
        <v>4311246.4094379963</v>
      </c>
      <c r="N17" s="89"/>
    </row>
    <row r="18" spans="1:14" x14ac:dyDescent="0.2">
      <c r="A18" s="79">
        <v>12</v>
      </c>
      <c r="B18" s="98">
        <v>330</v>
      </c>
      <c r="C18" s="79" t="s">
        <v>122</v>
      </c>
      <c r="D18" s="80" t="s">
        <v>106</v>
      </c>
      <c r="E18" s="136">
        <v>2264197.6575863454</v>
      </c>
      <c r="H18" s="83"/>
      <c r="I18" s="122"/>
      <c r="J18" s="339" t="s">
        <v>121</v>
      </c>
      <c r="K18" s="347" t="s">
        <v>108</v>
      </c>
      <c r="L18" s="339" t="s">
        <v>120</v>
      </c>
      <c r="M18" s="345" t="s">
        <v>119</v>
      </c>
      <c r="N18" s="89"/>
    </row>
    <row r="19" spans="1:14" ht="14.45" customHeight="1" x14ac:dyDescent="0.2">
      <c r="A19" s="79">
        <v>13</v>
      </c>
      <c r="B19" s="98">
        <v>340</v>
      </c>
      <c r="C19" s="79" t="s">
        <v>118</v>
      </c>
      <c r="D19" s="80" t="s">
        <v>106</v>
      </c>
      <c r="E19" s="136">
        <v>6118728.390536692</v>
      </c>
      <c r="H19" s="110" t="s">
        <v>380</v>
      </c>
      <c r="I19" s="123"/>
      <c r="J19" s="346"/>
      <c r="K19" s="340"/>
      <c r="L19" s="340"/>
      <c r="M19" s="342"/>
    </row>
    <row r="20" spans="1:14" x14ac:dyDescent="0.2">
      <c r="A20" s="103">
        <v>14</v>
      </c>
      <c r="B20" s="104"/>
      <c r="C20" s="103" t="s">
        <v>43</v>
      </c>
      <c r="D20" s="105"/>
      <c r="E20" s="106">
        <f>SUM(E17:E19)</f>
        <v>12694172.457561035</v>
      </c>
      <c r="H20" s="111" t="s">
        <v>117</v>
      </c>
      <c r="I20" s="124" t="s">
        <v>358</v>
      </c>
      <c r="J20" s="133">
        <f>'WP#2 - UE-190529 Light COS'!E19</f>
        <v>65030648.545833349</v>
      </c>
      <c r="K20" s="91">
        <f>+J20/J22</f>
        <v>0.97561579171395774</v>
      </c>
      <c r="L20" s="89"/>
      <c r="M20" s="334">
        <f>+K20*$L$22</f>
        <v>461014.76148821041</v>
      </c>
    </row>
    <row r="21" spans="1:14" x14ac:dyDescent="0.2">
      <c r="A21" s="79">
        <v>15</v>
      </c>
      <c r="B21" s="98"/>
      <c r="C21" s="79"/>
      <c r="D21" s="80"/>
      <c r="E21" s="99"/>
      <c r="H21" s="111" t="s">
        <v>116</v>
      </c>
      <c r="I21" s="124" t="s">
        <v>358</v>
      </c>
      <c r="J21" s="134">
        <f>'WP#2 - UE-190529 Light COS'!E25</f>
        <v>1625353.8458333332</v>
      </c>
      <c r="K21" s="91">
        <f>+J21/J22</f>
        <v>2.4384208286042288E-2</v>
      </c>
      <c r="L21" s="89"/>
      <c r="M21" s="334">
        <f>+K21*$L$22</f>
        <v>11522.445682556701</v>
      </c>
    </row>
    <row r="22" spans="1:14" x14ac:dyDescent="0.2">
      <c r="A22" s="79">
        <v>16</v>
      </c>
      <c r="B22" s="98"/>
      <c r="C22" s="86" t="s">
        <v>115</v>
      </c>
      <c r="D22" s="80"/>
      <c r="E22" s="99"/>
      <c r="H22" s="111"/>
      <c r="I22" s="124"/>
      <c r="J22" s="90">
        <f>SUM(J20:J21)</f>
        <v>66656002.391666681</v>
      </c>
      <c r="K22" s="91">
        <f>SUM(K20:K21)</f>
        <v>1</v>
      </c>
      <c r="L22" s="90">
        <f>+N8</f>
        <v>472537.20717076713</v>
      </c>
      <c r="M22" s="92">
        <f>SUM(M20:M21)</f>
        <v>472537.20717076713</v>
      </c>
    </row>
    <row r="23" spans="1:14" ht="12" thickBot="1" x14ac:dyDescent="0.25">
      <c r="A23" s="79">
        <v>17</v>
      </c>
      <c r="B23" s="98">
        <v>350</v>
      </c>
      <c r="C23" s="79" t="s">
        <v>114</v>
      </c>
      <c r="D23" s="80" t="s">
        <v>113</v>
      </c>
      <c r="E23" s="136">
        <v>3466288.137843214</v>
      </c>
      <c r="H23" s="93"/>
      <c r="I23" s="125"/>
      <c r="J23" s="94"/>
      <c r="K23" s="94"/>
      <c r="L23" s="94"/>
      <c r="M23" s="112"/>
    </row>
    <row r="24" spans="1:14" ht="12" thickBot="1" x14ac:dyDescent="0.25">
      <c r="A24" s="79">
        <v>18</v>
      </c>
      <c r="B24" s="98">
        <v>350.01</v>
      </c>
      <c r="C24" s="79" t="s">
        <v>112</v>
      </c>
      <c r="D24" s="80" t="s">
        <v>106</v>
      </c>
      <c r="E24" s="136">
        <v>548516.18084159982</v>
      </c>
    </row>
    <row r="25" spans="1:14" ht="14.45" customHeight="1" x14ac:dyDescent="0.2">
      <c r="A25" s="79">
        <v>19</v>
      </c>
      <c r="B25" s="98">
        <v>350.02</v>
      </c>
      <c r="C25" s="79" t="s">
        <v>111</v>
      </c>
      <c r="D25" s="80" t="s">
        <v>110</v>
      </c>
      <c r="E25" s="136">
        <v>0</v>
      </c>
      <c r="H25" s="100"/>
      <c r="I25" s="126"/>
      <c r="J25" s="339" t="s">
        <v>109</v>
      </c>
      <c r="K25" s="341" t="s">
        <v>108</v>
      </c>
    </row>
    <row r="26" spans="1:14" x14ac:dyDescent="0.2">
      <c r="A26" s="79">
        <v>20</v>
      </c>
      <c r="B26" s="98">
        <v>350.03</v>
      </c>
      <c r="C26" s="79" t="s">
        <v>107</v>
      </c>
      <c r="D26" s="80" t="s">
        <v>106</v>
      </c>
      <c r="E26" s="136">
        <v>576214.29079481575</v>
      </c>
      <c r="H26" s="102"/>
      <c r="I26" s="127"/>
      <c r="J26" s="340"/>
      <c r="K26" s="342"/>
    </row>
    <row r="27" spans="1:14" x14ac:dyDescent="0.2">
      <c r="A27" s="103">
        <v>21</v>
      </c>
      <c r="B27" s="104"/>
      <c r="C27" s="103" t="s">
        <v>43</v>
      </c>
      <c r="D27" s="105"/>
      <c r="E27" s="106">
        <f>SUM(E23:E26)</f>
        <v>4591018.6094796294</v>
      </c>
      <c r="H27" s="111" t="s">
        <v>105</v>
      </c>
      <c r="I27" s="124" t="s">
        <v>359</v>
      </c>
      <c r="J27" s="135">
        <v>434621.42253756488</v>
      </c>
      <c r="K27" s="113">
        <f>+J27/J29</f>
        <v>0.75680659940096429</v>
      </c>
    </row>
    <row r="28" spans="1:14" x14ac:dyDescent="0.2">
      <c r="A28" s="79">
        <v>22</v>
      </c>
      <c r="B28" s="98"/>
      <c r="C28" s="79"/>
      <c r="D28" s="80"/>
      <c r="E28" s="99"/>
      <c r="H28" s="111" t="s">
        <v>104</v>
      </c>
      <c r="I28" s="124" t="s">
        <v>359</v>
      </c>
      <c r="J28" s="135">
        <v>139661.91865103084</v>
      </c>
      <c r="K28" s="113">
        <f>+J28/J29</f>
        <v>0.24319340059903566</v>
      </c>
    </row>
    <row r="29" spans="1:14" ht="12" thickBot="1" x14ac:dyDescent="0.25">
      <c r="A29" s="79">
        <v>23</v>
      </c>
      <c r="B29" s="98"/>
      <c r="C29" s="86" t="s">
        <v>103</v>
      </c>
      <c r="D29" s="80"/>
      <c r="E29" s="99"/>
      <c r="H29" s="93" t="s">
        <v>102</v>
      </c>
      <c r="I29" s="125"/>
      <c r="J29" s="95">
        <f>SUM(J27:J28)</f>
        <v>574283.34118859575</v>
      </c>
      <c r="K29" s="114">
        <f>SUM(K27:K28)</f>
        <v>1</v>
      </c>
    </row>
    <row r="30" spans="1:14" x14ac:dyDescent="0.2">
      <c r="A30" s="79">
        <v>24</v>
      </c>
      <c r="B30" s="98">
        <v>360.01</v>
      </c>
      <c r="C30" s="79" t="s">
        <v>101</v>
      </c>
      <c r="D30" s="80" t="s">
        <v>100</v>
      </c>
      <c r="E30" s="136">
        <v>0</v>
      </c>
    </row>
    <row r="31" spans="1:14" x14ac:dyDescent="0.2">
      <c r="A31" s="79">
        <v>25</v>
      </c>
      <c r="B31" s="98">
        <v>360.02</v>
      </c>
      <c r="C31" s="79" t="s">
        <v>99</v>
      </c>
      <c r="D31" s="80" t="s">
        <v>98</v>
      </c>
      <c r="E31" s="136">
        <v>30858.711539461285</v>
      </c>
    </row>
    <row r="32" spans="1:14" x14ac:dyDescent="0.2">
      <c r="A32" s="79">
        <v>26</v>
      </c>
      <c r="B32" s="98">
        <v>361.01</v>
      </c>
      <c r="C32" s="79" t="s">
        <v>97</v>
      </c>
      <c r="D32" s="80" t="s">
        <v>96</v>
      </c>
      <c r="E32" s="136">
        <v>0</v>
      </c>
    </row>
    <row r="33" spans="1:5" x14ac:dyDescent="0.2">
      <c r="A33" s="79">
        <v>27</v>
      </c>
      <c r="B33" s="98">
        <v>361.02</v>
      </c>
      <c r="C33" s="79" t="s">
        <v>95</v>
      </c>
      <c r="D33" s="80" t="s">
        <v>94</v>
      </c>
      <c r="E33" s="136">
        <v>5805.14555529883</v>
      </c>
    </row>
    <row r="34" spans="1:5" x14ac:dyDescent="0.2">
      <c r="A34" s="79">
        <v>28</v>
      </c>
      <c r="B34" s="98">
        <v>362.01</v>
      </c>
      <c r="C34" s="79" t="s">
        <v>93</v>
      </c>
      <c r="D34" s="80" t="s">
        <v>92</v>
      </c>
      <c r="E34" s="136">
        <v>0</v>
      </c>
    </row>
    <row r="35" spans="1:5" x14ac:dyDescent="0.2">
      <c r="A35" s="79">
        <v>29</v>
      </c>
      <c r="B35" s="98">
        <v>362.02</v>
      </c>
      <c r="C35" s="79" t="s">
        <v>91</v>
      </c>
      <c r="D35" s="80" t="s">
        <v>89</v>
      </c>
      <c r="E35" s="136">
        <v>354330.73590944649</v>
      </c>
    </row>
    <row r="36" spans="1:5" x14ac:dyDescent="0.2">
      <c r="A36" s="79">
        <v>30</v>
      </c>
      <c r="B36" s="98">
        <v>363.01</v>
      </c>
      <c r="C36" s="79" t="s">
        <v>90</v>
      </c>
      <c r="D36" s="80" t="s">
        <v>89</v>
      </c>
      <c r="E36" s="136">
        <v>888.20206740530625</v>
      </c>
    </row>
    <row r="37" spans="1:5" x14ac:dyDescent="0.2">
      <c r="A37" s="79">
        <v>31</v>
      </c>
      <c r="B37" s="98">
        <v>364.01</v>
      </c>
      <c r="C37" s="79" t="s">
        <v>88</v>
      </c>
      <c r="D37" s="80" t="s">
        <v>84</v>
      </c>
      <c r="E37" s="136">
        <v>237125.73810917835</v>
      </c>
    </row>
    <row r="38" spans="1:5" x14ac:dyDescent="0.2">
      <c r="A38" s="79">
        <v>32</v>
      </c>
      <c r="B38" s="98">
        <v>365.01</v>
      </c>
      <c r="C38" s="79" t="s">
        <v>87</v>
      </c>
      <c r="D38" s="80" t="s">
        <v>86</v>
      </c>
      <c r="E38" s="136">
        <v>0</v>
      </c>
    </row>
    <row r="39" spans="1:5" x14ac:dyDescent="0.2">
      <c r="A39" s="79">
        <v>33</v>
      </c>
      <c r="B39" s="98">
        <v>365.02</v>
      </c>
      <c r="C39" s="79" t="s">
        <v>85</v>
      </c>
      <c r="D39" s="80" t="s">
        <v>84</v>
      </c>
      <c r="E39" s="136">
        <v>286946.24007856468</v>
      </c>
    </row>
    <row r="40" spans="1:5" x14ac:dyDescent="0.2">
      <c r="A40" s="79">
        <v>33</v>
      </c>
      <c r="B40" s="98">
        <v>366.01</v>
      </c>
      <c r="C40" s="79" t="s">
        <v>83</v>
      </c>
      <c r="D40" s="80" t="s">
        <v>82</v>
      </c>
      <c r="E40" s="136">
        <v>0</v>
      </c>
    </row>
    <row r="41" spans="1:5" x14ac:dyDescent="0.2">
      <c r="A41" s="79">
        <v>34</v>
      </c>
      <c r="B41" s="98">
        <v>366.02</v>
      </c>
      <c r="C41" s="79" t="s">
        <v>81</v>
      </c>
      <c r="D41" s="80" t="s">
        <v>79</v>
      </c>
      <c r="E41" s="136">
        <v>333576.59941564943</v>
      </c>
    </row>
    <row r="42" spans="1:5" x14ac:dyDescent="0.2">
      <c r="A42" s="79">
        <v>35</v>
      </c>
      <c r="B42" s="98">
        <v>367.01</v>
      </c>
      <c r="C42" s="79" t="s">
        <v>80</v>
      </c>
      <c r="D42" s="80" t="s">
        <v>79</v>
      </c>
      <c r="E42" s="136">
        <v>473245.97878019873</v>
      </c>
    </row>
    <row r="43" spans="1:5" x14ac:dyDescent="0.2">
      <c r="A43" s="79">
        <v>36</v>
      </c>
      <c r="B43" s="98" t="s">
        <v>78</v>
      </c>
      <c r="C43" s="79" t="s">
        <v>77</v>
      </c>
      <c r="D43" s="80" t="s">
        <v>76</v>
      </c>
      <c r="E43" s="136">
        <v>19614074.777613256</v>
      </c>
    </row>
    <row r="44" spans="1:5" x14ac:dyDescent="0.2">
      <c r="A44" s="79">
        <v>37</v>
      </c>
      <c r="B44" s="98" t="s">
        <v>75</v>
      </c>
      <c r="C44" s="79" t="s">
        <v>74</v>
      </c>
      <c r="D44" s="80" t="s">
        <v>73</v>
      </c>
      <c r="E44" s="136">
        <v>793136.45047712862</v>
      </c>
    </row>
    <row r="45" spans="1:5" x14ac:dyDescent="0.2">
      <c r="A45" s="79">
        <v>38</v>
      </c>
      <c r="B45" s="98">
        <v>368.03</v>
      </c>
      <c r="C45" s="79" t="s">
        <v>72</v>
      </c>
      <c r="D45" s="80" t="s">
        <v>71</v>
      </c>
      <c r="E45" s="136">
        <v>0</v>
      </c>
    </row>
    <row r="46" spans="1:5" x14ac:dyDescent="0.2">
      <c r="A46" s="79">
        <v>39</v>
      </c>
      <c r="B46" s="98" t="s">
        <v>70</v>
      </c>
      <c r="C46" s="79" t="s">
        <v>69</v>
      </c>
      <c r="D46" s="80" t="s">
        <v>68</v>
      </c>
      <c r="E46" s="136">
        <v>0</v>
      </c>
    </row>
    <row r="47" spans="1:5" x14ac:dyDescent="0.2">
      <c r="A47" s="79">
        <v>40</v>
      </c>
      <c r="B47" s="98" t="s">
        <v>67</v>
      </c>
      <c r="C47" s="79" t="s">
        <v>66</v>
      </c>
      <c r="D47" s="80" t="s">
        <v>65</v>
      </c>
      <c r="E47" s="136">
        <v>0</v>
      </c>
    </row>
    <row r="48" spans="1:5" x14ac:dyDescent="0.2">
      <c r="A48" s="79">
        <v>41</v>
      </c>
      <c r="B48" s="98">
        <v>370.01</v>
      </c>
      <c r="C48" s="79" t="s">
        <v>64</v>
      </c>
      <c r="D48" s="80" t="s">
        <v>63</v>
      </c>
      <c r="E48" s="136">
        <v>0</v>
      </c>
    </row>
    <row r="49" spans="1:5" x14ac:dyDescent="0.2">
      <c r="A49" s="79">
        <v>42</v>
      </c>
      <c r="B49" s="98">
        <v>373</v>
      </c>
      <c r="C49" s="79" t="s">
        <v>62</v>
      </c>
      <c r="D49" s="80" t="s">
        <v>61</v>
      </c>
      <c r="E49" s="136">
        <v>57317388.722843789</v>
      </c>
    </row>
    <row r="50" spans="1:5" x14ac:dyDescent="0.2">
      <c r="A50" s="79">
        <v>43</v>
      </c>
      <c r="B50" s="98">
        <v>374</v>
      </c>
      <c r="C50" s="79" t="s">
        <v>60</v>
      </c>
      <c r="D50" s="80" t="s">
        <v>59</v>
      </c>
      <c r="E50" s="136">
        <v>1179.9664419440364</v>
      </c>
    </row>
    <row r="51" spans="1:5" x14ac:dyDescent="0.2">
      <c r="A51" s="103">
        <v>44</v>
      </c>
      <c r="B51" s="104"/>
      <c r="C51" s="103" t="s">
        <v>43</v>
      </c>
      <c r="D51" s="105"/>
      <c r="E51" s="106">
        <f>SUM(E30:E50)</f>
        <v>79448557.268831328</v>
      </c>
    </row>
    <row r="52" spans="1:5" x14ac:dyDescent="0.2">
      <c r="A52" s="79">
        <v>45</v>
      </c>
      <c r="B52" s="98"/>
      <c r="C52" s="79"/>
      <c r="D52" s="80"/>
      <c r="E52" s="99"/>
    </row>
    <row r="53" spans="1:5" x14ac:dyDescent="0.2">
      <c r="A53" s="79">
        <v>46</v>
      </c>
      <c r="B53" s="98"/>
      <c r="C53" s="86" t="s">
        <v>58</v>
      </c>
      <c r="D53" s="80"/>
      <c r="E53" s="99"/>
    </row>
    <row r="54" spans="1:5" x14ac:dyDescent="0.2">
      <c r="A54" s="79">
        <v>47</v>
      </c>
      <c r="B54" s="98">
        <v>389</v>
      </c>
      <c r="C54" s="79" t="s">
        <v>57</v>
      </c>
      <c r="D54" s="80" t="s">
        <v>44</v>
      </c>
      <c r="E54" s="136">
        <v>500619.07256664505</v>
      </c>
    </row>
    <row r="55" spans="1:5" x14ac:dyDescent="0.2">
      <c r="A55" s="79">
        <v>48</v>
      </c>
      <c r="B55" s="98">
        <v>390</v>
      </c>
      <c r="C55" s="79" t="s">
        <v>56</v>
      </c>
      <c r="D55" s="80" t="s">
        <v>44</v>
      </c>
      <c r="E55" s="136">
        <v>3129744.2047138489</v>
      </c>
    </row>
    <row r="56" spans="1:5" x14ac:dyDescent="0.2">
      <c r="A56" s="79">
        <v>49</v>
      </c>
      <c r="B56" s="98">
        <v>391</v>
      </c>
      <c r="C56" s="79" t="s">
        <v>55</v>
      </c>
      <c r="D56" s="80" t="s">
        <v>44</v>
      </c>
      <c r="E56" s="136">
        <v>1520282.7374407623</v>
      </c>
    </row>
    <row r="57" spans="1:5" x14ac:dyDescent="0.2">
      <c r="A57" s="79">
        <v>50</v>
      </c>
      <c r="B57" s="98">
        <v>392</v>
      </c>
      <c r="C57" s="79" t="s">
        <v>54</v>
      </c>
      <c r="D57" s="80" t="s">
        <v>44</v>
      </c>
      <c r="E57" s="136">
        <v>214594.35006935726</v>
      </c>
    </row>
    <row r="58" spans="1:5" x14ac:dyDescent="0.2">
      <c r="A58" s="79">
        <v>51</v>
      </c>
      <c r="B58" s="98">
        <v>393</v>
      </c>
      <c r="C58" s="79" t="s">
        <v>53</v>
      </c>
      <c r="D58" s="80" t="s">
        <v>52</v>
      </c>
      <c r="E58" s="136">
        <v>2313.1790477960312</v>
      </c>
    </row>
    <row r="59" spans="1:5" x14ac:dyDescent="0.2">
      <c r="A59" s="79">
        <v>52</v>
      </c>
      <c r="B59" s="98">
        <v>394</v>
      </c>
      <c r="C59" s="79" t="s">
        <v>51</v>
      </c>
      <c r="D59" s="80" t="s">
        <v>48</v>
      </c>
      <c r="E59" s="136">
        <v>140998.46964176124</v>
      </c>
    </row>
    <row r="60" spans="1:5" x14ac:dyDescent="0.2">
      <c r="A60" s="79">
        <v>53</v>
      </c>
      <c r="B60" s="98">
        <v>395</v>
      </c>
      <c r="C60" s="79" t="s">
        <v>50</v>
      </c>
      <c r="D60" s="80" t="s">
        <v>48</v>
      </c>
      <c r="E60" s="136">
        <v>79388.409326174573</v>
      </c>
    </row>
    <row r="61" spans="1:5" x14ac:dyDescent="0.2">
      <c r="A61" s="79">
        <v>54</v>
      </c>
      <c r="B61" s="98">
        <v>396</v>
      </c>
      <c r="C61" s="79" t="s">
        <v>49</v>
      </c>
      <c r="D61" s="80" t="s">
        <v>48</v>
      </c>
      <c r="E61" s="136">
        <v>53878.551046138855</v>
      </c>
    </row>
    <row r="62" spans="1:5" x14ac:dyDescent="0.2">
      <c r="A62" s="79">
        <v>55</v>
      </c>
      <c r="B62" s="98">
        <v>397</v>
      </c>
      <c r="C62" s="79" t="s">
        <v>47</v>
      </c>
      <c r="D62" s="80" t="s">
        <v>44</v>
      </c>
      <c r="E62" s="136">
        <v>2040677.8614816489</v>
      </c>
    </row>
    <row r="63" spans="1:5" x14ac:dyDescent="0.2">
      <c r="A63" s="79">
        <v>56</v>
      </c>
      <c r="B63" s="98">
        <v>398</v>
      </c>
      <c r="C63" s="79" t="s">
        <v>46</v>
      </c>
      <c r="D63" s="80" t="s">
        <v>44</v>
      </c>
      <c r="E63" s="136">
        <v>13486.111627402361</v>
      </c>
    </row>
    <row r="64" spans="1:5" x14ac:dyDescent="0.2">
      <c r="A64" s="79">
        <v>57</v>
      </c>
      <c r="B64" s="98">
        <v>399</v>
      </c>
      <c r="C64" s="79" t="s">
        <v>45</v>
      </c>
      <c r="D64" s="80" t="s">
        <v>44</v>
      </c>
      <c r="E64" s="136">
        <v>17379.251599311956</v>
      </c>
    </row>
    <row r="65" spans="1:5" x14ac:dyDescent="0.2">
      <c r="A65" s="103">
        <v>58</v>
      </c>
      <c r="B65" s="104"/>
      <c r="C65" s="103" t="s">
        <v>43</v>
      </c>
      <c r="D65" s="105"/>
      <c r="E65" s="106">
        <f>SUM(E54:E64)</f>
        <v>7713362.198560847</v>
      </c>
    </row>
    <row r="66" spans="1:5" x14ac:dyDescent="0.2">
      <c r="A66" s="79">
        <v>59</v>
      </c>
      <c r="B66" s="98"/>
      <c r="C66" s="79"/>
      <c r="D66" s="80"/>
      <c r="E66" s="99"/>
    </row>
    <row r="67" spans="1:5" x14ac:dyDescent="0.2">
      <c r="A67" s="103">
        <v>60</v>
      </c>
      <c r="B67" s="104"/>
      <c r="C67" s="115" t="s">
        <v>42</v>
      </c>
      <c r="D67" s="105"/>
      <c r="E67" s="106">
        <f>SUM(E65,E51,E27,E20,E14)</f>
        <v>110970702.81193693</v>
      </c>
    </row>
  </sheetData>
  <mergeCells count="13">
    <mergeCell ref="M18:M19"/>
    <mergeCell ref="A1:E1"/>
    <mergeCell ref="A2:E2"/>
    <mergeCell ref="A3:E3"/>
    <mergeCell ref="J5:J6"/>
    <mergeCell ref="J25:J26"/>
    <mergeCell ref="K25:K26"/>
    <mergeCell ref="J12:J13"/>
    <mergeCell ref="K12:K13"/>
    <mergeCell ref="L12:L13"/>
    <mergeCell ref="J18:J19"/>
    <mergeCell ref="K18:K19"/>
    <mergeCell ref="L18:L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H124"/>
  <sheetViews>
    <sheetView zoomScaleNormal="100" workbookViewId="0">
      <pane ySplit="7" topLeftCell="A8" activePane="bottomLeft" state="frozen"/>
      <selection activeCell="E19" sqref="E19"/>
      <selection pane="bottomLeft" activeCell="F26" sqref="F26"/>
    </sheetView>
  </sheetViews>
  <sheetFormatPr defaultColWidth="9.140625" defaultRowHeight="11.25" x14ac:dyDescent="0.2"/>
  <cols>
    <col min="1" max="1" width="9.28515625" style="3" bestFit="1" customWidth="1"/>
    <col min="2" max="2" width="9.5703125" style="1" bestFit="1" customWidth="1"/>
    <col min="3" max="3" width="53.42578125" style="2" customWidth="1"/>
    <col min="4" max="4" width="38.7109375" style="1" bestFit="1" customWidth="1"/>
    <col min="5" max="5" width="11.7109375" style="1" bestFit="1" customWidth="1"/>
    <col min="6" max="6" width="29.7109375" style="1" bestFit="1" customWidth="1"/>
    <col min="7" max="7" width="9.140625" style="1"/>
    <col min="8" max="8" width="10.5703125" style="1" bestFit="1" customWidth="1"/>
    <col min="9" max="16384" width="9.140625" style="1"/>
  </cols>
  <sheetData>
    <row r="1" spans="1:5" x14ac:dyDescent="0.2">
      <c r="A1" s="350" t="str">
        <f>'Sch 140 Prod Trans Energy Chg'!A1:H1</f>
        <v>Puget Sound Energy</v>
      </c>
      <c r="B1" s="350"/>
      <c r="C1" s="350"/>
      <c r="D1" s="350"/>
      <c r="E1" s="350"/>
    </row>
    <row r="2" spans="1:5" x14ac:dyDescent="0.2">
      <c r="A2" s="350" t="s">
        <v>364</v>
      </c>
      <c r="B2" s="350"/>
      <c r="C2" s="350"/>
      <c r="D2" s="350"/>
      <c r="E2" s="350"/>
    </row>
    <row r="3" spans="1:5" x14ac:dyDescent="0.2">
      <c r="A3" s="351" t="str">
        <f>'Prelim Sch 140 Combined Charges'!A4:P4</f>
        <v>Test Year Ending April 30, 2023</v>
      </c>
      <c r="B3" s="351"/>
      <c r="C3" s="351"/>
      <c r="D3" s="351"/>
      <c r="E3" s="351"/>
    </row>
    <row r="4" spans="1:5" x14ac:dyDescent="0.2">
      <c r="A4" s="350"/>
      <c r="B4" s="350"/>
      <c r="C4" s="350"/>
      <c r="D4" s="350"/>
      <c r="E4" s="350"/>
    </row>
    <row r="5" spans="1:5" x14ac:dyDescent="0.2">
      <c r="A5" s="351"/>
      <c r="B5" s="351"/>
      <c r="C5" s="351"/>
      <c r="D5" s="351"/>
      <c r="E5" s="351"/>
    </row>
    <row r="6" spans="1:5" x14ac:dyDescent="0.2">
      <c r="C6" s="1"/>
    </row>
    <row r="7" spans="1:5" x14ac:dyDescent="0.2">
      <c r="A7" s="26" t="s">
        <v>40</v>
      </c>
      <c r="B7" s="25" t="s">
        <v>222</v>
      </c>
      <c r="C7" s="24" t="s">
        <v>221</v>
      </c>
      <c r="D7" s="24" t="s">
        <v>360</v>
      </c>
      <c r="E7" s="7"/>
    </row>
    <row r="8" spans="1:5" x14ac:dyDescent="0.2">
      <c r="A8" s="23"/>
      <c r="B8" s="22" t="s">
        <v>34</v>
      </c>
      <c r="C8" s="21" t="s">
        <v>33</v>
      </c>
      <c r="D8" s="21"/>
      <c r="E8" s="21" t="s">
        <v>32</v>
      </c>
    </row>
    <row r="9" spans="1:5" x14ac:dyDescent="0.2">
      <c r="A9" s="3">
        <v>1</v>
      </c>
      <c r="B9" s="8" t="s">
        <v>220</v>
      </c>
      <c r="C9" s="7"/>
      <c r="D9" s="7"/>
      <c r="E9" s="7"/>
    </row>
    <row r="10" spans="1:5" x14ac:dyDescent="0.2">
      <c r="A10" s="3">
        <f t="shared" ref="A10:A54" si="0">A9+1</f>
        <v>2</v>
      </c>
      <c r="B10" s="2"/>
      <c r="C10" s="137" t="s">
        <v>219</v>
      </c>
      <c r="D10" s="140"/>
      <c r="E10" s="7"/>
    </row>
    <row r="11" spans="1:5" x14ac:dyDescent="0.2">
      <c r="A11" s="3">
        <f t="shared" si="0"/>
        <v>3</v>
      </c>
      <c r="B11" s="2"/>
      <c r="C11" s="1" t="s">
        <v>218</v>
      </c>
      <c r="D11" s="141"/>
      <c r="E11" s="6"/>
    </row>
    <row r="12" spans="1:5" x14ac:dyDescent="0.2">
      <c r="A12" s="3">
        <f t="shared" si="0"/>
        <v>4</v>
      </c>
      <c r="B12" s="2"/>
      <c r="C12" s="1" t="s">
        <v>217</v>
      </c>
      <c r="D12" s="141"/>
      <c r="E12" s="6"/>
    </row>
    <row r="13" spans="1:5" x14ac:dyDescent="0.2">
      <c r="A13" s="3">
        <f t="shared" si="0"/>
        <v>5</v>
      </c>
      <c r="B13" s="2"/>
      <c r="C13" s="1" t="s">
        <v>216</v>
      </c>
      <c r="D13" s="141"/>
      <c r="E13" s="11"/>
    </row>
    <row r="14" spans="1:5" x14ac:dyDescent="0.2">
      <c r="A14" s="3">
        <f t="shared" si="0"/>
        <v>6</v>
      </c>
      <c r="B14" s="2"/>
      <c r="C14" s="1" t="s">
        <v>215</v>
      </c>
      <c r="D14" s="141"/>
      <c r="E14" s="6"/>
    </row>
    <row r="15" spans="1:5" x14ac:dyDescent="0.2">
      <c r="A15" s="3">
        <f t="shared" si="0"/>
        <v>7</v>
      </c>
      <c r="B15" s="2"/>
      <c r="C15" s="1" t="s">
        <v>214</v>
      </c>
      <c r="D15" s="141" t="s">
        <v>361</v>
      </c>
      <c r="E15" s="324">
        <f>'WP#1 - UE-190529 COS (PTDGP.T)'!M20</f>
        <v>461014.76148821041</v>
      </c>
    </row>
    <row r="16" spans="1:5" x14ac:dyDescent="0.2">
      <c r="A16" s="3">
        <f t="shared" si="0"/>
        <v>8</v>
      </c>
      <c r="B16" s="2"/>
      <c r="C16" s="1" t="s">
        <v>213</v>
      </c>
      <c r="D16" s="141"/>
      <c r="E16" s="6">
        <v>0</v>
      </c>
    </row>
    <row r="17" spans="1:5" ht="12" thickBot="1" x14ac:dyDescent="0.25">
      <c r="A17" s="3">
        <f t="shared" si="0"/>
        <v>9</v>
      </c>
      <c r="B17" s="2"/>
      <c r="C17" s="20" t="s">
        <v>198</v>
      </c>
      <c r="D17" s="142"/>
      <c r="E17" s="139">
        <f>E15-E16</f>
        <v>461014.76148821041</v>
      </c>
    </row>
    <row r="18" spans="1:5" ht="12" thickTop="1" x14ac:dyDescent="0.2">
      <c r="A18" s="3">
        <f t="shared" si="0"/>
        <v>10</v>
      </c>
      <c r="B18" s="2"/>
      <c r="C18" s="1"/>
      <c r="D18" s="141"/>
      <c r="E18" s="6"/>
    </row>
    <row r="19" spans="1:5" ht="15.75" customHeight="1" x14ac:dyDescent="0.2">
      <c r="A19" s="3">
        <f t="shared" si="0"/>
        <v>11</v>
      </c>
      <c r="B19" s="2"/>
      <c r="C19" s="1" t="s">
        <v>117</v>
      </c>
      <c r="D19" s="145" t="s">
        <v>358</v>
      </c>
      <c r="E19" s="146">
        <f>SUM('WP#3 - UE-190529 Light COS'!L4:L169)</f>
        <v>65030648.545833349</v>
      </c>
    </row>
    <row r="20" spans="1:5" x14ac:dyDescent="0.2">
      <c r="A20" s="3">
        <f t="shared" si="0"/>
        <v>12</v>
      </c>
      <c r="B20" s="2"/>
      <c r="C20" s="1" t="s">
        <v>212</v>
      </c>
      <c r="D20" s="141"/>
      <c r="E20" s="10">
        <f>E17/E19</f>
        <v>7.089192123976574E-3</v>
      </c>
    </row>
    <row r="21" spans="1:5" ht="12" thickBot="1" x14ac:dyDescent="0.25">
      <c r="A21" s="3">
        <f t="shared" si="0"/>
        <v>13</v>
      </c>
      <c r="B21" s="2"/>
      <c r="C21" s="1" t="s">
        <v>211</v>
      </c>
      <c r="D21" s="141"/>
      <c r="E21" s="4">
        <f>(E20/12)</f>
        <v>5.9076601033138121E-4</v>
      </c>
    </row>
    <row r="22" spans="1:5" ht="12" thickTop="1" x14ac:dyDescent="0.2">
      <c r="A22" s="3">
        <f t="shared" si="0"/>
        <v>14</v>
      </c>
      <c r="B22" s="2"/>
      <c r="C22" s="1"/>
      <c r="D22" s="141"/>
    </row>
    <row r="23" spans="1:5" x14ac:dyDescent="0.2">
      <c r="A23" s="3">
        <f t="shared" si="0"/>
        <v>15</v>
      </c>
      <c r="B23" s="2"/>
      <c r="C23" s="137" t="s">
        <v>210</v>
      </c>
      <c r="D23" s="143"/>
      <c r="E23" s="7"/>
    </row>
    <row r="24" spans="1:5" x14ac:dyDescent="0.2">
      <c r="A24" s="3">
        <f t="shared" si="0"/>
        <v>16</v>
      </c>
      <c r="B24" s="2"/>
      <c r="C24" s="1" t="s">
        <v>209</v>
      </c>
      <c r="D24" s="141" t="s">
        <v>361</v>
      </c>
      <c r="E24" s="324">
        <f>'WP#1 - UE-190529 COS (PTDGP.T)'!M21</f>
        <v>11522.445682556701</v>
      </c>
    </row>
    <row r="25" spans="1:5" x14ac:dyDescent="0.2">
      <c r="A25" s="3">
        <f t="shared" si="0"/>
        <v>17</v>
      </c>
      <c r="B25" s="2"/>
      <c r="C25" s="1" t="s">
        <v>116</v>
      </c>
      <c r="D25" s="145" t="s">
        <v>358</v>
      </c>
      <c r="E25" s="146">
        <f>SUM('WP#3 - UE-190529 Light COS'!L173:L176)</f>
        <v>1625353.8458333332</v>
      </c>
    </row>
    <row r="26" spans="1:5" x14ac:dyDescent="0.2">
      <c r="A26" s="3">
        <f t="shared" si="0"/>
        <v>18</v>
      </c>
      <c r="B26" s="2"/>
      <c r="C26" s="1" t="s">
        <v>208</v>
      </c>
      <c r="D26" s="141"/>
      <c r="E26" s="10">
        <f>E24/E25</f>
        <v>7.0891921239765749E-3</v>
      </c>
    </row>
    <row r="27" spans="1:5" ht="12" thickBot="1" x14ac:dyDescent="0.25">
      <c r="A27" s="3">
        <f t="shared" si="0"/>
        <v>19</v>
      </c>
      <c r="B27" s="2"/>
      <c r="C27" s="1" t="s">
        <v>207</v>
      </c>
      <c r="D27" s="141"/>
      <c r="E27" s="9">
        <f>E26/12</f>
        <v>5.9076601033138121E-4</v>
      </c>
    </row>
    <row r="28" spans="1:5" ht="12" thickTop="1" x14ac:dyDescent="0.2">
      <c r="A28" s="3">
        <f t="shared" si="0"/>
        <v>20</v>
      </c>
      <c r="B28" s="2"/>
      <c r="C28" s="1"/>
      <c r="D28" s="141"/>
    </row>
    <row r="29" spans="1:5" x14ac:dyDescent="0.2">
      <c r="A29" s="3">
        <f t="shared" si="0"/>
        <v>21</v>
      </c>
      <c r="B29" s="2"/>
      <c r="C29" s="137" t="s">
        <v>206</v>
      </c>
      <c r="D29" s="143"/>
      <c r="E29" s="7"/>
    </row>
    <row r="30" spans="1:5" x14ac:dyDescent="0.2">
      <c r="A30" s="3">
        <f t="shared" si="0"/>
        <v>22</v>
      </c>
      <c r="B30" s="2"/>
      <c r="C30" s="1" t="s">
        <v>205</v>
      </c>
      <c r="D30" s="141"/>
      <c r="E30" s="6"/>
    </row>
    <row r="31" spans="1:5" x14ac:dyDescent="0.2">
      <c r="A31" s="3">
        <f t="shared" si="0"/>
        <v>23</v>
      </c>
      <c r="B31" s="2"/>
      <c r="C31" s="1" t="s">
        <v>204</v>
      </c>
      <c r="D31" s="141"/>
      <c r="E31" s="11"/>
    </row>
    <row r="32" spans="1:5" x14ac:dyDescent="0.2">
      <c r="A32" s="3">
        <f t="shared" si="0"/>
        <v>24</v>
      </c>
      <c r="B32" s="2"/>
      <c r="C32" s="1" t="s">
        <v>203</v>
      </c>
      <c r="D32" s="141"/>
      <c r="E32" s="6"/>
    </row>
    <row r="33" spans="1:6" x14ac:dyDescent="0.2">
      <c r="A33" s="3">
        <f t="shared" si="0"/>
        <v>25</v>
      </c>
      <c r="B33" s="2"/>
      <c r="C33" s="20" t="s">
        <v>202</v>
      </c>
      <c r="D33" s="142"/>
      <c r="E33" s="6"/>
    </row>
    <row r="34" spans="1:6" x14ac:dyDescent="0.2">
      <c r="A34" s="3">
        <f t="shared" si="0"/>
        <v>26</v>
      </c>
      <c r="B34" s="2"/>
      <c r="C34" s="1" t="s">
        <v>201</v>
      </c>
      <c r="D34" s="141"/>
      <c r="E34" s="19"/>
    </row>
    <row r="35" spans="1:6" ht="12" thickBot="1" x14ac:dyDescent="0.25">
      <c r="A35" s="3">
        <f t="shared" si="0"/>
        <v>27</v>
      </c>
      <c r="B35" s="2"/>
      <c r="C35" s="1" t="s">
        <v>200</v>
      </c>
      <c r="D35" s="141"/>
      <c r="E35" s="18"/>
    </row>
    <row r="36" spans="1:6" ht="12" thickTop="1" x14ac:dyDescent="0.2">
      <c r="A36" s="3">
        <f t="shared" si="0"/>
        <v>28</v>
      </c>
      <c r="B36" s="2"/>
      <c r="C36" s="1"/>
      <c r="D36" s="141"/>
      <c r="E36" s="11"/>
    </row>
    <row r="37" spans="1:6" x14ac:dyDescent="0.2">
      <c r="A37" s="3">
        <f t="shared" si="0"/>
        <v>29</v>
      </c>
      <c r="B37" s="8" t="s">
        <v>36</v>
      </c>
      <c r="C37" s="7"/>
      <c r="D37" s="144"/>
      <c r="E37" s="7"/>
    </row>
    <row r="38" spans="1:6" x14ac:dyDescent="0.2">
      <c r="A38" s="3">
        <f t="shared" si="0"/>
        <v>30</v>
      </c>
      <c r="B38" s="2"/>
      <c r="C38" s="138" t="s">
        <v>199</v>
      </c>
      <c r="D38" s="140"/>
      <c r="E38" s="17"/>
    </row>
    <row r="39" spans="1:6" x14ac:dyDescent="0.2">
      <c r="A39" s="3">
        <f t="shared" si="0"/>
        <v>31</v>
      </c>
      <c r="B39" s="2"/>
      <c r="C39" s="1" t="s">
        <v>152</v>
      </c>
      <c r="D39" s="141"/>
      <c r="E39" s="6"/>
    </row>
    <row r="40" spans="1:6" x14ac:dyDescent="0.2">
      <c r="A40" s="3">
        <f t="shared" si="0"/>
        <v>32</v>
      </c>
      <c r="B40" s="2"/>
      <c r="C40" s="1" t="s">
        <v>188</v>
      </c>
      <c r="D40" s="141"/>
      <c r="E40" s="6"/>
    </row>
    <row r="41" spans="1:6" x14ac:dyDescent="0.2">
      <c r="A41" s="3">
        <f t="shared" si="0"/>
        <v>33</v>
      </c>
      <c r="B41" s="2"/>
      <c r="C41" s="20" t="s">
        <v>198</v>
      </c>
      <c r="D41" s="142"/>
      <c r="E41" s="6"/>
    </row>
    <row r="42" spans="1:6" x14ac:dyDescent="0.2">
      <c r="A42" s="3">
        <f t="shared" si="0"/>
        <v>34</v>
      </c>
      <c r="B42" s="2"/>
      <c r="C42" s="1"/>
      <c r="D42" s="141"/>
    </row>
    <row r="43" spans="1:6" x14ac:dyDescent="0.2">
      <c r="A43" s="3">
        <f t="shared" si="0"/>
        <v>35</v>
      </c>
      <c r="B43" s="2"/>
      <c r="C43" s="1" t="s">
        <v>197</v>
      </c>
      <c r="D43" s="141"/>
      <c r="E43" s="5"/>
    </row>
    <row r="44" spans="1:6" x14ac:dyDescent="0.2">
      <c r="A44" s="3">
        <f t="shared" si="0"/>
        <v>36</v>
      </c>
      <c r="B44" s="2"/>
      <c r="C44" s="1" t="s">
        <v>196</v>
      </c>
      <c r="D44" s="141"/>
      <c r="E44" s="10"/>
    </row>
    <row r="45" spans="1:6" ht="12" thickBot="1" x14ac:dyDescent="0.25">
      <c r="A45" s="3">
        <f t="shared" si="0"/>
        <v>37</v>
      </c>
      <c r="B45" s="2"/>
      <c r="C45" s="1" t="s">
        <v>195</v>
      </c>
      <c r="D45" s="141"/>
      <c r="E45" s="9"/>
      <c r="F45" s="12"/>
    </row>
    <row r="46" spans="1:6" ht="12" thickTop="1" x14ac:dyDescent="0.2">
      <c r="A46" s="3">
        <f t="shared" si="0"/>
        <v>38</v>
      </c>
      <c r="B46" s="2"/>
      <c r="C46" s="1"/>
      <c r="D46" s="141"/>
    </row>
    <row r="47" spans="1:6" x14ac:dyDescent="0.2">
      <c r="A47" s="3">
        <f t="shared" si="0"/>
        <v>39</v>
      </c>
      <c r="B47" s="2"/>
      <c r="C47" s="137" t="s">
        <v>194</v>
      </c>
      <c r="D47" s="143"/>
      <c r="E47" s="7"/>
    </row>
    <row r="48" spans="1:6" x14ac:dyDescent="0.2">
      <c r="A48" s="3">
        <f t="shared" si="0"/>
        <v>40</v>
      </c>
      <c r="B48" s="2"/>
      <c r="C48" s="1" t="s">
        <v>152</v>
      </c>
      <c r="D48" s="141"/>
      <c r="E48" s="6"/>
    </row>
    <row r="49" spans="1:5" x14ac:dyDescent="0.2">
      <c r="A49" s="3">
        <f t="shared" si="0"/>
        <v>41</v>
      </c>
      <c r="B49" s="2"/>
      <c r="C49" s="1" t="s">
        <v>190</v>
      </c>
      <c r="D49" s="141"/>
      <c r="E49" s="11"/>
    </row>
    <row r="50" spans="1:5" x14ac:dyDescent="0.2">
      <c r="A50" s="3">
        <f t="shared" si="0"/>
        <v>42</v>
      </c>
      <c r="B50" s="2"/>
      <c r="C50" s="1" t="s">
        <v>193</v>
      </c>
      <c r="D50" s="141"/>
      <c r="E50" s="6"/>
    </row>
    <row r="51" spans="1:5" x14ac:dyDescent="0.2">
      <c r="A51" s="3">
        <f t="shared" si="0"/>
        <v>43</v>
      </c>
      <c r="B51" s="2"/>
      <c r="C51" s="1" t="s">
        <v>192</v>
      </c>
      <c r="D51" s="141"/>
      <c r="E51" s="6"/>
    </row>
    <row r="52" spans="1:5" x14ac:dyDescent="0.2">
      <c r="A52" s="3">
        <f t="shared" si="0"/>
        <v>44</v>
      </c>
      <c r="B52" s="2"/>
      <c r="C52" s="1"/>
      <c r="D52" s="141"/>
      <c r="E52" s="6"/>
    </row>
    <row r="53" spans="1:5" x14ac:dyDescent="0.2">
      <c r="A53" s="3">
        <f t="shared" si="0"/>
        <v>45</v>
      </c>
      <c r="B53" s="2"/>
      <c r="C53" s="1" t="s">
        <v>187</v>
      </c>
      <c r="D53" s="141"/>
      <c r="E53" s="15"/>
    </row>
    <row r="54" spans="1:5" ht="12" thickBot="1" x14ac:dyDescent="0.25">
      <c r="A54" s="3">
        <f t="shared" si="0"/>
        <v>46</v>
      </c>
      <c r="B54" s="2"/>
      <c r="C54" s="1" t="s">
        <v>186</v>
      </c>
      <c r="D54" s="141"/>
      <c r="E54" s="14"/>
    </row>
    <row r="55" spans="1:5" ht="12" thickTop="1" x14ac:dyDescent="0.2">
      <c r="B55" s="2"/>
      <c r="C55" s="1"/>
      <c r="D55" s="141"/>
      <c r="E55" s="16"/>
    </row>
    <row r="56" spans="1:5" x14ac:dyDescent="0.2">
      <c r="A56" s="3">
        <f>A54+1</f>
        <v>47</v>
      </c>
      <c r="B56" s="2"/>
      <c r="C56" s="137" t="s">
        <v>191</v>
      </c>
      <c r="D56" s="143"/>
      <c r="E56" s="7"/>
    </row>
    <row r="57" spans="1:5" x14ac:dyDescent="0.2">
      <c r="A57" s="3">
        <f t="shared" ref="A57:A63" si="1">A56+1</f>
        <v>48</v>
      </c>
      <c r="B57" s="2"/>
      <c r="C57" s="1" t="s">
        <v>152</v>
      </c>
      <c r="D57" s="141"/>
      <c r="E57" s="6"/>
    </row>
    <row r="58" spans="1:5" x14ac:dyDescent="0.2">
      <c r="A58" s="3">
        <f t="shared" si="1"/>
        <v>49</v>
      </c>
      <c r="B58" s="2"/>
      <c r="C58" s="1" t="s">
        <v>190</v>
      </c>
      <c r="D58" s="141"/>
      <c r="E58" s="11"/>
    </row>
    <row r="59" spans="1:5" x14ac:dyDescent="0.2">
      <c r="A59" s="3">
        <f t="shared" si="1"/>
        <v>50</v>
      </c>
      <c r="B59" s="2"/>
      <c r="C59" s="1" t="s">
        <v>189</v>
      </c>
      <c r="D59" s="141"/>
      <c r="E59" s="6"/>
    </row>
    <row r="60" spans="1:5" x14ac:dyDescent="0.2">
      <c r="A60" s="3">
        <f t="shared" si="1"/>
        <v>51</v>
      </c>
      <c r="B60" s="2"/>
      <c r="C60" s="1" t="s">
        <v>188</v>
      </c>
      <c r="D60" s="141"/>
      <c r="E60" s="6"/>
    </row>
    <row r="61" spans="1:5" x14ac:dyDescent="0.2">
      <c r="A61" s="3">
        <f t="shared" si="1"/>
        <v>52</v>
      </c>
      <c r="B61" s="2"/>
      <c r="C61" s="1"/>
      <c r="D61" s="141"/>
      <c r="E61" s="6"/>
    </row>
    <row r="62" spans="1:5" x14ac:dyDescent="0.2">
      <c r="A62" s="3">
        <f t="shared" si="1"/>
        <v>53</v>
      </c>
      <c r="B62" s="2"/>
      <c r="C62" s="1" t="s">
        <v>187</v>
      </c>
      <c r="D62" s="141"/>
      <c r="E62" s="15"/>
    </row>
    <row r="63" spans="1:5" ht="12" thickBot="1" x14ac:dyDescent="0.25">
      <c r="A63" s="3">
        <f t="shared" si="1"/>
        <v>54</v>
      </c>
      <c r="B63" s="2"/>
      <c r="C63" s="1" t="s">
        <v>186</v>
      </c>
      <c r="D63" s="141"/>
      <c r="E63" s="14"/>
    </row>
    <row r="64" spans="1:5" ht="12" thickTop="1" x14ac:dyDescent="0.2">
      <c r="A64" s="3">
        <f>A54+1</f>
        <v>47</v>
      </c>
      <c r="B64" s="8" t="s">
        <v>35</v>
      </c>
      <c r="C64" s="7"/>
      <c r="D64" s="144"/>
      <c r="E64" s="7"/>
    </row>
    <row r="65" spans="1:8" x14ac:dyDescent="0.2">
      <c r="A65" s="3">
        <f t="shared" ref="A65:A96" si="2">A64+1</f>
        <v>48</v>
      </c>
      <c r="B65" s="2"/>
      <c r="C65" s="137" t="s">
        <v>185</v>
      </c>
      <c r="D65" s="143"/>
      <c r="E65" s="7"/>
      <c r="F65" s="6"/>
      <c r="H65" s="12"/>
    </row>
    <row r="66" spans="1:8" x14ac:dyDescent="0.2">
      <c r="A66" s="3">
        <f t="shared" si="2"/>
        <v>49</v>
      </c>
      <c r="B66" s="2"/>
      <c r="C66" s="1" t="s">
        <v>181</v>
      </c>
      <c r="D66" s="141"/>
      <c r="E66" s="13"/>
      <c r="F66" s="6"/>
      <c r="H66" s="12"/>
    </row>
    <row r="67" spans="1:8" x14ac:dyDescent="0.2">
      <c r="A67" s="3">
        <f t="shared" si="2"/>
        <v>50</v>
      </c>
      <c r="B67" s="2"/>
      <c r="C67" s="1" t="s">
        <v>180</v>
      </c>
      <c r="D67" s="141"/>
      <c r="E67" s="13"/>
      <c r="F67" s="6"/>
      <c r="H67" s="12"/>
    </row>
    <row r="68" spans="1:8" x14ac:dyDescent="0.2">
      <c r="A68" s="3">
        <f t="shared" si="2"/>
        <v>51</v>
      </c>
      <c r="B68" s="2"/>
      <c r="C68" s="1" t="s">
        <v>179</v>
      </c>
      <c r="D68" s="141"/>
      <c r="E68" s="13"/>
      <c r="F68" s="6"/>
      <c r="H68" s="12"/>
    </row>
    <row r="69" spans="1:8" x14ac:dyDescent="0.2">
      <c r="A69" s="3">
        <f t="shared" si="2"/>
        <v>52</v>
      </c>
      <c r="B69" s="2"/>
      <c r="C69" s="1" t="s">
        <v>184</v>
      </c>
      <c r="D69" s="141"/>
      <c r="E69" s="11"/>
      <c r="F69" s="6"/>
      <c r="H69" s="12"/>
    </row>
    <row r="70" spans="1:8" x14ac:dyDescent="0.2">
      <c r="A70" s="3">
        <f t="shared" si="2"/>
        <v>53</v>
      </c>
      <c r="B70" s="2"/>
      <c r="C70" s="1" t="s">
        <v>152</v>
      </c>
      <c r="D70" s="141"/>
      <c r="E70" s="6"/>
      <c r="F70" s="6"/>
      <c r="H70" s="12"/>
    </row>
    <row r="71" spans="1:8" x14ac:dyDescent="0.2">
      <c r="A71" s="3">
        <f t="shared" si="2"/>
        <v>54</v>
      </c>
      <c r="B71" s="2"/>
      <c r="C71" s="1" t="s">
        <v>177</v>
      </c>
      <c r="D71" s="141"/>
      <c r="E71" s="6"/>
      <c r="F71" s="6"/>
      <c r="H71" s="12"/>
    </row>
    <row r="72" spans="1:8" x14ac:dyDescent="0.2">
      <c r="A72" s="3">
        <f t="shared" si="2"/>
        <v>55</v>
      </c>
      <c r="B72" s="2"/>
      <c r="C72" s="1"/>
      <c r="D72" s="141"/>
      <c r="E72" s="11"/>
      <c r="F72" s="6"/>
      <c r="H72" s="12"/>
    </row>
    <row r="73" spans="1:8" x14ac:dyDescent="0.2">
      <c r="A73" s="3">
        <f t="shared" si="2"/>
        <v>56</v>
      </c>
      <c r="B73" s="2"/>
      <c r="C73" s="1" t="s">
        <v>151</v>
      </c>
      <c r="D73" s="141"/>
      <c r="E73" s="5"/>
      <c r="F73" s="6"/>
      <c r="H73" s="12"/>
    </row>
    <row r="74" spans="1:8" ht="12" thickBot="1" x14ac:dyDescent="0.25">
      <c r="A74" s="3">
        <f t="shared" si="2"/>
        <v>57</v>
      </c>
      <c r="B74" s="2"/>
      <c r="C74" s="1" t="s">
        <v>183</v>
      </c>
      <c r="D74" s="141"/>
      <c r="E74" s="4"/>
      <c r="F74" s="6"/>
      <c r="H74" s="12"/>
    </row>
    <row r="75" spans="1:8" ht="12" thickTop="1" x14ac:dyDescent="0.2">
      <c r="A75" s="3">
        <f t="shared" si="2"/>
        <v>58</v>
      </c>
      <c r="B75" s="2"/>
      <c r="C75" s="1"/>
      <c r="D75" s="141"/>
      <c r="F75" s="6"/>
      <c r="H75" s="12"/>
    </row>
    <row r="76" spans="1:8" x14ac:dyDescent="0.2">
      <c r="A76" s="3">
        <f t="shared" si="2"/>
        <v>59</v>
      </c>
      <c r="B76" s="2"/>
      <c r="C76" s="137" t="s">
        <v>182</v>
      </c>
      <c r="D76" s="143"/>
      <c r="E76" s="7"/>
      <c r="H76" s="6"/>
    </row>
    <row r="77" spans="1:8" x14ac:dyDescent="0.2">
      <c r="A77" s="3">
        <f t="shared" si="2"/>
        <v>60</v>
      </c>
      <c r="B77" s="2"/>
      <c r="C77" s="1" t="s">
        <v>181</v>
      </c>
      <c r="D77" s="141"/>
      <c r="E77" s="13"/>
      <c r="H77" s="6"/>
    </row>
    <row r="78" spans="1:8" x14ac:dyDescent="0.2">
      <c r="A78" s="3">
        <f t="shared" si="2"/>
        <v>61</v>
      </c>
      <c r="B78" s="2"/>
      <c r="C78" s="1" t="s">
        <v>180</v>
      </c>
      <c r="D78" s="141"/>
      <c r="E78" s="13"/>
      <c r="H78" s="6"/>
    </row>
    <row r="79" spans="1:8" x14ac:dyDescent="0.2">
      <c r="A79" s="3">
        <f t="shared" si="2"/>
        <v>62</v>
      </c>
      <c r="B79" s="2"/>
      <c r="C79" s="1" t="s">
        <v>179</v>
      </c>
      <c r="D79" s="141"/>
      <c r="E79" s="13"/>
      <c r="H79" s="6"/>
    </row>
    <row r="80" spans="1:8" x14ac:dyDescent="0.2">
      <c r="A80" s="3">
        <f t="shared" si="2"/>
        <v>63</v>
      </c>
      <c r="B80" s="2"/>
      <c r="C80" s="1" t="s">
        <v>178</v>
      </c>
      <c r="D80" s="141"/>
      <c r="E80" s="11"/>
      <c r="H80" s="6"/>
    </row>
    <row r="81" spans="1:8" x14ac:dyDescent="0.2">
      <c r="A81" s="3">
        <f t="shared" si="2"/>
        <v>64</v>
      </c>
      <c r="B81" s="2"/>
      <c r="C81" s="1" t="s">
        <v>152</v>
      </c>
      <c r="D81" s="141"/>
      <c r="E81" s="6"/>
      <c r="H81" s="6"/>
    </row>
    <row r="82" spans="1:8" x14ac:dyDescent="0.2">
      <c r="A82" s="3">
        <f t="shared" si="2"/>
        <v>65</v>
      </c>
      <c r="B82" s="2"/>
      <c r="C82" s="1" t="s">
        <v>177</v>
      </c>
      <c r="D82" s="141"/>
      <c r="E82" s="6"/>
      <c r="H82" s="6"/>
    </row>
    <row r="83" spans="1:8" x14ac:dyDescent="0.2">
      <c r="A83" s="3">
        <f t="shared" si="2"/>
        <v>66</v>
      </c>
      <c r="B83" s="2"/>
      <c r="C83" s="1"/>
      <c r="D83" s="141"/>
      <c r="E83" s="11"/>
      <c r="H83" s="12"/>
    </row>
    <row r="84" spans="1:8" x14ac:dyDescent="0.2">
      <c r="A84" s="3">
        <f t="shared" si="2"/>
        <v>67</v>
      </c>
      <c r="B84" s="2"/>
      <c r="C84" s="1" t="s">
        <v>176</v>
      </c>
      <c r="D84" s="141"/>
      <c r="E84" s="5"/>
    </row>
    <row r="85" spans="1:8" x14ac:dyDescent="0.2">
      <c r="A85" s="3">
        <f t="shared" si="2"/>
        <v>68</v>
      </c>
      <c r="B85" s="2"/>
      <c r="C85" s="1" t="s">
        <v>175</v>
      </c>
      <c r="D85" s="141"/>
      <c r="E85" s="10"/>
    </row>
    <row r="86" spans="1:8" ht="12" thickBot="1" x14ac:dyDescent="0.25">
      <c r="A86" s="3">
        <f t="shared" si="2"/>
        <v>69</v>
      </c>
      <c r="B86" s="2"/>
      <c r="C86" s="1" t="s">
        <v>174</v>
      </c>
      <c r="D86" s="141"/>
      <c r="E86" s="9"/>
    </row>
    <row r="87" spans="1:8" ht="12" thickTop="1" x14ac:dyDescent="0.2">
      <c r="A87" s="3">
        <f t="shared" si="2"/>
        <v>70</v>
      </c>
      <c r="B87" s="8" t="s">
        <v>173</v>
      </c>
      <c r="C87" s="7"/>
      <c r="D87" s="144"/>
      <c r="E87" s="7"/>
    </row>
    <row r="88" spans="1:8" x14ac:dyDescent="0.2">
      <c r="A88" s="3">
        <f t="shared" si="2"/>
        <v>71</v>
      </c>
      <c r="B88" s="2"/>
      <c r="C88" s="137" t="s">
        <v>172</v>
      </c>
      <c r="D88" s="143"/>
      <c r="E88" s="7"/>
    </row>
    <row r="89" spans="1:8" x14ac:dyDescent="0.2">
      <c r="A89" s="3">
        <f t="shared" si="2"/>
        <v>72</v>
      </c>
      <c r="B89" s="2"/>
      <c r="C89" s="20" t="s">
        <v>162</v>
      </c>
      <c r="D89" s="142"/>
      <c r="E89" s="6"/>
    </row>
    <row r="90" spans="1:8" x14ac:dyDescent="0.2">
      <c r="A90" s="3">
        <f t="shared" si="2"/>
        <v>73</v>
      </c>
      <c r="B90" s="2"/>
      <c r="C90" s="20" t="s">
        <v>153</v>
      </c>
      <c r="D90" s="142"/>
      <c r="E90" s="6"/>
    </row>
    <row r="91" spans="1:8" x14ac:dyDescent="0.2">
      <c r="A91" s="3">
        <f t="shared" si="2"/>
        <v>74</v>
      </c>
      <c r="B91" s="2"/>
      <c r="C91" s="1" t="s">
        <v>171</v>
      </c>
      <c r="D91" s="141" t="s">
        <v>361</v>
      </c>
      <c r="E91" s="324">
        <f>'WP#1 - UE-190529 COS (PTDGP.T)'!L16</f>
        <v>25701.838375096759</v>
      </c>
    </row>
    <row r="92" spans="1:8" x14ac:dyDescent="0.2">
      <c r="A92" s="3">
        <f t="shared" si="2"/>
        <v>75</v>
      </c>
      <c r="B92" s="2"/>
      <c r="C92" s="1" t="s">
        <v>170</v>
      </c>
      <c r="D92" s="145" t="s">
        <v>358</v>
      </c>
      <c r="E92" s="148">
        <v>6.8999829458726444E-2</v>
      </c>
    </row>
    <row r="93" spans="1:8" x14ac:dyDescent="0.2">
      <c r="A93" s="3">
        <f t="shared" si="2"/>
        <v>76</v>
      </c>
      <c r="B93" s="2"/>
      <c r="C93" s="20" t="s">
        <v>169</v>
      </c>
      <c r="D93" s="145"/>
      <c r="E93" s="6">
        <f>E91*E92</f>
        <v>1773.4224646574271</v>
      </c>
    </row>
    <row r="94" spans="1:8" x14ac:dyDescent="0.2">
      <c r="A94" s="3">
        <f t="shared" si="2"/>
        <v>77</v>
      </c>
      <c r="B94" s="2"/>
      <c r="C94" s="1" t="s">
        <v>168</v>
      </c>
      <c r="D94" s="145" t="s">
        <v>358</v>
      </c>
      <c r="E94" s="147">
        <f>'WP#3 - UE-190529 Light COS'!M171</f>
        <v>1090.6398333333332</v>
      </c>
    </row>
    <row r="95" spans="1:8" x14ac:dyDescent="0.2">
      <c r="A95" s="3">
        <f t="shared" si="2"/>
        <v>78</v>
      </c>
      <c r="B95" s="2"/>
      <c r="C95" s="1" t="s">
        <v>158</v>
      </c>
      <c r="D95" s="141"/>
      <c r="E95" s="10">
        <f>E93/E94</f>
        <v>1.6260385972125175</v>
      </c>
    </row>
    <row r="96" spans="1:8" ht="12" thickBot="1" x14ac:dyDescent="0.25">
      <c r="A96" s="3">
        <f t="shared" si="2"/>
        <v>79</v>
      </c>
      <c r="B96" s="2"/>
      <c r="C96" s="1" t="s">
        <v>157</v>
      </c>
      <c r="D96" s="141"/>
      <c r="E96" s="9">
        <f>E95/12</f>
        <v>0.13550321643437646</v>
      </c>
    </row>
    <row r="97" spans="1:8" ht="12" thickTop="1" x14ac:dyDescent="0.2">
      <c r="A97" s="3">
        <f t="shared" ref="A97:A123" si="3">A96+1</f>
        <v>80</v>
      </c>
      <c r="B97" s="2"/>
      <c r="C97" s="1"/>
      <c r="D97" s="141"/>
    </row>
    <row r="98" spans="1:8" x14ac:dyDescent="0.2">
      <c r="A98" s="3">
        <f t="shared" si="3"/>
        <v>81</v>
      </c>
      <c r="B98" s="2"/>
      <c r="C98" s="137" t="s">
        <v>167</v>
      </c>
      <c r="D98" s="143"/>
      <c r="E98" s="7"/>
    </row>
    <row r="99" spans="1:8" x14ac:dyDescent="0.2">
      <c r="A99" s="3">
        <f t="shared" si="3"/>
        <v>82</v>
      </c>
      <c r="B99" s="2"/>
      <c r="C99" s="20" t="s">
        <v>162</v>
      </c>
      <c r="D99" s="142"/>
      <c r="E99" s="6"/>
    </row>
    <row r="100" spans="1:8" x14ac:dyDescent="0.2">
      <c r="A100" s="3">
        <f t="shared" si="3"/>
        <v>83</v>
      </c>
      <c r="B100" s="2"/>
      <c r="C100" s="20" t="s">
        <v>153</v>
      </c>
      <c r="D100" s="142"/>
      <c r="E100" s="6"/>
    </row>
    <row r="101" spans="1:8" x14ac:dyDescent="0.2">
      <c r="A101" s="3">
        <f t="shared" si="3"/>
        <v>84</v>
      </c>
      <c r="B101" s="2"/>
      <c r="C101" s="1" t="s">
        <v>152</v>
      </c>
      <c r="D101" s="141" t="s">
        <v>361</v>
      </c>
      <c r="E101" s="325">
        <f>E91</f>
        <v>25701.838375096759</v>
      </c>
      <c r="H101" s="12"/>
    </row>
    <row r="102" spans="1:8" x14ac:dyDescent="0.2">
      <c r="A102" s="3">
        <f t="shared" si="3"/>
        <v>85</v>
      </c>
      <c r="B102" s="2"/>
      <c r="C102" s="1" t="s">
        <v>166</v>
      </c>
      <c r="D102" s="145" t="s">
        <v>358</v>
      </c>
      <c r="E102" s="148">
        <v>0.84541869052134011</v>
      </c>
      <c r="H102" s="12"/>
    </row>
    <row r="103" spans="1:8" x14ac:dyDescent="0.2">
      <c r="A103" s="3">
        <f t="shared" si="3"/>
        <v>86</v>
      </c>
      <c r="B103" s="2"/>
      <c r="C103" s="20" t="s">
        <v>165</v>
      </c>
      <c r="D103" s="142"/>
      <c r="E103" s="6">
        <f>E101*E102</f>
        <v>21728.814543065429</v>
      </c>
      <c r="H103" s="12"/>
    </row>
    <row r="104" spans="1:8" x14ac:dyDescent="0.2">
      <c r="A104" s="3">
        <f t="shared" si="3"/>
        <v>87</v>
      </c>
      <c r="B104" s="2"/>
      <c r="C104" s="1" t="s">
        <v>164</v>
      </c>
      <c r="D104" s="145" t="s">
        <v>358</v>
      </c>
      <c r="E104" s="147">
        <f>SUM('WP#3 - UE-190529 Light COS'!M4:M112)</f>
        <v>12785.934249999998</v>
      </c>
    </row>
    <row r="105" spans="1:8" x14ac:dyDescent="0.2">
      <c r="A105" s="3">
        <f t="shared" si="3"/>
        <v>88</v>
      </c>
      <c r="B105" s="2"/>
      <c r="C105" s="1" t="s">
        <v>158</v>
      </c>
      <c r="D105" s="141"/>
      <c r="E105" s="10">
        <f>E103/E104</f>
        <v>1.6994311184624957</v>
      </c>
    </row>
    <row r="106" spans="1:8" ht="12" thickBot="1" x14ac:dyDescent="0.25">
      <c r="A106" s="3">
        <f t="shared" si="3"/>
        <v>89</v>
      </c>
      <c r="B106" s="2"/>
      <c r="C106" s="1" t="s">
        <v>157</v>
      </c>
      <c r="D106" s="141"/>
      <c r="E106" s="9">
        <f>E105/12</f>
        <v>0.14161925987187465</v>
      </c>
    </row>
    <row r="107" spans="1:8" ht="12" thickTop="1" x14ac:dyDescent="0.2">
      <c r="A107" s="3">
        <f t="shared" si="3"/>
        <v>90</v>
      </c>
      <c r="B107" s="2"/>
      <c r="C107" s="1"/>
      <c r="D107" s="141"/>
    </row>
    <row r="108" spans="1:8" x14ac:dyDescent="0.2">
      <c r="A108" s="3">
        <f t="shared" si="3"/>
        <v>91</v>
      </c>
      <c r="B108" s="2"/>
      <c r="C108" s="137" t="s">
        <v>163</v>
      </c>
      <c r="D108" s="143"/>
      <c r="E108" s="7"/>
    </row>
    <row r="109" spans="1:8" x14ac:dyDescent="0.2">
      <c r="A109" s="3">
        <f t="shared" si="3"/>
        <v>92</v>
      </c>
      <c r="B109" s="2"/>
      <c r="C109" s="20" t="s">
        <v>162</v>
      </c>
      <c r="D109" s="142"/>
      <c r="E109" s="6"/>
    </row>
    <row r="110" spans="1:8" x14ac:dyDescent="0.2">
      <c r="A110" s="3">
        <f t="shared" si="3"/>
        <v>93</v>
      </c>
      <c r="B110" s="2"/>
      <c r="C110" s="20" t="s">
        <v>153</v>
      </c>
      <c r="D110" s="142"/>
      <c r="E110" s="6"/>
    </row>
    <row r="111" spans="1:8" x14ac:dyDescent="0.2">
      <c r="A111" s="3">
        <f t="shared" si="3"/>
        <v>94</v>
      </c>
      <c r="B111" s="2"/>
      <c r="C111" s="1" t="s">
        <v>152</v>
      </c>
      <c r="D111" s="141" t="s">
        <v>361</v>
      </c>
      <c r="E111" s="325">
        <f>E101</f>
        <v>25701.838375096759</v>
      </c>
    </row>
    <row r="112" spans="1:8" x14ac:dyDescent="0.2">
      <c r="A112" s="3">
        <f t="shared" si="3"/>
        <v>95</v>
      </c>
      <c r="B112" s="2"/>
      <c r="C112" s="1" t="s">
        <v>161</v>
      </c>
      <c r="D112" s="145" t="s">
        <v>358</v>
      </c>
      <c r="E112" s="148">
        <v>8.5581480019933459E-2</v>
      </c>
    </row>
    <row r="113" spans="1:5" x14ac:dyDescent="0.2">
      <c r="A113" s="3">
        <f t="shared" si="3"/>
        <v>96</v>
      </c>
      <c r="B113" s="2"/>
      <c r="C113" s="20" t="s">
        <v>160</v>
      </c>
      <c r="D113" s="142"/>
      <c r="E113" s="6">
        <f>E111*E112</f>
        <v>2199.6013673739021</v>
      </c>
    </row>
    <row r="114" spans="1:5" x14ac:dyDescent="0.2">
      <c r="A114" s="3">
        <f t="shared" si="3"/>
        <v>97</v>
      </c>
      <c r="B114" s="2"/>
      <c r="C114" s="1" t="s">
        <v>159</v>
      </c>
      <c r="D114" s="145" t="s">
        <v>358</v>
      </c>
      <c r="E114" s="147">
        <f>SUM('WP#3 - UE-190529 Light COS'!M115:M162)</f>
        <v>1264.5366666666666</v>
      </c>
    </row>
    <row r="115" spans="1:5" x14ac:dyDescent="0.2">
      <c r="A115" s="3">
        <f t="shared" si="3"/>
        <v>98</v>
      </c>
      <c r="B115" s="2"/>
      <c r="C115" s="1" t="s">
        <v>158</v>
      </c>
      <c r="D115" s="141"/>
      <c r="E115" s="10">
        <f>E113/E114</f>
        <v>1.7394524218677478</v>
      </c>
    </row>
    <row r="116" spans="1:5" ht="12" thickBot="1" x14ac:dyDescent="0.25">
      <c r="A116" s="3">
        <f t="shared" si="3"/>
        <v>99</v>
      </c>
      <c r="B116" s="2"/>
      <c r="C116" s="1" t="s">
        <v>157</v>
      </c>
      <c r="D116" s="141"/>
      <c r="E116" s="9">
        <f>E115/12</f>
        <v>0.144954368488979</v>
      </c>
    </row>
    <row r="117" spans="1:5" ht="12" thickTop="1" x14ac:dyDescent="0.2">
      <c r="A117" s="3">
        <f t="shared" si="3"/>
        <v>100</v>
      </c>
      <c r="B117" s="8" t="s">
        <v>156</v>
      </c>
      <c r="C117" s="7"/>
      <c r="D117" s="144"/>
      <c r="E117" s="7"/>
    </row>
    <row r="118" spans="1:5" x14ac:dyDescent="0.2">
      <c r="A118" s="3">
        <f t="shared" si="3"/>
        <v>101</v>
      </c>
      <c r="B118" s="2"/>
      <c r="C118" s="137" t="s">
        <v>155</v>
      </c>
      <c r="D118" s="143"/>
      <c r="E118" s="7"/>
    </row>
    <row r="119" spans="1:5" x14ac:dyDescent="0.2">
      <c r="A119" s="3">
        <f t="shared" si="3"/>
        <v>102</v>
      </c>
      <c r="B119" s="2"/>
      <c r="C119" s="20" t="s">
        <v>154</v>
      </c>
      <c r="D119" s="142"/>
      <c r="E119" s="6"/>
    </row>
    <row r="120" spans="1:5" x14ac:dyDescent="0.2">
      <c r="A120" s="3">
        <f t="shared" si="3"/>
        <v>103</v>
      </c>
      <c r="B120" s="2"/>
      <c r="C120" s="20" t="s">
        <v>153</v>
      </c>
      <c r="D120" s="142"/>
      <c r="E120" s="6"/>
    </row>
    <row r="121" spans="1:5" x14ac:dyDescent="0.2">
      <c r="A121" s="3">
        <f t="shared" si="3"/>
        <v>104</v>
      </c>
      <c r="B121" s="2"/>
      <c r="C121" s="1" t="s">
        <v>152</v>
      </c>
      <c r="D121" s="141" t="s">
        <v>361</v>
      </c>
      <c r="E121" s="325">
        <f>'WP#1 - UE-190529 COS (PTDGP.T)'!L15</f>
        <v>77105.515125290272</v>
      </c>
    </row>
    <row r="122" spans="1:5" x14ac:dyDescent="0.2">
      <c r="A122" s="3">
        <f t="shared" si="3"/>
        <v>105</v>
      </c>
      <c r="B122" s="2"/>
      <c r="C122" s="1" t="s">
        <v>151</v>
      </c>
      <c r="D122" s="145" t="s">
        <v>358</v>
      </c>
      <c r="E122" s="147">
        <f>SUM('WP#3 - UE-190529 Light COS'!N4:N176)</f>
        <v>68565982.790000007</v>
      </c>
    </row>
    <row r="123" spans="1:5" ht="12" thickBot="1" x14ac:dyDescent="0.25">
      <c r="A123" s="3">
        <f t="shared" si="3"/>
        <v>106</v>
      </c>
      <c r="B123" s="2"/>
      <c r="C123" s="1" t="s">
        <v>150</v>
      </c>
      <c r="D123" s="141"/>
      <c r="E123" s="4">
        <f>E121/E122</f>
        <v>1.1245447376061781E-3</v>
      </c>
    </row>
    <row r="124" spans="1:5" ht="12" thickTop="1" x14ac:dyDescent="0.2"/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scale="94" fitToHeight="2" orientation="portrait" r:id="rId1"/>
  <headerFooter>
    <oddFooter>&amp;R&amp;F
&amp;A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Z177"/>
  <sheetViews>
    <sheetView zoomScaleNormal="100" workbookViewId="0">
      <pane xSplit="6" ySplit="2" topLeftCell="G3" activePane="bottomRight" state="frozen"/>
      <selection activeCell="I25" sqref="I25"/>
      <selection pane="topRight" activeCell="I25" sqref="I25"/>
      <selection pane="bottomLeft" activeCell="I25" sqref="I25"/>
      <selection pane="bottomRight" activeCell="T4" sqref="T4"/>
    </sheetView>
  </sheetViews>
  <sheetFormatPr defaultColWidth="9.140625" defaultRowHeight="11.25" x14ac:dyDescent="0.2"/>
  <cols>
    <col min="1" max="1" width="15.85546875" style="1" bestFit="1" customWidth="1"/>
    <col min="2" max="2" width="8.7109375" style="1" bestFit="1" customWidth="1"/>
    <col min="3" max="3" width="16.140625" style="21" bestFit="1" customWidth="1"/>
    <col min="4" max="4" width="13.140625" style="1" customWidth="1"/>
    <col min="5" max="5" width="12.140625" style="43" bestFit="1" customWidth="1"/>
    <col min="6" max="6" width="8.7109375" style="1" bestFit="1" customWidth="1"/>
    <col min="7" max="7" width="11" style="42" customWidth="1"/>
    <col min="8" max="8" width="12" style="41" customWidth="1"/>
    <col min="9" max="9" width="6.85546875" style="21" customWidth="1"/>
    <col min="10" max="10" width="9.85546875" style="1" customWidth="1"/>
    <col min="11" max="11" width="10.5703125" style="1" customWidth="1"/>
    <col min="12" max="12" width="12.85546875" style="36" bestFit="1" customWidth="1"/>
    <col min="13" max="13" width="10.42578125" style="40" customWidth="1"/>
    <col min="14" max="14" width="10.85546875" style="39" bestFit="1" customWidth="1"/>
    <col min="15" max="15" width="12.28515625" style="38" customWidth="1"/>
    <col min="16" max="16" width="12.28515625" style="37" customWidth="1"/>
    <col min="17" max="19" width="9.28515625" style="37" customWidth="1"/>
    <col min="20" max="20" width="9.85546875" style="37" customWidth="1"/>
    <col min="21" max="24" width="9.28515625" style="36" customWidth="1"/>
    <col min="25" max="25" width="10.5703125" style="36" bestFit="1" customWidth="1"/>
    <col min="26" max="26" width="9.28515625" style="36" customWidth="1"/>
    <col min="27" max="16384" width="9.140625" style="1"/>
  </cols>
  <sheetData>
    <row r="1" spans="1:26" ht="15.75" thickBot="1" x14ac:dyDescent="0.3">
      <c r="A1" s="352" t="s">
        <v>378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4"/>
      <c r="P1" s="355" t="s">
        <v>363</v>
      </c>
      <c r="Q1" s="356"/>
      <c r="R1" s="356"/>
      <c r="S1" s="356"/>
      <c r="T1" s="356"/>
      <c r="U1" s="356"/>
      <c r="V1" s="356"/>
      <c r="W1" s="356"/>
      <c r="X1" s="356"/>
      <c r="Y1" s="356"/>
      <c r="Z1" s="356"/>
    </row>
    <row r="2" spans="1:26" s="48" customFormat="1" ht="67.5" x14ac:dyDescent="0.2">
      <c r="A2" s="185" t="s">
        <v>39</v>
      </c>
      <c r="B2" s="186"/>
      <c r="C2" s="186" t="s">
        <v>38</v>
      </c>
      <c r="D2" s="186" t="s">
        <v>291</v>
      </c>
      <c r="E2" s="186" t="s">
        <v>37</v>
      </c>
      <c r="F2" s="186" t="s">
        <v>229</v>
      </c>
      <c r="G2" s="187" t="s">
        <v>290</v>
      </c>
      <c r="H2" s="188" t="s">
        <v>228</v>
      </c>
      <c r="I2" s="186" t="s">
        <v>289</v>
      </c>
      <c r="J2" s="186" t="s">
        <v>288</v>
      </c>
      <c r="K2" s="186" t="s">
        <v>287</v>
      </c>
      <c r="L2" s="188" t="s">
        <v>286</v>
      </c>
      <c r="M2" s="189" t="s">
        <v>285</v>
      </c>
      <c r="N2" s="187" t="s">
        <v>284</v>
      </c>
      <c r="O2" s="190" t="s">
        <v>283</v>
      </c>
      <c r="P2" s="270" t="s">
        <v>227</v>
      </c>
      <c r="Q2" s="271" t="s">
        <v>282</v>
      </c>
      <c r="R2" s="271" t="s">
        <v>281</v>
      </c>
      <c r="S2" s="271" t="s">
        <v>234</v>
      </c>
      <c r="T2" s="271" t="s">
        <v>280</v>
      </c>
      <c r="U2" s="272" t="s">
        <v>279</v>
      </c>
      <c r="V2" s="272" t="s">
        <v>278</v>
      </c>
      <c r="W2" s="272" t="s">
        <v>277</v>
      </c>
      <c r="X2" s="272" t="s">
        <v>276</v>
      </c>
      <c r="Y2" s="272" t="s">
        <v>275</v>
      </c>
      <c r="Z2" s="273" t="s">
        <v>274</v>
      </c>
    </row>
    <row r="3" spans="1:26" x14ac:dyDescent="0.2">
      <c r="A3" s="191" t="s">
        <v>273</v>
      </c>
      <c r="B3" s="149"/>
      <c r="C3" s="150"/>
      <c r="D3" s="151"/>
      <c r="E3" s="152"/>
      <c r="F3" s="151"/>
      <c r="G3" s="290"/>
      <c r="H3" s="153"/>
      <c r="I3" s="150"/>
      <c r="J3" s="296"/>
      <c r="K3" s="154"/>
      <c r="L3" s="153"/>
      <c r="M3" s="155"/>
      <c r="N3" s="300"/>
      <c r="O3" s="192"/>
      <c r="P3" s="281"/>
      <c r="Q3" s="285"/>
      <c r="R3" s="285"/>
      <c r="S3" s="285"/>
      <c r="T3" s="285"/>
      <c r="U3" s="45"/>
      <c r="V3" s="45"/>
      <c r="W3" s="45"/>
      <c r="X3" s="45"/>
      <c r="Y3" s="45"/>
      <c r="Z3" s="274"/>
    </row>
    <row r="4" spans="1:26" ht="9.6" customHeight="1" x14ac:dyDescent="0.2">
      <c r="A4" s="193" t="s">
        <v>272</v>
      </c>
      <c r="B4" s="156" t="s">
        <v>269</v>
      </c>
      <c r="C4" s="157" t="s">
        <v>292</v>
      </c>
      <c r="D4" s="157" t="s">
        <v>293</v>
      </c>
      <c r="E4" s="157">
        <v>22</v>
      </c>
      <c r="F4" s="157" t="s">
        <v>35</v>
      </c>
      <c r="G4" s="291">
        <v>59</v>
      </c>
      <c r="H4" s="159" t="s">
        <v>249</v>
      </c>
      <c r="I4" s="160" t="s">
        <v>248</v>
      </c>
      <c r="J4" s="297">
        <v>1</v>
      </c>
      <c r="K4" s="162">
        <f>IF(I4="Yes",G4*J4,0)</f>
        <v>0</v>
      </c>
      <c r="L4" s="159">
        <f>IF(F4="Company", G4*H4,0)</f>
        <v>0</v>
      </c>
      <c r="M4" s="163">
        <f>E4*G4/1000</f>
        <v>1.298</v>
      </c>
      <c r="N4" s="301">
        <v>5451.5999999999995</v>
      </c>
      <c r="O4" s="194">
        <f>E4*4200/1000/12</f>
        <v>7.7</v>
      </c>
      <c r="P4" s="282">
        <f>'WP#2 - UE-190529 Light COS'!E$21</f>
        <v>5.9076601033138121E-4</v>
      </c>
      <c r="Q4" s="286">
        <f>'WP#2 - UE-190529 Light COS'!$E$45</f>
        <v>0</v>
      </c>
      <c r="R4" s="286">
        <f>'WP#2 - UE-190529 Light COS'!E$74</f>
        <v>0</v>
      </c>
      <c r="S4" s="286">
        <f>'WP#2 - UE-190529 Light COS'!E$106</f>
        <v>0.14161925987187465</v>
      </c>
      <c r="T4" s="286">
        <f>'WP#2 - UE-190529 Light COS'!$E$123</f>
        <v>1.1245447376061781E-3</v>
      </c>
      <c r="U4" s="36">
        <f>IF(F4="Company", H4*P4, 0)</f>
        <v>0</v>
      </c>
      <c r="V4" s="36">
        <f>IF(I4="yes", J4*Q4, 0)</f>
        <v>0</v>
      </c>
      <c r="W4" s="36">
        <f>R4*O4</f>
        <v>0</v>
      </c>
      <c r="X4" s="36">
        <f>E4*S4/1000</f>
        <v>3.115623717181242E-3</v>
      </c>
      <c r="Y4" s="36">
        <f>O4*T4</f>
        <v>8.6589944795675711E-3</v>
      </c>
      <c r="Z4" s="275">
        <f>SUM(U4:Y4)</f>
        <v>1.1774618196748812E-2</v>
      </c>
    </row>
    <row r="5" spans="1:26" x14ac:dyDescent="0.2">
      <c r="A5" s="195"/>
      <c r="B5" s="164"/>
      <c r="C5" s="157"/>
      <c r="D5" s="157"/>
      <c r="E5" s="165"/>
      <c r="F5" s="166"/>
      <c r="G5" s="292"/>
      <c r="H5" s="159"/>
      <c r="I5" s="160"/>
      <c r="J5" s="297"/>
      <c r="K5" s="167"/>
      <c r="L5" s="168"/>
      <c r="M5" s="163"/>
      <c r="N5" s="302"/>
      <c r="O5" s="196"/>
      <c r="P5" s="282"/>
      <c r="Q5" s="286"/>
      <c r="R5" s="286"/>
      <c r="S5" s="286"/>
      <c r="T5" s="286"/>
      <c r="Z5" s="275"/>
    </row>
    <row r="6" spans="1:26" x14ac:dyDescent="0.2">
      <c r="A6" s="197" t="s">
        <v>271</v>
      </c>
      <c r="B6" s="156"/>
      <c r="C6" s="157" t="s">
        <v>294</v>
      </c>
      <c r="D6" s="157" t="s">
        <v>295</v>
      </c>
      <c r="E6" s="157">
        <v>100</v>
      </c>
      <c r="F6" s="157" t="s">
        <v>35</v>
      </c>
      <c r="G6" s="291">
        <v>3</v>
      </c>
      <c r="H6" s="159" t="s">
        <v>249</v>
      </c>
      <c r="I6" s="160" t="s">
        <v>242</v>
      </c>
      <c r="J6" s="297">
        <v>1</v>
      </c>
      <c r="K6" s="162">
        <f>IF(I6="Yes",G6*J6,0)</f>
        <v>3</v>
      </c>
      <c r="L6" s="159">
        <f>IF(F6="Company", G6*H6,0)</f>
        <v>0</v>
      </c>
      <c r="M6" s="163">
        <f>E6*G6/1000</f>
        <v>0.3</v>
      </c>
      <c r="N6" s="301">
        <v>1260</v>
      </c>
      <c r="O6" s="194">
        <f>E6*4200/1000/12</f>
        <v>35</v>
      </c>
      <c r="P6" s="282">
        <f>'WP#2 - UE-190529 Light COS'!E$21</f>
        <v>5.9076601033138121E-4</v>
      </c>
      <c r="Q6" s="286">
        <f>'WP#2 - UE-190529 Light COS'!$E$45</f>
        <v>0</v>
      </c>
      <c r="R6" s="286">
        <f>'WP#2 - UE-190529 Light COS'!E$74</f>
        <v>0</v>
      </c>
      <c r="S6" s="286">
        <f>'WP#2 - UE-190529 Light COS'!E$106</f>
        <v>0.14161925987187465</v>
      </c>
      <c r="T6" s="286">
        <f>'WP#2 - UE-190529 Light COS'!$E$123</f>
        <v>1.1245447376061781E-3</v>
      </c>
      <c r="U6" s="36">
        <f>IF(F6="Company", H6*P6, 0)</f>
        <v>0</v>
      </c>
      <c r="V6" s="36">
        <f>IF(I6="yes", J6*Q6, 0)</f>
        <v>0</v>
      </c>
      <c r="W6" s="36">
        <f>R6*O6</f>
        <v>0</v>
      </c>
      <c r="X6" s="36">
        <f>E6*S6/1000</f>
        <v>1.4161925987187466E-2</v>
      </c>
      <c r="Y6" s="36">
        <f>O6*T6</f>
        <v>3.9359065816216232E-2</v>
      </c>
      <c r="Z6" s="275">
        <f>SUM(U6:Y6)</f>
        <v>5.3520991803403695E-2</v>
      </c>
    </row>
    <row r="7" spans="1:26" x14ac:dyDescent="0.2">
      <c r="A7" s="197" t="str">
        <f>+A6</f>
        <v>50E-A</v>
      </c>
      <c r="B7" s="156"/>
      <c r="C7" s="157" t="s">
        <v>294</v>
      </c>
      <c r="D7" s="157" t="s">
        <v>296</v>
      </c>
      <c r="E7" s="157">
        <v>175</v>
      </c>
      <c r="F7" s="157" t="s">
        <v>35</v>
      </c>
      <c r="G7" s="291">
        <v>19</v>
      </c>
      <c r="H7" s="159" t="s">
        <v>249</v>
      </c>
      <c r="I7" s="160" t="s">
        <v>242</v>
      </c>
      <c r="J7" s="297">
        <v>1</v>
      </c>
      <c r="K7" s="162">
        <f>IF(I7="Yes",G7*J7,0)</f>
        <v>19</v>
      </c>
      <c r="L7" s="159">
        <f>IF(F7="Company", G7*H7,0)</f>
        <v>0</v>
      </c>
      <c r="M7" s="163">
        <f>E7*G7/1000</f>
        <v>3.3250000000000002</v>
      </c>
      <c r="N7" s="301">
        <v>13965</v>
      </c>
      <c r="O7" s="194">
        <f>E7*4200/1000/12</f>
        <v>61.25</v>
      </c>
      <c r="P7" s="282">
        <f>'WP#2 - UE-190529 Light COS'!E$21</f>
        <v>5.9076601033138121E-4</v>
      </c>
      <c r="Q7" s="286">
        <f>'WP#2 - UE-190529 Light COS'!$E$45</f>
        <v>0</v>
      </c>
      <c r="R7" s="286">
        <f>'WP#2 - UE-190529 Light COS'!E$74</f>
        <v>0</v>
      </c>
      <c r="S7" s="286">
        <f>'WP#2 - UE-190529 Light COS'!E$106</f>
        <v>0.14161925987187465</v>
      </c>
      <c r="T7" s="286">
        <f>'WP#2 - UE-190529 Light COS'!$E$123</f>
        <v>1.1245447376061781E-3</v>
      </c>
      <c r="U7" s="36">
        <f>IF(F7="Company", H7*P7, 0)</f>
        <v>0</v>
      </c>
      <c r="V7" s="36">
        <f>IF(I7="yes", J7*Q7, 0)</f>
        <v>0</v>
      </c>
      <c r="W7" s="36">
        <f>R7*O7</f>
        <v>0</v>
      </c>
      <c r="X7" s="36">
        <f>E7*S7/1000</f>
        <v>2.4783370477578063E-2</v>
      </c>
      <c r="Y7" s="36">
        <f>O7*T7</f>
        <v>6.8878365178378406E-2</v>
      </c>
      <c r="Z7" s="275">
        <f>SUM(U7:Y7)</f>
        <v>9.3661735655956466E-2</v>
      </c>
    </row>
    <row r="8" spans="1:26" x14ac:dyDescent="0.2">
      <c r="A8" s="197" t="str">
        <f>+A7</f>
        <v>50E-A</v>
      </c>
      <c r="B8" s="156"/>
      <c r="C8" s="157" t="s">
        <v>294</v>
      </c>
      <c r="D8" s="157" t="s">
        <v>297</v>
      </c>
      <c r="E8" s="157">
        <v>400</v>
      </c>
      <c r="F8" s="157" t="s">
        <v>35</v>
      </c>
      <c r="G8" s="291">
        <v>20</v>
      </c>
      <c r="H8" s="159" t="s">
        <v>249</v>
      </c>
      <c r="I8" s="160" t="s">
        <v>242</v>
      </c>
      <c r="J8" s="297">
        <v>1</v>
      </c>
      <c r="K8" s="162">
        <f>IF(I8="Yes",G8*J8,0)</f>
        <v>20</v>
      </c>
      <c r="L8" s="159">
        <f>IF(F8="Company", G8*H8,0)</f>
        <v>0</v>
      </c>
      <c r="M8" s="163">
        <f>E8*G8/1000</f>
        <v>8</v>
      </c>
      <c r="N8" s="301">
        <v>33600</v>
      </c>
      <c r="O8" s="194">
        <f>E8*4200/1000/12</f>
        <v>140</v>
      </c>
      <c r="P8" s="282">
        <f>'WP#2 - UE-190529 Light COS'!E$21</f>
        <v>5.9076601033138121E-4</v>
      </c>
      <c r="Q8" s="286">
        <f>'WP#2 - UE-190529 Light COS'!$E$45</f>
        <v>0</v>
      </c>
      <c r="R8" s="286">
        <f>'WP#2 - UE-190529 Light COS'!E$74</f>
        <v>0</v>
      </c>
      <c r="S8" s="286">
        <f>'WP#2 - UE-190529 Light COS'!E$106</f>
        <v>0.14161925987187465</v>
      </c>
      <c r="T8" s="286">
        <f>'WP#2 - UE-190529 Light COS'!$E$123</f>
        <v>1.1245447376061781E-3</v>
      </c>
      <c r="U8" s="36">
        <f>IF(F8="Company", H8*P8, 0)</f>
        <v>0</v>
      </c>
      <c r="V8" s="36">
        <f>IF(I8="yes", J8*Q8, 0)</f>
        <v>0</v>
      </c>
      <c r="W8" s="36">
        <f>R8*O8</f>
        <v>0</v>
      </c>
      <c r="X8" s="36">
        <f>E8*S8/1000</f>
        <v>5.6647703948749864E-2</v>
      </c>
      <c r="Y8" s="36">
        <f>O8*T8</f>
        <v>0.15743626326486493</v>
      </c>
      <c r="Z8" s="275">
        <f>SUM(U8:Y8)</f>
        <v>0.21408396721361478</v>
      </c>
    </row>
    <row r="9" spans="1:26" x14ac:dyDescent="0.2">
      <c r="A9" s="197"/>
      <c r="B9" s="156"/>
      <c r="C9" s="169"/>
      <c r="D9" s="170"/>
      <c r="E9" s="171"/>
      <c r="F9" s="172"/>
      <c r="G9" s="292"/>
      <c r="H9" s="159"/>
      <c r="I9" s="160"/>
      <c r="J9" s="297"/>
      <c r="K9" s="173"/>
      <c r="L9" s="159"/>
      <c r="M9" s="163"/>
      <c r="N9" s="301"/>
      <c r="O9" s="198"/>
      <c r="P9" s="282"/>
      <c r="Q9" s="286"/>
      <c r="R9" s="286"/>
      <c r="S9" s="286"/>
      <c r="T9" s="286"/>
      <c r="Z9" s="275"/>
    </row>
    <row r="10" spans="1:26" x14ac:dyDescent="0.2">
      <c r="A10" s="197" t="s">
        <v>270</v>
      </c>
      <c r="B10" s="156" t="s">
        <v>269</v>
      </c>
      <c r="C10" s="157" t="s">
        <v>294</v>
      </c>
      <c r="D10" s="157" t="s">
        <v>295</v>
      </c>
      <c r="E10" s="157">
        <v>100</v>
      </c>
      <c r="F10" s="157" t="s">
        <v>35</v>
      </c>
      <c r="G10" s="291">
        <v>0</v>
      </c>
      <c r="H10" s="159" t="s">
        <v>249</v>
      </c>
      <c r="I10" s="160" t="s">
        <v>248</v>
      </c>
      <c r="J10" s="297">
        <v>1</v>
      </c>
      <c r="K10" s="162">
        <f>IF(I10="Yes",G10*J10,0)</f>
        <v>0</v>
      </c>
      <c r="L10" s="159">
        <f>IF(F10="Company", G10*H10,0)</f>
        <v>0</v>
      </c>
      <c r="M10" s="163">
        <f>E10*G10/1000</f>
        <v>0</v>
      </c>
      <c r="N10" s="301">
        <v>0</v>
      </c>
      <c r="O10" s="194">
        <f>E10*4200/1000/12</f>
        <v>35</v>
      </c>
      <c r="P10" s="282">
        <f>'WP#2 - UE-190529 Light COS'!E$21</f>
        <v>5.9076601033138121E-4</v>
      </c>
      <c r="Q10" s="286">
        <f>'WP#2 - UE-190529 Light COS'!$E$45</f>
        <v>0</v>
      </c>
      <c r="R10" s="286">
        <f>'WP#2 - UE-190529 Light COS'!E$74</f>
        <v>0</v>
      </c>
      <c r="S10" s="286">
        <f>'WP#2 - UE-190529 Light COS'!E$106</f>
        <v>0.14161925987187465</v>
      </c>
      <c r="T10" s="286">
        <f>'WP#2 - UE-190529 Light COS'!$E$123</f>
        <v>1.1245447376061781E-3</v>
      </c>
      <c r="U10" s="36">
        <f>IF(F10="Company", H10*P10, 0)</f>
        <v>0</v>
      </c>
      <c r="V10" s="36">
        <f>IF(I10="yes", J10*Q10, 0)</f>
        <v>0</v>
      </c>
      <c r="W10" s="36">
        <f>R10*O10</f>
        <v>0</v>
      </c>
      <c r="X10" s="36">
        <f>E10*S10/1000</f>
        <v>1.4161925987187466E-2</v>
      </c>
      <c r="Y10" s="36">
        <f>O10*T10</f>
        <v>3.9359065816216232E-2</v>
      </c>
      <c r="Z10" s="275">
        <f>SUM(U10:Y10)</f>
        <v>5.3520991803403695E-2</v>
      </c>
    </row>
    <row r="11" spans="1:26" x14ac:dyDescent="0.2">
      <c r="A11" s="197" t="str">
        <f>+A10</f>
        <v>50E-B</v>
      </c>
      <c r="B11" s="156" t="s">
        <v>269</v>
      </c>
      <c r="C11" s="157" t="s">
        <v>294</v>
      </c>
      <c r="D11" s="157" t="s">
        <v>296</v>
      </c>
      <c r="E11" s="157">
        <v>175</v>
      </c>
      <c r="F11" s="157" t="s">
        <v>35</v>
      </c>
      <c r="G11" s="291">
        <v>1</v>
      </c>
      <c r="H11" s="159" t="s">
        <v>249</v>
      </c>
      <c r="I11" s="160" t="s">
        <v>248</v>
      </c>
      <c r="J11" s="297">
        <v>1</v>
      </c>
      <c r="K11" s="162">
        <f>IF(I11="Yes",G11*J11,0)</f>
        <v>0</v>
      </c>
      <c r="L11" s="159">
        <f>IF(F11="Company", G11*H11,0)</f>
        <v>0</v>
      </c>
      <c r="M11" s="163">
        <f>E11*G11/1000</f>
        <v>0.17499999999999999</v>
      </c>
      <c r="N11" s="301">
        <v>735</v>
      </c>
      <c r="O11" s="194">
        <f>E11*4200/1000/12</f>
        <v>61.25</v>
      </c>
      <c r="P11" s="282">
        <f>'WP#2 - UE-190529 Light COS'!E$21</f>
        <v>5.9076601033138121E-4</v>
      </c>
      <c r="Q11" s="286">
        <f>'WP#2 - UE-190529 Light COS'!$E$45</f>
        <v>0</v>
      </c>
      <c r="R11" s="286">
        <f>'WP#2 - UE-190529 Light COS'!E$74</f>
        <v>0</v>
      </c>
      <c r="S11" s="286">
        <f>'WP#2 - UE-190529 Light COS'!E$106</f>
        <v>0.14161925987187465</v>
      </c>
      <c r="T11" s="286">
        <f>'WP#2 - UE-190529 Light COS'!$E$123</f>
        <v>1.1245447376061781E-3</v>
      </c>
      <c r="U11" s="36">
        <f>IF(F11="Company", H11*P11, 0)</f>
        <v>0</v>
      </c>
      <c r="V11" s="36">
        <f>IF(I11="yes", J11*Q11, 0)</f>
        <v>0</v>
      </c>
      <c r="W11" s="36">
        <f>R11*O11</f>
        <v>0</v>
      </c>
      <c r="X11" s="36">
        <f>E11*S11/1000</f>
        <v>2.4783370477578063E-2</v>
      </c>
      <c r="Y11" s="36">
        <f>O11*T11</f>
        <v>6.8878365178378406E-2</v>
      </c>
      <c r="Z11" s="275">
        <f>SUM(U11:Y11)</f>
        <v>9.3661735655956466E-2</v>
      </c>
    </row>
    <row r="12" spans="1:26" x14ac:dyDescent="0.2">
      <c r="A12" s="197" t="str">
        <f>+A11</f>
        <v>50E-B</v>
      </c>
      <c r="B12" s="156" t="s">
        <v>269</v>
      </c>
      <c r="C12" s="157" t="s">
        <v>294</v>
      </c>
      <c r="D12" s="157" t="s">
        <v>297</v>
      </c>
      <c r="E12" s="157">
        <v>400</v>
      </c>
      <c r="F12" s="157" t="s">
        <v>35</v>
      </c>
      <c r="G12" s="291">
        <v>0</v>
      </c>
      <c r="H12" s="159" t="s">
        <v>249</v>
      </c>
      <c r="I12" s="160" t="s">
        <v>248</v>
      </c>
      <c r="J12" s="297">
        <v>1</v>
      </c>
      <c r="K12" s="162">
        <f>IF(I12="Yes",G12*J12,0)</f>
        <v>0</v>
      </c>
      <c r="L12" s="159">
        <f>IF(F12="Company", G12*H12,0)</f>
        <v>0</v>
      </c>
      <c r="M12" s="163">
        <f>E12*G12/1000</f>
        <v>0</v>
      </c>
      <c r="N12" s="301">
        <v>0</v>
      </c>
      <c r="O12" s="194">
        <f>E12*4200/1000/12</f>
        <v>140</v>
      </c>
      <c r="P12" s="282">
        <f>'WP#2 - UE-190529 Light COS'!E$21</f>
        <v>5.9076601033138121E-4</v>
      </c>
      <c r="Q12" s="286">
        <f>'WP#2 - UE-190529 Light COS'!$E$45</f>
        <v>0</v>
      </c>
      <c r="R12" s="286">
        <f>'WP#2 - UE-190529 Light COS'!E$74</f>
        <v>0</v>
      </c>
      <c r="S12" s="286">
        <f>'WP#2 - UE-190529 Light COS'!E$106</f>
        <v>0.14161925987187465</v>
      </c>
      <c r="T12" s="286">
        <f>'WP#2 - UE-190529 Light COS'!$E$123</f>
        <v>1.1245447376061781E-3</v>
      </c>
      <c r="U12" s="36">
        <f>IF(F12="Company", H12*P12, 0)</f>
        <v>0</v>
      </c>
      <c r="V12" s="36">
        <f>IF(I12="yes", J12*Q12, 0)</f>
        <v>0</v>
      </c>
      <c r="W12" s="36">
        <f>R12*O12</f>
        <v>0</v>
      </c>
      <c r="X12" s="36">
        <f>E12*S12/1000</f>
        <v>5.6647703948749864E-2</v>
      </c>
      <c r="Y12" s="36">
        <f>O12*T12</f>
        <v>0.15743626326486493</v>
      </c>
      <c r="Z12" s="275">
        <f>SUM(U12:Y12)</f>
        <v>0.21408396721361478</v>
      </c>
    </row>
    <row r="13" spans="1:26" x14ac:dyDescent="0.2">
      <c r="A13" s="197" t="str">
        <f>+A12</f>
        <v>50E-B</v>
      </c>
      <c r="B13" s="156" t="s">
        <v>269</v>
      </c>
      <c r="C13" s="157" t="s">
        <v>294</v>
      </c>
      <c r="D13" s="157" t="s">
        <v>298</v>
      </c>
      <c r="E13" s="157">
        <v>700</v>
      </c>
      <c r="F13" s="157" t="s">
        <v>35</v>
      </c>
      <c r="G13" s="291">
        <v>0</v>
      </c>
      <c r="H13" s="159" t="s">
        <v>249</v>
      </c>
      <c r="I13" s="160" t="s">
        <v>248</v>
      </c>
      <c r="J13" s="297">
        <v>1</v>
      </c>
      <c r="K13" s="162">
        <f>IF(I13="Yes",G13*J13,0)</f>
        <v>0</v>
      </c>
      <c r="L13" s="159">
        <f>IF(F13="Company", G13*H13,0)</f>
        <v>0</v>
      </c>
      <c r="M13" s="163">
        <f>E13*G13/1000</f>
        <v>0</v>
      </c>
      <c r="N13" s="301">
        <v>0</v>
      </c>
      <c r="O13" s="194">
        <f>E13*4200/1000/12</f>
        <v>245</v>
      </c>
      <c r="P13" s="282">
        <f>'WP#2 - UE-190529 Light COS'!E$21</f>
        <v>5.9076601033138121E-4</v>
      </c>
      <c r="Q13" s="286">
        <f>'WP#2 - UE-190529 Light COS'!$E$45</f>
        <v>0</v>
      </c>
      <c r="R13" s="286">
        <f>'WP#2 - UE-190529 Light COS'!E$74</f>
        <v>0</v>
      </c>
      <c r="S13" s="286">
        <f>'WP#2 - UE-190529 Light COS'!E$106</f>
        <v>0.14161925987187465</v>
      </c>
      <c r="T13" s="286">
        <f>'WP#2 - UE-190529 Light COS'!$E$123</f>
        <v>1.1245447376061781E-3</v>
      </c>
      <c r="U13" s="36">
        <f>IF(F13="Company", H13*P13, 0)</f>
        <v>0</v>
      </c>
      <c r="V13" s="36">
        <f>IF(I13="yes", J13*Q13, 0)</f>
        <v>0</v>
      </c>
      <c r="W13" s="36">
        <f>R13*O13</f>
        <v>0</v>
      </c>
      <c r="X13" s="36">
        <f>E13*S13/1000</f>
        <v>9.9133481910312252E-2</v>
      </c>
      <c r="Y13" s="36">
        <f>O13*T13</f>
        <v>0.27551346071351362</v>
      </c>
      <c r="Z13" s="275">
        <f>SUM(U13:Y13)</f>
        <v>0.37464694262382586</v>
      </c>
    </row>
    <row r="14" spans="1:26" x14ac:dyDescent="0.2">
      <c r="A14" s="191" t="s">
        <v>268</v>
      </c>
      <c r="B14" s="149"/>
      <c r="C14" s="150"/>
      <c r="D14" s="151"/>
      <c r="E14" s="152"/>
      <c r="F14" s="151"/>
      <c r="G14" s="290"/>
      <c r="H14" s="153"/>
      <c r="I14" s="150"/>
      <c r="J14" s="296"/>
      <c r="K14" s="174"/>
      <c r="L14" s="153"/>
      <c r="M14" s="155"/>
      <c r="N14" s="300"/>
      <c r="O14" s="192"/>
      <c r="P14" s="283"/>
      <c r="Q14" s="287"/>
      <c r="R14" s="287"/>
      <c r="S14" s="287"/>
      <c r="T14" s="287"/>
      <c r="U14" s="46"/>
      <c r="V14" s="45"/>
      <c r="W14" s="45"/>
      <c r="X14" s="45"/>
      <c r="Y14" s="45"/>
      <c r="Z14" s="274"/>
    </row>
    <row r="15" spans="1:26" x14ac:dyDescent="0.2">
      <c r="A15" s="197" t="s">
        <v>267</v>
      </c>
      <c r="B15" s="156"/>
      <c r="C15" s="157" t="s">
        <v>299</v>
      </c>
      <c r="D15" s="157" t="s">
        <v>300</v>
      </c>
      <c r="E15" s="157">
        <v>45</v>
      </c>
      <c r="F15" s="157" t="s">
        <v>35</v>
      </c>
      <c r="G15" s="291">
        <v>2068.0833333333335</v>
      </c>
      <c r="H15" s="159" t="s">
        <v>249</v>
      </c>
      <c r="I15" s="160" t="s">
        <v>248</v>
      </c>
      <c r="J15" s="297">
        <v>0.2</v>
      </c>
      <c r="K15" s="162">
        <f t="shared" ref="K15:K23" si="0">IF(I15="Yes",G15*J15,0)</f>
        <v>0</v>
      </c>
      <c r="L15" s="159">
        <f t="shared" ref="L15:L23" si="1">IF(F15="Company", G15*H15,0)</f>
        <v>0</v>
      </c>
      <c r="M15" s="163">
        <f t="shared" ref="M15:M23" si="2">E15*G15/1000</f>
        <v>93.063749999999999</v>
      </c>
      <c r="N15" s="301">
        <v>390867.75</v>
      </c>
      <c r="O15" s="194">
        <f t="shared" ref="O15:O23" si="3">E15*4200/1000/12</f>
        <v>15.75</v>
      </c>
      <c r="P15" s="282">
        <f>'WP#2 - UE-190529 Light COS'!E$21</f>
        <v>5.9076601033138121E-4</v>
      </c>
      <c r="Q15" s="286">
        <f>'WP#2 - UE-190529 Light COS'!$E$45</f>
        <v>0</v>
      </c>
      <c r="R15" s="286">
        <f>'WP#2 - UE-190529 Light COS'!E$74</f>
        <v>0</v>
      </c>
      <c r="S15" s="286">
        <f>'WP#2 - UE-190529 Light COS'!E$106</f>
        <v>0.14161925987187465</v>
      </c>
      <c r="T15" s="286">
        <f>'WP#2 - UE-190529 Light COS'!$E$123</f>
        <v>1.1245447376061781E-3</v>
      </c>
      <c r="U15" s="36">
        <f t="shared" ref="U15:U23" si="4">IF(F15="Company", H15*P15, 0)</f>
        <v>0</v>
      </c>
      <c r="V15" s="36">
        <f t="shared" ref="V15:V23" si="5">IF(I15="yes", J15*Q15, 0)</f>
        <v>0</v>
      </c>
      <c r="W15" s="36">
        <f t="shared" ref="W15:W23" si="6">R15*O15</f>
        <v>0</v>
      </c>
      <c r="X15" s="36">
        <f t="shared" ref="X15:X23" si="7">E15*S15/1000</f>
        <v>6.3728666942343588E-3</v>
      </c>
      <c r="Y15" s="36">
        <f t="shared" ref="Y15:Y23" si="8">O15*T15</f>
        <v>1.7711579617297305E-2</v>
      </c>
      <c r="Z15" s="275">
        <f t="shared" ref="Z15:Z23" si="9">SUM(U15:Y15)</f>
        <v>2.4084446311531664E-2</v>
      </c>
    </row>
    <row r="16" spans="1:26" x14ac:dyDescent="0.2">
      <c r="A16" s="197" t="s">
        <v>267</v>
      </c>
      <c r="B16" s="156"/>
      <c r="C16" s="157" t="s">
        <v>299</v>
      </c>
      <c r="D16" s="157" t="s">
        <v>301</v>
      </c>
      <c r="E16" s="157">
        <v>75</v>
      </c>
      <c r="F16" s="157" t="s">
        <v>35</v>
      </c>
      <c r="G16" s="291">
        <v>1137.25</v>
      </c>
      <c r="H16" s="159" t="s">
        <v>249</v>
      </c>
      <c r="I16" s="160" t="s">
        <v>248</v>
      </c>
      <c r="J16" s="297">
        <v>0.2</v>
      </c>
      <c r="K16" s="162">
        <f t="shared" si="0"/>
        <v>0</v>
      </c>
      <c r="L16" s="159">
        <f t="shared" si="1"/>
        <v>0</v>
      </c>
      <c r="M16" s="163">
        <f t="shared" si="2"/>
        <v>85.293750000000003</v>
      </c>
      <c r="N16" s="301">
        <v>358233.75</v>
      </c>
      <c r="O16" s="194">
        <f t="shared" si="3"/>
        <v>26.25</v>
      </c>
      <c r="P16" s="282">
        <f>'WP#2 - UE-190529 Light COS'!E$21</f>
        <v>5.9076601033138121E-4</v>
      </c>
      <c r="Q16" s="286">
        <f>'WP#2 - UE-190529 Light COS'!$E$45</f>
        <v>0</v>
      </c>
      <c r="R16" s="286">
        <f>'WP#2 - UE-190529 Light COS'!E$74</f>
        <v>0</v>
      </c>
      <c r="S16" s="286">
        <f>'WP#2 - UE-190529 Light COS'!E$106</f>
        <v>0.14161925987187465</v>
      </c>
      <c r="T16" s="286">
        <f>'WP#2 - UE-190529 Light COS'!$E$123</f>
        <v>1.1245447376061781E-3</v>
      </c>
      <c r="U16" s="36">
        <f t="shared" si="4"/>
        <v>0</v>
      </c>
      <c r="V16" s="36">
        <f t="shared" si="5"/>
        <v>0</v>
      </c>
      <c r="W16" s="36">
        <f t="shared" si="6"/>
        <v>0</v>
      </c>
      <c r="X16" s="36">
        <f t="shared" si="7"/>
        <v>1.06214444903906E-2</v>
      </c>
      <c r="Y16" s="36">
        <f t="shared" si="8"/>
        <v>2.9519299362162174E-2</v>
      </c>
      <c r="Z16" s="275">
        <f t="shared" si="9"/>
        <v>4.0140743852552771E-2</v>
      </c>
    </row>
    <row r="17" spans="1:26" x14ac:dyDescent="0.2">
      <c r="A17" s="197" t="s">
        <v>267</v>
      </c>
      <c r="B17" s="156"/>
      <c r="C17" s="157" t="s">
        <v>299</v>
      </c>
      <c r="D17" s="157" t="s">
        <v>302</v>
      </c>
      <c r="E17" s="157">
        <v>105</v>
      </c>
      <c r="F17" s="157" t="s">
        <v>35</v>
      </c>
      <c r="G17" s="291">
        <v>638.58333333333337</v>
      </c>
      <c r="H17" s="159" t="s">
        <v>249</v>
      </c>
      <c r="I17" s="160" t="s">
        <v>248</v>
      </c>
      <c r="J17" s="297">
        <v>0.2</v>
      </c>
      <c r="K17" s="162">
        <f t="shared" si="0"/>
        <v>0</v>
      </c>
      <c r="L17" s="159">
        <f t="shared" si="1"/>
        <v>0</v>
      </c>
      <c r="M17" s="163">
        <f t="shared" si="2"/>
        <v>67.051249999999996</v>
      </c>
      <c r="N17" s="301">
        <v>281615.25</v>
      </c>
      <c r="O17" s="194">
        <f t="shared" si="3"/>
        <v>36.75</v>
      </c>
      <c r="P17" s="282">
        <f>'WP#2 - UE-190529 Light COS'!E$21</f>
        <v>5.9076601033138121E-4</v>
      </c>
      <c r="Q17" s="286">
        <f>'WP#2 - UE-190529 Light COS'!$E$45</f>
        <v>0</v>
      </c>
      <c r="R17" s="286">
        <f>'WP#2 - UE-190529 Light COS'!E$74</f>
        <v>0</v>
      </c>
      <c r="S17" s="286">
        <f>'WP#2 - UE-190529 Light COS'!E$106</f>
        <v>0.14161925987187465</v>
      </c>
      <c r="T17" s="286">
        <f>'WP#2 - UE-190529 Light COS'!$E$123</f>
        <v>1.1245447376061781E-3</v>
      </c>
      <c r="U17" s="36">
        <f t="shared" si="4"/>
        <v>0</v>
      </c>
      <c r="V17" s="36">
        <f t="shared" si="5"/>
        <v>0</v>
      </c>
      <c r="W17" s="36">
        <f t="shared" si="6"/>
        <v>0</v>
      </c>
      <c r="X17" s="36">
        <f t="shared" si="7"/>
        <v>1.4870022286546838E-2</v>
      </c>
      <c r="Y17" s="36">
        <f t="shared" si="8"/>
        <v>4.1327019107027047E-2</v>
      </c>
      <c r="Z17" s="275">
        <f t="shared" si="9"/>
        <v>5.6197041393573885E-2</v>
      </c>
    </row>
    <row r="18" spans="1:26" x14ac:dyDescent="0.2">
      <c r="A18" s="197" t="s">
        <v>267</v>
      </c>
      <c r="B18" s="156"/>
      <c r="C18" s="157" t="s">
        <v>299</v>
      </c>
      <c r="D18" s="157" t="s">
        <v>303</v>
      </c>
      <c r="E18" s="157">
        <v>135</v>
      </c>
      <c r="F18" s="157" t="s">
        <v>35</v>
      </c>
      <c r="G18" s="291">
        <v>291.83333333333331</v>
      </c>
      <c r="H18" s="159" t="s">
        <v>249</v>
      </c>
      <c r="I18" s="160" t="s">
        <v>248</v>
      </c>
      <c r="J18" s="297">
        <v>0.2</v>
      </c>
      <c r="K18" s="162">
        <f t="shared" si="0"/>
        <v>0</v>
      </c>
      <c r="L18" s="159">
        <f t="shared" si="1"/>
        <v>0</v>
      </c>
      <c r="M18" s="163">
        <f t="shared" si="2"/>
        <v>39.397500000000001</v>
      </c>
      <c r="N18" s="301">
        <v>165469.5</v>
      </c>
      <c r="O18" s="194">
        <f t="shared" si="3"/>
        <v>47.25</v>
      </c>
      <c r="P18" s="282">
        <f>'WP#2 - UE-190529 Light COS'!E$21</f>
        <v>5.9076601033138121E-4</v>
      </c>
      <c r="Q18" s="286">
        <f>'WP#2 - UE-190529 Light COS'!$E$45</f>
        <v>0</v>
      </c>
      <c r="R18" s="286">
        <f>'WP#2 - UE-190529 Light COS'!E$74</f>
        <v>0</v>
      </c>
      <c r="S18" s="286">
        <f>'WP#2 - UE-190529 Light COS'!E$106</f>
        <v>0.14161925987187465</v>
      </c>
      <c r="T18" s="286">
        <f>'WP#2 - UE-190529 Light COS'!$E$123</f>
        <v>1.1245447376061781E-3</v>
      </c>
      <c r="U18" s="36">
        <f t="shared" si="4"/>
        <v>0</v>
      </c>
      <c r="V18" s="36">
        <f t="shared" si="5"/>
        <v>0</v>
      </c>
      <c r="W18" s="36">
        <f t="shared" si="6"/>
        <v>0</v>
      </c>
      <c r="X18" s="36">
        <f t="shared" si="7"/>
        <v>1.911860008270308E-2</v>
      </c>
      <c r="Y18" s="36">
        <f t="shared" si="8"/>
        <v>5.3134738851891912E-2</v>
      </c>
      <c r="Z18" s="275">
        <f t="shared" si="9"/>
        <v>7.2253338934594985E-2</v>
      </c>
    </row>
    <row r="19" spans="1:26" x14ac:dyDescent="0.2">
      <c r="A19" s="197" t="s">
        <v>267</v>
      </c>
      <c r="B19" s="156"/>
      <c r="C19" s="157" t="s">
        <v>299</v>
      </c>
      <c r="D19" s="157" t="s">
        <v>304</v>
      </c>
      <c r="E19" s="157">
        <v>165</v>
      </c>
      <c r="F19" s="157" t="s">
        <v>35</v>
      </c>
      <c r="G19" s="291">
        <v>50.5</v>
      </c>
      <c r="H19" s="159" t="s">
        <v>249</v>
      </c>
      <c r="I19" s="160" t="s">
        <v>248</v>
      </c>
      <c r="J19" s="297">
        <v>0.2</v>
      </c>
      <c r="K19" s="162">
        <f t="shared" si="0"/>
        <v>0</v>
      </c>
      <c r="L19" s="159">
        <f t="shared" si="1"/>
        <v>0</v>
      </c>
      <c r="M19" s="163">
        <f t="shared" si="2"/>
        <v>8.3324999999999996</v>
      </c>
      <c r="N19" s="301">
        <v>34996.5</v>
      </c>
      <c r="O19" s="194">
        <f t="shared" si="3"/>
        <v>57.75</v>
      </c>
      <c r="P19" s="282">
        <f>'WP#2 - UE-190529 Light COS'!E$21</f>
        <v>5.9076601033138121E-4</v>
      </c>
      <c r="Q19" s="286">
        <f>'WP#2 - UE-190529 Light COS'!$E$45</f>
        <v>0</v>
      </c>
      <c r="R19" s="286">
        <f>'WP#2 - UE-190529 Light COS'!E$74</f>
        <v>0</v>
      </c>
      <c r="S19" s="286">
        <f>'WP#2 - UE-190529 Light COS'!E$106</f>
        <v>0.14161925987187465</v>
      </c>
      <c r="T19" s="286">
        <f>'WP#2 - UE-190529 Light COS'!$E$123</f>
        <v>1.1245447376061781E-3</v>
      </c>
      <c r="U19" s="36">
        <f t="shared" si="4"/>
        <v>0</v>
      </c>
      <c r="V19" s="36">
        <f t="shared" si="5"/>
        <v>0</v>
      </c>
      <c r="W19" s="36">
        <f t="shared" si="6"/>
        <v>0</v>
      </c>
      <c r="X19" s="36">
        <f t="shared" si="7"/>
        <v>2.3367177878859318E-2</v>
      </c>
      <c r="Y19" s="36">
        <f t="shared" si="8"/>
        <v>6.4942458596756777E-2</v>
      </c>
      <c r="Z19" s="275">
        <f t="shared" si="9"/>
        <v>8.8309636475616099E-2</v>
      </c>
    </row>
    <row r="20" spans="1:26" x14ac:dyDescent="0.2">
      <c r="A20" s="197" t="s">
        <v>267</v>
      </c>
      <c r="B20" s="156"/>
      <c r="C20" s="157" t="s">
        <v>299</v>
      </c>
      <c r="D20" s="157" t="s">
        <v>305</v>
      </c>
      <c r="E20" s="157">
        <v>195</v>
      </c>
      <c r="F20" s="157" t="s">
        <v>35</v>
      </c>
      <c r="G20" s="291">
        <v>189.25</v>
      </c>
      <c r="H20" s="159" t="s">
        <v>249</v>
      </c>
      <c r="I20" s="160" t="s">
        <v>248</v>
      </c>
      <c r="J20" s="297">
        <v>0.2</v>
      </c>
      <c r="K20" s="162">
        <f t="shared" si="0"/>
        <v>0</v>
      </c>
      <c r="L20" s="159">
        <f t="shared" si="1"/>
        <v>0</v>
      </c>
      <c r="M20" s="163">
        <f t="shared" si="2"/>
        <v>36.903750000000002</v>
      </c>
      <c r="N20" s="301">
        <v>154995.75</v>
      </c>
      <c r="O20" s="194">
        <f t="shared" si="3"/>
        <v>68.25</v>
      </c>
      <c r="P20" s="282">
        <f>'WP#2 - UE-190529 Light COS'!E$21</f>
        <v>5.9076601033138121E-4</v>
      </c>
      <c r="Q20" s="286">
        <f>'WP#2 - UE-190529 Light COS'!$E$45</f>
        <v>0</v>
      </c>
      <c r="R20" s="286">
        <f>'WP#2 - UE-190529 Light COS'!E$74</f>
        <v>0</v>
      </c>
      <c r="S20" s="286">
        <f>'WP#2 - UE-190529 Light COS'!E$106</f>
        <v>0.14161925987187465</v>
      </c>
      <c r="T20" s="286">
        <f>'WP#2 - UE-190529 Light COS'!$E$123</f>
        <v>1.1245447376061781E-3</v>
      </c>
      <c r="U20" s="36">
        <f t="shared" si="4"/>
        <v>0</v>
      </c>
      <c r="V20" s="36">
        <f t="shared" si="5"/>
        <v>0</v>
      </c>
      <c r="W20" s="36">
        <f t="shared" si="6"/>
        <v>0</v>
      </c>
      <c r="X20" s="36">
        <f t="shared" si="7"/>
        <v>2.7615755675015556E-2</v>
      </c>
      <c r="Y20" s="36">
        <f t="shared" si="8"/>
        <v>7.675017834162165E-2</v>
      </c>
      <c r="Z20" s="275">
        <f t="shared" si="9"/>
        <v>0.10436593401663721</v>
      </c>
    </row>
    <row r="21" spans="1:26" x14ac:dyDescent="0.2">
      <c r="A21" s="197" t="s">
        <v>267</v>
      </c>
      <c r="B21" s="156"/>
      <c r="C21" s="157" t="s">
        <v>299</v>
      </c>
      <c r="D21" s="157" t="s">
        <v>306</v>
      </c>
      <c r="E21" s="157">
        <v>225</v>
      </c>
      <c r="F21" s="157" t="s">
        <v>35</v>
      </c>
      <c r="G21" s="291">
        <v>0</v>
      </c>
      <c r="H21" s="159" t="s">
        <v>249</v>
      </c>
      <c r="I21" s="160" t="s">
        <v>248</v>
      </c>
      <c r="J21" s="297">
        <v>0.2</v>
      </c>
      <c r="K21" s="162">
        <f t="shared" si="0"/>
        <v>0</v>
      </c>
      <c r="L21" s="159">
        <f t="shared" si="1"/>
        <v>0</v>
      </c>
      <c r="M21" s="163">
        <f t="shared" si="2"/>
        <v>0</v>
      </c>
      <c r="N21" s="301">
        <v>0</v>
      </c>
      <c r="O21" s="194">
        <f t="shared" si="3"/>
        <v>78.75</v>
      </c>
      <c r="P21" s="282">
        <f>'WP#2 - UE-190529 Light COS'!E$21</f>
        <v>5.9076601033138121E-4</v>
      </c>
      <c r="Q21" s="286">
        <f>'WP#2 - UE-190529 Light COS'!$E$45</f>
        <v>0</v>
      </c>
      <c r="R21" s="286">
        <f>'WP#2 - UE-190529 Light COS'!E$74</f>
        <v>0</v>
      </c>
      <c r="S21" s="286">
        <f>'WP#2 - UE-190529 Light COS'!E$106</f>
        <v>0.14161925987187465</v>
      </c>
      <c r="T21" s="286">
        <f>'WP#2 - UE-190529 Light COS'!$E$123</f>
        <v>1.1245447376061781E-3</v>
      </c>
      <c r="U21" s="36">
        <f t="shared" si="4"/>
        <v>0</v>
      </c>
      <c r="V21" s="36">
        <f t="shared" si="5"/>
        <v>0</v>
      </c>
      <c r="W21" s="36">
        <f t="shared" si="6"/>
        <v>0</v>
      </c>
      <c r="X21" s="36">
        <f t="shared" si="7"/>
        <v>3.1864333471171798E-2</v>
      </c>
      <c r="Y21" s="36">
        <f t="shared" si="8"/>
        <v>8.8557898086486522E-2</v>
      </c>
      <c r="Z21" s="275">
        <f t="shared" si="9"/>
        <v>0.12042223155765833</v>
      </c>
    </row>
    <row r="22" spans="1:26" x14ac:dyDescent="0.2">
      <c r="A22" s="197" t="s">
        <v>267</v>
      </c>
      <c r="B22" s="156"/>
      <c r="C22" s="157" t="s">
        <v>299</v>
      </c>
      <c r="D22" s="157" t="s">
        <v>307</v>
      </c>
      <c r="E22" s="157">
        <v>255</v>
      </c>
      <c r="F22" s="157" t="s">
        <v>35</v>
      </c>
      <c r="G22" s="291">
        <v>10</v>
      </c>
      <c r="H22" s="159" t="s">
        <v>249</v>
      </c>
      <c r="I22" s="160" t="s">
        <v>248</v>
      </c>
      <c r="J22" s="297">
        <v>0.2</v>
      </c>
      <c r="K22" s="162">
        <f t="shared" si="0"/>
        <v>0</v>
      </c>
      <c r="L22" s="159">
        <f t="shared" si="1"/>
        <v>0</v>
      </c>
      <c r="M22" s="163">
        <f t="shared" si="2"/>
        <v>2.5499999999999998</v>
      </c>
      <c r="N22" s="301">
        <v>10710</v>
      </c>
      <c r="O22" s="194">
        <f t="shared" si="3"/>
        <v>89.25</v>
      </c>
      <c r="P22" s="282">
        <f>'WP#2 - UE-190529 Light COS'!E$21</f>
        <v>5.9076601033138121E-4</v>
      </c>
      <c r="Q22" s="286">
        <f>'WP#2 - UE-190529 Light COS'!$E$45</f>
        <v>0</v>
      </c>
      <c r="R22" s="286">
        <f>'WP#2 - UE-190529 Light COS'!E$74</f>
        <v>0</v>
      </c>
      <c r="S22" s="286">
        <f>'WP#2 - UE-190529 Light COS'!E$106</f>
        <v>0.14161925987187465</v>
      </c>
      <c r="T22" s="286">
        <f>'WP#2 - UE-190529 Light COS'!$E$123</f>
        <v>1.1245447376061781E-3</v>
      </c>
      <c r="U22" s="36">
        <f t="shared" si="4"/>
        <v>0</v>
      </c>
      <c r="V22" s="36">
        <f t="shared" si="5"/>
        <v>0</v>
      </c>
      <c r="W22" s="36">
        <f t="shared" si="6"/>
        <v>0</v>
      </c>
      <c r="X22" s="36">
        <f t="shared" si="7"/>
        <v>3.6112911267328039E-2</v>
      </c>
      <c r="Y22" s="36">
        <f t="shared" si="8"/>
        <v>0.10036561783135139</v>
      </c>
      <c r="Z22" s="275">
        <f t="shared" si="9"/>
        <v>0.13647852909867944</v>
      </c>
    </row>
    <row r="23" spans="1:26" x14ac:dyDescent="0.2">
      <c r="A23" s="197" t="s">
        <v>267</v>
      </c>
      <c r="B23" s="156"/>
      <c r="C23" s="157" t="s">
        <v>299</v>
      </c>
      <c r="D23" s="157" t="s">
        <v>308</v>
      </c>
      <c r="E23" s="157">
        <v>285</v>
      </c>
      <c r="F23" s="157" t="s">
        <v>35</v>
      </c>
      <c r="G23" s="291">
        <v>75.916666666666671</v>
      </c>
      <c r="H23" s="159" t="s">
        <v>249</v>
      </c>
      <c r="I23" s="160" t="s">
        <v>248</v>
      </c>
      <c r="J23" s="297">
        <v>0.2</v>
      </c>
      <c r="K23" s="162">
        <f t="shared" si="0"/>
        <v>0</v>
      </c>
      <c r="L23" s="159">
        <f t="shared" si="1"/>
        <v>0</v>
      </c>
      <c r="M23" s="163">
        <f t="shared" si="2"/>
        <v>21.63625</v>
      </c>
      <c r="N23" s="301">
        <v>90872.249999999985</v>
      </c>
      <c r="O23" s="194">
        <f t="shared" si="3"/>
        <v>99.75</v>
      </c>
      <c r="P23" s="282">
        <f>'WP#2 - UE-190529 Light COS'!E$21</f>
        <v>5.9076601033138121E-4</v>
      </c>
      <c r="Q23" s="286">
        <f>'WP#2 - UE-190529 Light COS'!$E$45</f>
        <v>0</v>
      </c>
      <c r="R23" s="286">
        <f>'WP#2 - UE-190529 Light COS'!E$74</f>
        <v>0</v>
      </c>
      <c r="S23" s="286">
        <f>'WP#2 - UE-190529 Light COS'!E$106</f>
        <v>0.14161925987187465</v>
      </c>
      <c r="T23" s="286">
        <f>'WP#2 - UE-190529 Light COS'!$E$123</f>
        <v>1.1245447376061781E-3</v>
      </c>
      <c r="U23" s="36">
        <f t="shared" si="4"/>
        <v>0</v>
      </c>
      <c r="V23" s="36">
        <f t="shared" si="5"/>
        <v>0</v>
      </c>
      <c r="W23" s="36">
        <f t="shared" si="6"/>
        <v>0</v>
      </c>
      <c r="X23" s="36">
        <f t="shared" si="7"/>
        <v>4.0361489063484281E-2</v>
      </c>
      <c r="Y23" s="36">
        <f t="shared" si="8"/>
        <v>0.11217333757621627</v>
      </c>
      <c r="Z23" s="275">
        <f t="shared" si="9"/>
        <v>0.15253482663970055</v>
      </c>
    </row>
    <row r="24" spans="1:26" x14ac:dyDescent="0.2">
      <c r="A24" s="191" t="s">
        <v>266</v>
      </c>
      <c r="B24" s="149"/>
      <c r="C24" s="150"/>
      <c r="D24" s="151"/>
      <c r="E24" s="152"/>
      <c r="F24" s="151"/>
      <c r="G24" s="290"/>
      <c r="H24" s="153"/>
      <c r="I24" s="150"/>
      <c r="J24" s="296"/>
      <c r="K24" s="174"/>
      <c r="L24" s="153"/>
      <c r="M24" s="155"/>
      <c r="N24" s="300"/>
      <c r="O24" s="192"/>
      <c r="P24" s="281"/>
      <c r="Q24" s="285"/>
      <c r="R24" s="285"/>
      <c r="S24" s="285"/>
      <c r="T24" s="285"/>
      <c r="U24" s="45"/>
      <c r="V24" s="45"/>
      <c r="W24" s="45"/>
      <c r="X24" s="45"/>
      <c r="Y24" s="45"/>
      <c r="Z24" s="274"/>
    </row>
    <row r="25" spans="1:26" x14ac:dyDescent="0.2">
      <c r="A25" s="193" t="s">
        <v>265</v>
      </c>
      <c r="B25" s="157" t="s">
        <v>257</v>
      </c>
      <c r="C25" s="157" t="s">
        <v>309</v>
      </c>
      <c r="D25" s="157" t="s">
        <v>310</v>
      </c>
      <c r="E25" s="157">
        <v>50</v>
      </c>
      <c r="F25" s="157" t="s">
        <v>35</v>
      </c>
      <c r="G25" s="291">
        <v>0</v>
      </c>
      <c r="H25" s="159" t="s">
        <v>249</v>
      </c>
      <c r="I25" s="160" t="s">
        <v>248</v>
      </c>
      <c r="J25" s="297">
        <v>1</v>
      </c>
      <c r="K25" s="162">
        <f t="shared" ref="K25:K32" si="10">IF(I25="Yes",G25*J25,0)</f>
        <v>0</v>
      </c>
      <c r="L25" s="159">
        <f t="shared" ref="L25:L32" si="11">IF(F25="Company", G25*H25,0)</f>
        <v>0</v>
      </c>
      <c r="M25" s="163">
        <f t="shared" ref="M25:M32" si="12">E25*G25/1000</f>
        <v>0</v>
      </c>
      <c r="N25" s="301">
        <f>E25*4200*G25/1000</f>
        <v>0</v>
      </c>
      <c r="O25" s="194">
        <f t="shared" ref="O25:O32" si="13">E25*4200/1000/12</f>
        <v>17.5</v>
      </c>
      <c r="P25" s="282">
        <f>'WP#2 - UE-190529 Light COS'!E$21</f>
        <v>5.9076601033138121E-4</v>
      </c>
      <c r="Q25" s="286">
        <f>'WP#2 - UE-190529 Light COS'!$E$45</f>
        <v>0</v>
      </c>
      <c r="R25" s="286">
        <f>'WP#2 - UE-190529 Light COS'!E$74</f>
        <v>0</v>
      </c>
      <c r="S25" s="286">
        <f>'WP#2 - UE-190529 Light COS'!E$106</f>
        <v>0.14161925987187465</v>
      </c>
      <c r="T25" s="286">
        <f>'WP#2 - UE-190529 Light COS'!$E$123</f>
        <v>1.1245447376061781E-3</v>
      </c>
      <c r="U25" s="36">
        <f t="shared" ref="U25:U32" si="14">IF(F25="Company", H25*P25, 0)</f>
        <v>0</v>
      </c>
      <c r="V25" s="36">
        <f t="shared" ref="V25:V32" si="15">IF(I25="yes", J25*Q25, 0)</f>
        <v>0</v>
      </c>
      <c r="W25" s="36">
        <f t="shared" ref="W25:W32" si="16">R25*O25</f>
        <v>0</v>
      </c>
      <c r="X25" s="36">
        <f t="shared" ref="X25:X32" si="17">E25*S25/1000</f>
        <v>7.080962993593733E-3</v>
      </c>
      <c r="Y25" s="36">
        <f t="shared" ref="Y25:Y32" si="18">O25*T25</f>
        <v>1.9679532908108116E-2</v>
      </c>
      <c r="Z25" s="275">
        <f t="shared" ref="Z25:Z32" si="19">SUM(U25:Y25)</f>
        <v>2.6760495901701847E-2</v>
      </c>
    </row>
    <row r="26" spans="1:26" x14ac:dyDescent="0.2">
      <c r="A26" s="193" t="s">
        <v>265</v>
      </c>
      <c r="B26" s="157" t="s">
        <v>257</v>
      </c>
      <c r="C26" s="157" t="s">
        <v>309</v>
      </c>
      <c r="D26" s="157" t="s">
        <v>311</v>
      </c>
      <c r="E26" s="157">
        <v>70</v>
      </c>
      <c r="F26" s="157" t="s">
        <v>35</v>
      </c>
      <c r="G26" s="291">
        <v>710</v>
      </c>
      <c r="H26" s="159" t="s">
        <v>249</v>
      </c>
      <c r="I26" s="160" t="s">
        <v>248</v>
      </c>
      <c r="J26" s="297">
        <v>1</v>
      </c>
      <c r="K26" s="162">
        <f t="shared" si="10"/>
        <v>0</v>
      </c>
      <c r="L26" s="159">
        <f t="shared" si="11"/>
        <v>0</v>
      </c>
      <c r="M26" s="163">
        <f t="shared" si="12"/>
        <v>49.7</v>
      </c>
      <c r="N26" s="301">
        <v>208740.00000000003</v>
      </c>
      <c r="O26" s="194">
        <f t="shared" si="13"/>
        <v>24.5</v>
      </c>
      <c r="P26" s="282">
        <f>'WP#2 - UE-190529 Light COS'!E$21</f>
        <v>5.9076601033138121E-4</v>
      </c>
      <c r="Q26" s="286">
        <f>'WP#2 - UE-190529 Light COS'!$E$45</f>
        <v>0</v>
      </c>
      <c r="R26" s="286">
        <f>'WP#2 - UE-190529 Light COS'!E$74</f>
        <v>0</v>
      </c>
      <c r="S26" s="286">
        <f>'WP#2 - UE-190529 Light COS'!E$106</f>
        <v>0.14161925987187465</v>
      </c>
      <c r="T26" s="286">
        <f>'WP#2 - UE-190529 Light COS'!$E$123</f>
        <v>1.1245447376061781E-3</v>
      </c>
      <c r="U26" s="36">
        <f t="shared" si="14"/>
        <v>0</v>
      </c>
      <c r="V26" s="36">
        <f t="shared" si="15"/>
        <v>0</v>
      </c>
      <c r="W26" s="36">
        <f t="shared" si="16"/>
        <v>0</v>
      </c>
      <c r="X26" s="36">
        <f t="shared" si="17"/>
        <v>9.9133481910312262E-3</v>
      </c>
      <c r="Y26" s="36">
        <f t="shared" si="18"/>
        <v>2.7551346071351363E-2</v>
      </c>
      <c r="Z26" s="275">
        <f t="shared" si="19"/>
        <v>3.7464694262382588E-2</v>
      </c>
    </row>
    <row r="27" spans="1:26" x14ac:dyDescent="0.2">
      <c r="A27" s="197" t="str">
        <f t="shared" ref="A27:A32" si="20">+A26</f>
        <v xml:space="preserve">52E </v>
      </c>
      <c r="B27" s="157" t="s">
        <v>257</v>
      </c>
      <c r="C27" s="157" t="s">
        <v>309</v>
      </c>
      <c r="D27" s="157" t="s">
        <v>312</v>
      </c>
      <c r="E27" s="157">
        <v>100</v>
      </c>
      <c r="F27" s="157" t="s">
        <v>35</v>
      </c>
      <c r="G27" s="291">
        <v>10308.666666666666</v>
      </c>
      <c r="H27" s="159" t="s">
        <v>249</v>
      </c>
      <c r="I27" s="160" t="s">
        <v>248</v>
      </c>
      <c r="J27" s="297">
        <v>1</v>
      </c>
      <c r="K27" s="162">
        <f t="shared" si="10"/>
        <v>0</v>
      </c>
      <c r="L27" s="159">
        <f t="shared" si="11"/>
        <v>0</v>
      </c>
      <c r="M27" s="163">
        <f t="shared" si="12"/>
        <v>1030.8666666666666</v>
      </c>
      <c r="N27" s="301">
        <v>4329640</v>
      </c>
      <c r="O27" s="194">
        <f t="shared" si="13"/>
        <v>35</v>
      </c>
      <c r="P27" s="282">
        <f>'WP#2 - UE-190529 Light COS'!E$21</f>
        <v>5.9076601033138121E-4</v>
      </c>
      <c r="Q27" s="286">
        <f>'WP#2 - UE-190529 Light COS'!$E$45</f>
        <v>0</v>
      </c>
      <c r="R27" s="286">
        <f>'WP#2 - UE-190529 Light COS'!E$74</f>
        <v>0</v>
      </c>
      <c r="S27" s="286">
        <f>'WP#2 - UE-190529 Light COS'!E$106</f>
        <v>0.14161925987187465</v>
      </c>
      <c r="T27" s="286">
        <f>'WP#2 - UE-190529 Light COS'!$E$123</f>
        <v>1.1245447376061781E-3</v>
      </c>
      <c r="U27" s="36">
        <f t="shared" si="14"/>
        <v>0</v>
      </c>
      <c r="V27" s="36">
        <f t="shared" si="15"/>
        <v>0</v>
      </c>
      <c r="W27" s="36">
        <f t="shared" si="16"/>
        <v>0</v>
      </c>
      <c r="X27" s="36">
        <f t="shared" si="17"/>
        <v>1.4161925987187466E-2</v>
      </c>
      <c r="Y27" s="36">
        <f t="shared" si="18"/>
        <v>3.9359065816216232E-2</v>
      </c>
      <c r="Z27" s="275">
        <f t="shared" si="19"/>
        <v>5.3520991803403695E-2</v>
      </c>
    </row>
    <row r="28" spans="1:26" x14ac:dyDescent="0.2">
      <c r="A28" s="197" t="str">
        <f t="shared" si="20"/>
        <v xml:space="preserve">52E </v>
      </c>
      <c r="B28" s="157" t="s">
        <v>257</v>
      </c>
      <c r="C28" s="157" t="s">
        <v>309</v>
      </c>
      <c r="D28" s="157" t="s">
        <v>313</v>
      </c>
      <c r="E28" s="157">
        <v>150</v>
      </c>
      <c r="F28" s="157" t="s">
        <v>35</v>
      </c>
      <c r="G28" s="291">
        <v>4589.833333333333</v>
      </c>
      <c r="H28" s="159" t="s">
        <v>249</v>
      </c>
      <c r="I28" s="160" t="s">
        <v>248</v>
      </c>
      <c r="J28" s="297">
        <v>1</v>
      </c>
      <c r="K28" s="162">
        <f t="shared" si="10"/>
        <v>0</v>
      </c>
      <c r="L28" s="159">
        <f t="shared" si="11"/>
        <v>0</v>
      </c>
      <c r="M28" s="163">
        <f t="shared" si="12"/>
        <v>688.47500000000002</v>
      </c>
      <c r="N28" s="301">
        <v>2891595</v>
      </c>
      <c r="O28" s="194">
        <f t="shared" si="13"/>
        <v>52.5</v>
      </c>
      <c r="P28" s="282">
        <f>'WP#2 - UE-190529 Light COS'!E$21</f>
        <v>5.9076601033138121E-4</v>
      </c>
      <c r="Q28" s="286">
        <f>'WP#2 - UE-190529 Light COS'!$E$45</f>
        <v>0</v>
      </c>
      <c r="R28" s="286">
        <f>'WP#2 - UE-190529 Light COS'!E$74</f>
        <v>0</v>
      </c>
      <c r="S28" s="286">
        <f>'WP#2 - UE-190529 Light COS'!E$106</f>
        <v>0.14161925987187465</v>
      </c>
      <c r="T28" s="286">
        <f>'WP#2 - UE-190529 Light COS'!$E$123</f>
        <v>1.1245447376061781E-3</v>
      </c>
      <c r="U28" s="36">
        <f t="shared" si="14"/>
        <v>0</v>
      </c>
      <c r="V28" s="36">
        <f t="shared" si="15"/>
        <v>0</v>
      </c>
      <c r="W28" s="36">
        <f t="shared" si="16"/>
        <v>0</v>
      </c>
      <c r="X28" s="36">
        <f t="shared" si="17"/>
        <v>2.1242888980781201E-2</v>
      </c>
      <c r="Y28" s="36">
        <f t="shared" si="18"/>
        <v>5.9038598724324348E-2</v>
      </c>
      <c r="Z28" s="275">
        <f t="shared" si="19"/>
        <v>8.0281487705105542E-2</v>
      </c>
    </row>
    <row r="29" spans="1:26" x14ac:dyDescent="0.2">
      <c r="A29" s="197" t="str">
        <f t="shared" si="20"/>
        <v xml:space="preserve">52E </v>
      </c>
      <c r="B29" s="157" t="s">
        <v>257</v>
      </c>
      <c r="C29" s="157" t="s">
        <v>309</v>
      </c>
      <c r="D29" s="157" t="s">
        <v>314</v>
      </c>
      <c r="E29" s="157">
        <v>200</v>
      </c>
      <c r="F29" s="157" t="s">
        <v>35</v>
      </c>
      <c r="G29" s="291">
        <v>994.5</v>
      </c>
      <c r="H29" s="159" t="s">
        <v>249</v>
      </c>
      <c r="I29" s="160" t="s">
        <v>248</v>
      </c>
      <c r="J29" s="297">
        <v>1</v>
      </c>
      <c r="K29" s="162">
        <f t="shared" si="10"/>
        <v>0</v>
      </c>
      <c r="L29" s="159">
        <f t="shared" si="11"/>
        <v>0</v>
      </c>
      <c r="M29" s="163">
        <f t="shared" si="12"/>
        <v>198.9</v>
      </c>
      <c r="N29" s="301">
        <v>835380</v>
      </c>
      <c r="O29" s="194">
        <f t="shared" si="13"/>
        <v>70</v>
      </c>
      <c r="P29" s="282">
        <f>'WP#2 - UE-190529 Light COS'!E$21</f>
        <v>5.9076601033138121E-4</v>
      </c>
      <c r="Q29" s="286">
        <f>'WP#2 - UE-190529 Light COS'!$E$45</f>
        <v>0</v>
      </c>
      <c r="R29" s="286">
        <f>'WP#2 - UE-190529 Light COS'!E$74</f>
        <v>0</v>
      </c>
      <c r="S29" s="286">
        <f>'WP#2 - UE-190529 Light COS'!E$106</f>
        <v>0.14161925987187465</v>
      </c>
      <c r="T29" s="286">
        <f>'WP#2 - UE-190529 Light COS'!$E$123</f>
        <v>1.1245447376061781E-3</v>
      </c>
      <c r="U29" s="36">
        <f t="shared" si="14"/>
        <v>0</v>
      </c>
      <c r="V29" s="36">
        <f t="shared" si="15"/>
        <v>0</v>
      </c>
      <c r="W29" s="36">
        <f t="shared" si="16"/>
        <v>0</v>
      </c>
      <c r="X29" s="36">
        <f t="shared" si="17"/>
        <v>2.8323851974374932E-2</v>
      </c>
      <c r="Y29" s="36">
        <f t="shared" si="18"/>
        <v>7.8718131632432464E-2</v>
      </c>
      <c r="Z29" s="275">
        <f t="shared" si="19"/>
        <v>0.10704198360680739</v>
      </c>
    </row>
    <row r="30" spans="1:26" x14ac:dyDescent="0.2">
      <c r="A30" s="197" t="str">
        <f t="shared" si="20"/>
        <v xml:space="preserve">52E </v>
      </c>
      <c r="B30" s="157" t="s">
        <v>257</v>
      </c>
      <c r="C30" s="157" t="s">
        <v>309</v>
      </c>
      <c r="D30" s="157" t="s">
        <v>315</v>
      </c>
      <c r="E30" s="157">
        <v>250</v>
      </c>
      <c r="F30" s="157" t="s">
        <v>35</v>
      </c>
      <c r="G30" s="291">
        <v>1464</v>
      </c>
      <c r="H30" s="159" t="s">
        <v>249</v>
      </c>
      <c r="I30" s="160" t="s">
        <v>248</v>
      </c>
      <c r="J30" s="297">
        <v>1</v>
      </c>
      <c r="K30" s="162">
        <f t="shared" si="10"/>
        <v>0</v>
      </c>
      <c r="L30" s="159">
        <f t="shared" si="11"/>
        <v>0</v>
      </c>
      <c r="M30" s="163">
        <f t="shared" si="12"/>
        <v>366</v>
      </c>
      <c r="N30" s="301">
        <v>1537200</v>
      </c>
      <c r="O30" s="194">
        <f t="shared" si="13"/>
        <v>87.5</v>
      </c>
      <c r="P30" s="282">
        <f>'WP#2 - UE-190529 Light COS'!E$21</f>
        <v>5.9076601033138121E-4</v>
      </c>
      <c r="Q30" s="286">
        <f>'WP#2 - UE-190529 Light COS'!$E$45</f>
        <v>0</v>
      </c>
      <c r="R30" s="286">
        <f>'WP#2 - UE-190529 Light COS'!E$74</f>
        <v>0</v>
      </c>
      <c r="S30" s="286">
        <f>'WP#2 - UE-190529 Light COS'!E$106</f>
        <v>0.14161925987187465</v>
      </c>
      <c r="T30" s="286">
        <f>'WP#2 - UE-190529 Light COS'!$E$123</f>
        <v>1.1245447376061781E-3</v>
      </c>
      <c r="U30" s="36">
        <f t="shared" si="14"/>
        <v>0</v>
      </c>
      <c r="V30" s="36">
        <f t="shared" si="15"/>
        <v>0</v>
      </c>
      <c r="W30" s="36">
        <f t="shared" si="16"/>
        <v>0</v>
      </c>
      <c r="X30" s="36">
        <f t="shared" si="17"/>
        <v>3.5404814967968663E-2</v>
      </c>
      <c r="Y30" s="36">
        <f t="shared" si="18"/>
        <v>9.839766454054058E-2</v>
      </c>
      <c r="Z30" s="275">
        <f t="shared" si="19"/>
        <v>0.13380247950850924</v>
      </c>
    </row>
    <row r="31" spans="1:26" x14ac:dyDescent="0.2">
      <c r="A31" s="197" t="str">
        <f t="shared" si="20"/>
        <v xml:space="preserve">52E </v>
      </c>
      <c r="B31" s="157" t="s">
        <v>257</v>
      </c>
      <c r="C31" s="157" t="s">
        <v>309</v>
      </c>
      <c r="D31" s="157" t="s">
        <v>316</v>
      </c>
      <c r="E31" s="157">
        <v>310</v>
      </c>
      <c r="F31" s="157" t="s">
        <v>35</v>
      </c>
      <c r="G31" s="291">
        <v>149</v>
      </c>
      <c r="H31" s="159" t="s">
        <v>249</v>
      </c>
      <c r="I31" s="160" t="s">
        <v>248</v>
      </c>
      <c r="J31" s="297">
        <v>1</v>
      </c>
      <c r="K31" s="162">
        <f t="shared" si="10"/>
        <v>0</v>
      </c>
      <c r="L31" s="159">
        <f t="shared" si="11"/>
        <v>0</v>
      </c>
      <c r="M31" s="163">
        <f t="shared" si="12"/>
        <v>46.19</v>
      </c>
      <c r="N31" s="301">
        <v>193998</v>
      </c>
      <c r="O31" s="194">
        <f t="shared" si="13"/>
        <v>108.5</v>
      </c>
      <c r="P31" s="282">
        <f>'WP#2 - UE-190529 Light COS'!E$21</f>
        <v>5.9076601033138121E-4</v>
      </c>
      <c r="Q31" s="286">
        <f>'WP#2 - UE-190529 Light COS'!$E$45</f>
        <v>0</v>
      </c>
      <c r="R31" s="286">
        <f>'WP#2 - UE-190529 Light COS'!E$74</f>
        <v>0</v>
      </c>
      <c r="S31" s="286">
        <f>'WP#2 - UE-190529 Light COS'!E$106</f>
        <v>0.14161925987187465</v>
      </c>
      <c r="T31" s="286">
        <f>'WP#2 - UE-190529 Light COS'!$E$123</f>
        <v>1.1245447376061781E-3</v>
      </c>
      <c r="U31" s="36">
        <f t="shared" si="14"/>
        <v>0</v>
      </c>
      <c r="V31" s="36">
        <f t="shared" si="15"/>
        <v>0</v>
      </c>
      <c r="W31" s="36">
        <f t="shared" si="16"/>
        <v>0</v>
      </c>
      <c r="X31" s="36">
        <f t="shared" si="17"/>
        <v>4.3901970560281139E-2</v>
      </c>
      <c r="Y31" s="36">
        <f t="shared" si="18"/>
        <v>0.12201310403027033</v>
      </c>
      <c r="Z31" s="275">
        <f t="shared" si="19"/>
        <v>0.16591507459055146</v>
      </c>
    </row>
    <row r="32" spans="1:26" x14ac:dyDescent="0.2">
      <c r="A32" s="197" t="str">
        <f t="shared" si="20"/>
        <v xml:space="preserve">52E </v>
      </c>
      <c r="B32" s="157" t="s">
        <v>257</v>
      </c>
      <c r="C32" s="157" t="s">
        <v>309</v>
      </c>
      <c r="D32" s="157" t="s">
        <v>317</v>
      </c>
      <c r="E32" s="157">
        <v>400</v>
      </c>
      <c r="F32" s="157" t="s">
        <v>35</v>
      </c>
      <c r="G32" s="291">
        <v>607.75</v>
      </c>
      <c r="H32" s="159" t="s">
        <v>249</v>
      </c>
      <c r="I32" s="160" t="s">
        <v>248</v>
      </c>
      <c r="J32" s="297">
        <v>1</v>
      </c>
      <c r="K32" s="162">
        <f t="shared" si="10"/>
        <v>0</v>
      </c>
      <c r="L32" s="159">
        <f t="shared" si="11"/>
        <v>0</v>
      </c>
      <c r="M32" s="163">
        <f t="shared" si="12"/>
        <v>243.1</v>
      </c>
      <c r="N32" s="301">
        <v>1021020</v>
      </c>
      <c r="O32" s="194">
        <f t="shared" si="13"/>
        <v>140</v>
      </c>
      <c r="P32" s="282">
        <f>'WP#2 - UE-190529 Light COS'!E$21</f>
        <v>5.9076601033138121E-4</v>
      </c>
      <c r="Q32" s="286">
        <f>'WP#2 - UE-190529 Light COS'!$E$45</f>
        <v>0</v>
      </c>
      <c r="R32" s="286">
        <f>'WP#2 - UE-190529 Light COS'!E$74</f>
        <v>0</v>
      </c>
      <c r="S32" s="286">
        <f>'WP#2 - UE-190529 Light COS'!E$106</f>
        <v>0.14161925987187465</v>
      </c>
      <c r="T32" s="286">
        <f>'WP#2 - UE-190529 Light COS'!$E$123</f>
        <v>1.1245447376061781E-3</v>
      </c>
      <c r="U32" s="36">
        <f t="shared" si="14"/>
        <v>0</v>
      </c>
      <c r="V32" s="36">
        <f t="shared" si="15"/>
        <v>0</v>
      </c>
      <c r="W32" s="36">
        <f t="shared" si="16"/>
        <v>0</v>
      </c>
      <c r="X32" s="36">
        <f t="shared" si="17"/>
        <v>5.6647703948749864E-2</v>
      </c>
      <c r="Y32" s="36">
        <f t="shared" si="18"/>
        <v>0.15743626326486493</v>
      </c>
      <c r="Z32" s="275">
        <f t="shared" si="19"/>
        <v>0.21408396721361478</v>
      </c>
    </row>
    <row r="33" spans="1:26" x14ac:dyDescent="0.2">
      <c r="A33" s="197"/>
      <c r="B33" s="156"/>
      <c r="C33" s="169"/>
      <c r="D33" s="169"/>
      <c r="E33" s="169"/>
      <c r="F33" s="160"/>
      <c r="G33" s="292"/>
      <c r="H33" s="159"/>
      <c r="I33" s="160"/>
      <c r="J33" s="297"/>
      <c r="K33" s="162"/>
      <c r="L33" s="159"/>
      <c r="M33" s="163"/>
      <c r="N33" s="301"/>
      <c r="O33" s="199"/>
      <c r="P33" s="282"/>
      <c r="Q33" s="286"/>
      <c r="R33" s="286"/>
      <c r="S33" s="286"/>
      <c r="T33" s="286"/>
      <c r="Z33" s="275"/>
    </row>
    <row r="34" spans="1:26" x14ac:dyDescent="0.2">
      <c r="A34" s="193" t="str">
        <f>+A30</f>
        <v xml:space="preserve">52E </v>
      </c>
      <c r="B34" s="175"/>
      <c r="C34" s="157" t="s">
        <v>318</v>
      </c>
      <c r="D34" s="157" t="s">
        <v>319</v>
      </c>
      <c r="E34" s="157">
        <v>70</v>
      </c>
      <c r="F34" s="157" t="s">
        <v>35</v>
      </c>
      <c r="G34" s="291">
        <v>68</v>
      </c>
      <c r="H34" s="159" t="s">
        <v>249</v>
      </c>
      <c r="I34" s="160" t="s">
        <v>248</v>
      </c>
      <c r="J34" s="297">
        <v>2</v>
      </c>
      <c r="K34" s="162">
        <f t="shared" ref="K34:K40" si="21">IF(I34="Yes",G34*J34,0)</f>
        <v>0</v>
      </c>
      <c r="L34" s="159">
        <f t="shared" ref="L34:L40" si="22">IF(F34="Company", G34*H34,0)</f>
        <v>0</v>
      </c>
      <c r="M34" s="163">
        <f t="shared" ref="M34:M40" si="23">E34*G34/1000</f>
        <v>4.76</v>
      </c>
      <c r="N34" s="301">
        <v>19992.000000000004</v>
      </c>
      <c r="O34" s="194">
        <f t="shared" ref="O34:O40" si="24">E34*4200/1000/12</f>
        <v>24.5</v>
      </c>
      <c r="P34" s="282">
        <f>'WP#2 - UE-190529 Light COS'!E$21</f>
        <v>5.9076601033138121E-4</v>
      </c>
      <c r="Q34" s="286">
        <f>'WP#2 - UE-190529 Light COS'!$E$45</f>
        <v>0</v>
      </c>
      <c r="R34" s="286">
        <f>'WP#2 - UE-190529 Light COS'!E$74</f>
        <v>0</v>
      </c>
      <c r="S34" s="286">
        <f>'WP#2 - UE-190529 Light COS'!E$106</f>
        <v>0.14161925987187465</v>
      </c>
      <c r="T34" s="286">
        <f>'WP#2 - UE-190529 Light COS'!$E$123</f>
        <v>1.1245447376061781E-3</v>
      </c>
      <c r="U34" s="36">
        <f t="shared" ref="U34:U40" si="25">IF(F34="Company", H34*P34, 0)</f>
        <v>0</v>
      </c>
      <c r="V34" s="36">
        <f t="shared" ref="V34:V40" si="26">IF(I34="yes", J34*Q34, 0)</f>
        <v>0</v>
      </c>
      <c r="W34" s="36">
        <f t="shared" ref="W34:W40" si="27">R34*O34</f>
        <v>0</v>
      </c>
      <c r="X34" s="36">
        <f t="shared" ref="X34:X40" si="28">E34*S34/1000</f>
        <v>9.9133481910312262E-3</v>
      </c>
      <c r="Y34" s="36">
        <f t="shared" ref="Y34:Y40" si="29">O34*T34</f>
        <v>2.7551346071351363E-2</v>
      </c>
      <c r="Z34" s="275">
        <f t="shared" ref="Z34:Z40" si="30">SUM(U34:Y34)</f>
        <v>3.7464694262382588E-2</v>
      </c>
    </row>
    <row r="35" spans="1:26" x14ac:dyDescent="0.2">
      <c r="A35" s="193" t="str">
        <f>+A31</f>
        <v xml:space="preserve">52E </v>
      </c>
      <c r="B35" s="175"/>
      <c r="C35" s="157" t="s">
        <v>318</v>
      </c>
      <c r="D35" s="157" t="s">
        <v>320</v>
      </c>
      <c r="E35" s="157">
        <v>100</v>
      </c>
      <c r="F35" s="157" t="s">
        <v>35</v>
      </c>
      <c r="G35" s="291">
        <v>4.083333333333333</v>
      </c>
      <c r="H35" s="159" t="s">
        <v>249</v>
      </c>
      <c r="I35" s="160" t="s">
        <v>248</v>
      </c>
      <c r="J35" s="297">
        <v>2</v>
      </c>
      <c r="K35" s="162">
        <f t="shared" si="21"/>
        <v>0</v>
      </c>
      <c r="L35" s="159">
        <f t="shared" si="22"/>
        <v>0</v>
      </c>
      <c r="M35" s="163">
        <f t="shared" si="23"/>
        <v>0.40833333333333333</v>
      </c>
      <c r="N35" s="301">
        <v>1715</v>
      </c>
      <c r="O35" s="194">
        <f t="shared" si="24"/>
        <v>35</v>
      </c>
      <c r="P35" s="282">
        <f>'WP#2 - UE-190529 Light COS'!E$21</f>
        <v>5.9076601033138121E-4</v>
      </c>
      <c r="Q35" s="286">
        <f>'WP#2 - UE-190529 Light COS'!$E$45</f>
        <v>0</v>
      </c>
      <c r="R35" s="286">
        <f>'WP#2 - UE-190529 Light COS'!E$74</f>
        <v>0</v>
      </c>
      <c r="S35" s="286">
        <f>'WP#2 - UE-190529 Light COS'!E$106</f>
        <v>0.14161925987187465</v>
      </c>
      <c r="T35" s="286">
        <f>'WP#2 - UE-190529 Light COS'!$E$123</f>
        <v>1.1245447376061781E-3</v>
      </c>
      <c r="U35" s="36">
        <f t="shared" si="25"/>
        <v>0</v>
      </c>
      <c r="V35" s="36">
        <f t="shared" si="26"/>
        <v>0</v>
      </c>
      <c r="W35" s="36">
        <f t="shared" si="27"/>
        <v>0</v>
      </c>
      <c r="X35" s="36">
        <f t="shared" si="28"/>
        <v>1.4161925987187466E-2</v>
      </c>
      <c r="Y35" s="36">
        <f t="shared" si="29"/>
        <v>3.9359065816216232E-2</v>
      </c>
      <c r="Z35" s="275">
        <f t="shared" si="30"/>
        <v>5.3520991803403695E-2</v>
      </c>
    </row>
    <row r="36" spans="1:26" x14ac:dyDescent="0.2">
      <c r="A36" s="193" t="str">
        <f>+A32</f>
        <v xml:space="preserve">52E </v>
      </c>
      <c r="B36" s="175"/>
      <c r="C36" s="157" t="s">
        <v>318</v>
      </c>
      <c r="D36" s="157" t="s">
        <v>321</v>
      </c>
      <c r="E36" s="157">
        <v>150</v>
      </c>
      <c r="F36" s="157" t="s">
        <v>35</v>
      </c>
      <c r="G36" s="291">
        <v>205</v>
      </c>
      <c r="H36" s="159" t="s">
        <v>249</v>
      </c>
      <c r="I36" s="160" t="s">
        <v>248</v>
      </c>
      <c r="J36" s="297">
        <v>2</v>
      </c>
      <c r="K36" s="162">
        <f t="shared" si="21"/>
        <v>0</v>
      </c>
      <c r="L36" s="159">
        <f t="shared" si="22"/>
        <v>0</v>
      </c>
      <c r="M36" s="163">
        <f t="shared" si="23"/>
        <v>30.75</v>
      </c>
      <c r="N36" s="301">
        <v>129150</v>
      </c>
      <c r="O36" s="194">
        <f t="shared" si="24"/>
        <v>52.5</v>
      </c>
      <c r="P36" s="282">
        <f>'WP#2 - UE-190529 Light COS'!E$21</f>
        <v>5.9076601033138121E-4</v>
      </c>
      <c r="Q36" s="286">
        <f>'WP#2 - UE-190529 Light COS'!$E$45</f>
        <v>0</v>
      </c>
      <c r="R36" s="286">
        <f>'WP#2 - UE-190529 Light COS'!E$74</f>
        <v>0</v>
      </c>
      <c r="S36" s="286">
        <f>'WP#2 - UE-190529 Light COS'!E$106</f>
        <v>0.14161925987187465</v>
      </c>
      <c r="T36" s="286">
        <f>'WP#2 - UE-190529 Light COS'!$E$123</f>
        <v>1.1245447376061781E-3</v>
      </c>
      <c r="U36" s="36">
        <f t="shared" si="25"/>
        <v>0</v>
      </c>
      <c r="V36" s="36">
        <f t="shared" si="26"/>
        <v>0</v>
      </c>
      <c r="W36" s="36">
        <f t="shared" si="27"/>
        <v>0</v>
      </c>
      <c r="X36" s="36">
        <f t="shared" si="28"/>
        <v>2.1242888980781201E-2</v>
      </c>
      <c r="Y36" s="36">
        <f t="shared" si="29"/>
        <v>5.9038598724324348E-2</v>
      </c>
      <c r="Z36" s="275">
        <f t="shared" si="30"/>
        <v>8.0281487705105542E-2</v>
      </c>
    </row>
    <row r="37" spans="1:26" x14ac:dyDescent="0.2">
      <c r="A37" s="193" t="str">
        <f>A36</f>
        <v xml:space="preserve">52E </v>
      </c>
      <c r="B37" s="175"/>
      <c r="C37" s="157" t="s">
        <v>318</v>
      </c>
      <c r="D37" s="157" t="s">
        <v>322</v>
      </c>
      <c r="E37" s="157">
        <v>175</v>
      </c>
      <c r="F37" s="157" t="s">
        <v>35</v>
      </c>
      <c r="G37" s="291">
        <v>222</v>
      </c>
      <c r="H37" s="159" t="s">
        <v>249</v>
      </c>
      <c r="I37" s="160" t="s">
        <v>248</v>
      </c>
      <c r="J37" s="297">
        <v>2</v>
      </c>
      <c r="K37" s="162">
        <f t="shared" si="21"/>
        <v>0</v>
      </c>
      <c r="L37" s="159">
        <f t="shared" si="22"/>
        <v>0</v>
      </c>
      <c r="M37" s="163">
        <f t="shared" si="23"/>
        <v>38.85</v>
      </c>
      <c r="N37" s="301">
        <v>163170</v>
      </c>
      <c r="O37" s="194">
        <f t="shared" si="24"/>
        <v>61.25</v>
      </c>
      <c r="P37" s="282">
        <f>'WP#2 - UE-190529 Light COS'!E$21</f>
        <v>5.9076601033138121E-4</v>
      </c>
      <c r="Q37" s="286">
        <f>'WP#2 - UE-190529 Light COS'!$E$45</f>
        <v>0</v>
      </c>
      <c r="R37" s="286">
        <f>'WP#2 - UE-190529 Light COS'!E$74</f>
        <v>0</v>
      </c>
      <c r="S37" s="286">
        <f>'WP#2 - UE-190529 Light COS'!E$106</f>
        <v>0.14161925987187465</v>
      </c>
      <c r="T37" s="286">
        <f>'WP#2 - UE-190529 Light COS'!$E$123</f>
        <v>1.1245447376061781E-3</v>
      </c>
      <c r="U37" s="36">
        <f t="shared" si="25"/>
        <v>0</v>
      </c>
      <c r="V37" s="36">
        <f t="shared" si="26"/>
        <v>0</v>
      </c>
      <c r="W37" s="36">
        <f t="shared" si="27"/>
        <v>0</v>
      </c>
      <c r="X37" s="36">
        <f t="shared" si="28"/>
        <v>2.4783370477578063E-2</v>
      </c>
      <c r="Y37" s="36">
        <f t="shared" si="29"/>
        <v>6.8878365178378406E-2</v>
      </c>
      <c r="Z37" s="275">
        <f t="shared" si="30"/>
        <v>9.3661735655956466E-2</v>
      </c>
    </row>
    <row r="38" spans="1:26" x14ac:dyDescent="0.2">
      <c r="A38" s="197" t="str">
        <f>+A37</f>
        <v xml:space="preserve">52E </v>
      </c>
      <c r="B38" s="156"/>
      <c r="C38" s="157" t="s">
        <v>318</v>
      </c>
      <c r="D38" s="157" t="s">
        <v>323</v>
      </c>
      <c r="E38" s="157">
        <v>250</v>
      </c>
      <c r="F38" s="157" t="s">
        <v>35</v>
      </c>
      <c r="G38" s="291">
        <v>61</v>
      </c>
      <c r="H38" s="159" t="s">
        <v>249</v>
      </c>
      <c r="I38" s="160" t="s">
        <v>248</v>
      </c>
      <c r="J38" s="297">
        <v>2</v>
      </c>
      <c r="K38" s="162">
        <f t="shared" si="21"/>
        <v>0</v>
      </c>
      <c r="L38" s="159">
        <f t="shared" si="22"/>
        <v>0</v>
      </c>
      <c r="M38" s="163">
        <f t="shared" si="23"/>
        <v>15.25</v>
      </c>
      <c r="N38" s="301">
        <v>64050</v>
      </c>
      <c r="O38" s="194">
        <f t="shared" si="24"/>
        <v>87.5</v>
      </c>
      <c r="P38" s="282">
        <f>'WP#2 - UE-190529 Light COS'!E$21</f>
        <v>5.9076601033138121E-4</v>
      </c>
      <c r="Q38" s="286">
        <f>'WP#2 - UE-190529 Light COS'!$E$45</f>
        <v>0</v>
      </c>
      <c r="R38" s="286">
        <f>'WP#2 - UE-190529 Light COS'!E$74</f>
        <v>0</v>
      </c>
      <c r="S38" s="286">
        <f>'WP#2 - UE-190529 Light COS'!E$106</f>
        <v>0.14161925987187465</v>
      </c>
      <c r="T38" s="286">
        <f>'WP#2 - UE-190529 Light COS'!$E$123</f>
        <v>1.1245447376061781E-3</v>
      </c>
      <c r="U38" s="36">
        <f t="shared" si="25"/>
        <v>0</v>
      </c>
      <c r="V38" s="36">
        <f t="shared" si="26"/>
        <v>0</v>
      </c>
      <c r="W38" s="36">
        <f t="shared" si="27"/>
        <v>0</v>
      </c>
      <c r="X38" s="36">
        <f t="shared" si="28"/>
        <v>3.5404814967968663E-2</v>
      </c>
      <c r="Y38" s="36">
        <f t="shared" si="29"/>
        <v>9.839766454054058E-2</v>
      </c>
      <c r="Z38" s="275">
        <f t="shared" si="30"/>
        <v>0.13380247950850924</v>
      </c>
    </row>
    <row r="39" spans="1:26" x14ac:dyDescent="0.2">
      <c r="A39" s="197" t="str">
        <f>+A38</f>
        <v xml:space="preserve">52E </v>
      </c>
      <c r="B39" s="156"/>
      <c r="C39" s="157" t="s">
        <v>318</v>
      </c>
      <c r="D39" s="157" t="s">
        <v>324</v>
      </c>
      <c r="E39" s="157">
        <v>400</v>
      </c>
      <c r="F39" s="157" t="s">
        <v>35</v>
      </c>
      <c r="G39" s="291">
        <v>57</v>
      </c>
      <c r="H39" s="159" t="s">
        <v>249</v>
      </c>
      <c r="I39" s="160" t="s">
        <v>248</v>
      </c>
      <c r="J39" s="297">
        <v>2</v>
      </c>
      <c r="K39" s="162">
        <f t="shared" si="21"/>
        <v>0</v>
      </c>
      <c r="L39" s="159">
        <f t="shared" si="22"/>
        <v>0</v>
      </c>
      <c r="M39" s="163">
        <f t="shared" si="23"/>
        <v>22.8</v>
      </c>
      <c r="N39" s="301">
        <v>95760</v>
      </c>
      <c r="O39" s="194">
        <f t="shared" si="24"/>
        <v>140</v>
      </c>
      <c r="P39" s="282">
        <f>'WP#2 - UE-190529 Light COS'!E$21</f>
        <v>5.9076601033138121E-4</v>
      </c>
      <c r="Q39" s="286">
        <f>'WP#2 - UE-190529 Light COS'!$E$45</f>
        <v>0</v>
      </c>
      <c r="R39" s="286">
        <f>'WP#2 - UE-190529 Light COS'!E$74</f>
        <v>0</v>
      </c>
      <c r="S39" s="286">
        <f>'WP#2 - UE-190529 Light COS'!E$106</f>
        <v>0.14161925987187465</v>
      </c>
      <c r="T39" s="286">
        <f>'WP#2 - UE-190529 Light COS'!$E$123</f>
        <v>1.1245447376061781E-3</v>
      </c>
      <c r="U39" s="36">
        <f t="shared" si="25"/>
        <v>0</v>
      </c>
      <c r="V39" s="36">
        <f t="shared" si="26"/>
        <v>0</v>
      </c>
      <c r="W39" s="36">
        <f t="shared" si="27"/>
        <v>0</v>
      </c>
      <c r="X39" s="36">
        <f t="shared" si="28"/>
        <v>5.6647703948749864E-2</v>
      </c>
      <c r="Y39" s="36">
        <f t="shared" si="29"/>
        <v>0.15743626326486493</v>
      </c>
      <c r="Z39" s="275">
        <f t="shared" si="30"/>
        <v>0.21408396721361478</v>
      </c>
    </row>
    <row r="40" spans="1:26" x14ac:dyDescent="0.2">
      <c r="A40" s="200" t="str">
        <f>+A39</f>
        <v xml:space="preserve">52E </v>
      </c>
      <c r="B40" s="176"/>
      <c r="C40" s="157" t="s">
        <v>318</v>
      </c>
      <c r="D40" s="157" t="s">
        <v>325</v>
      </c>
      <c r="E40" s="157">
        <v>1000</v>
      </c>
      <c r="F40" s="157" t="s">
        <v>35</v>
      </c>
      <c r="G40" s="291">
        <v>18</v>
      </c>
      <c r="H40" s="159" t="s">
        <v>249</v>
      </c>
      <c r="I40" s="160" t="s">
        <v>248</v>
      </c>
      <c r="J40" s="298">
        <v>2</v>
      </c>
      <c r="K40" s="162">
        <f t="shared" si="21"/>
        <v>0</v>
      </c>
      <c r="L40" s="177">
        <f t="shared" si="22"/>
        <v>0</v>
      </c>
      <c r="M40" s="178">
        <f t="shared" si="23"/>
        <v>18</v>
      </c>
      <c r="N40" s="301">
        <v>75600</v>
      </c>
      <c r="O40" s="194">
        <f t="shared" si="24"/>
        <v>350</v>
      </c>
      <c r="P40" s="282">
        <f>'WP#2 - UE-190529 Light COS'!E$21</f>
        <v>5.9076601033138121E-4</v>
      </c>
      <c r="Q40" s="286">
        <f>'WP#2 - UE-190529 Light COS'!$E$45</f>
        <v>0</v>
      </c>
      <c r="R40" s="286">
        <f>'WP#2 - UE-190529 Light COS'!E$74</f>
        <v>0</v>
      </c>
      <c r="S40" s="286">
        <f>'WP#2 - UE-190529 Light COS'!E$106</f>
        <v>0.14161925987187465</v>
      </c>
      <c r="T40" s="286">
        <f>'WP#2 - UE-190529 Light COS'!$E$123</f>
        <v>1.1245447376061781E-3</v>
      </c>
      <c r="U40" s="36">
        <f t="shared" si="25"/>
        <v>0</v>
      </c>
      <c r="V40" s="36">
        <f t="shared" si="26"/>
        <v>0</v>
      </c>
      <c r="W40" s="36">
        <f t="shared" si="27"/>
        <v>0</v>
      </c>
      <c r="X40" s="36">
        <f t="shared" si="28"/>
        <v>0.14161925987187465</v>
      </c>
      <c r="Y40" s="36">
        <f t="shared" si="29"/>
        <v>0.39359065816216232</v>
      </c>
      <c r="Z40" s="275">
        <f t="shared" si="30"/>
        <v>0.53520991803403695</v>
      </c>
    </row>
    <row r="41" spans="1:26" x14ac:dyDescent="0.2">
      <c r="A41" s="191" t="s">
        <v>264</v>
      </c>
      <c r="B41" s="149"/>
      <c r="C41" s="150"/>
      <c r="D41" s="151"/>
      <c r="E41" s="152"/>
      <c r="F41" s="151"/>
      <c r="G41" s="290"/>
      <c r="H41" s="153"/>
      <c r="I41" s="150"/>
      <c r="J41" s="296"/>
      <c r="K41" s="174"/>
      <c r="L41" s="153"/>
      <c r="M41" s="155"/>
      <c r="N41" s="300"/>
      <c r="O41" s="192"/>
      <c r="P41" s="281"/>
      <c r="Q41" s="285"/>
      <c r="R41" s="285"/>
      <c r="S41" s="285"/>
      <c r="T41" s="285"/>
      <c r="U41" s="45"/>
      <c r="V41" s="45"/>
      <c r="W41" s="45"/>
      <c r="X41" s="45"/>
      <c r="Y41" s="45"/>
      <c r="Z41" s="274"/>
    </row>
    <row r="42" spans="1:26" x14ac:dyDescent="0.2">
      <c r="A42" s="193" t="s">
        <v>263</v>
      </c>
      <c r="B42" s="157" t="s">
        <v>257</v>
      </c>
      <c r="C42" s="157" t="s">
        <v>309</v>
      </c>
      <c r="D42" s="157" t="s">
        <v>326</v>
      </c>
      <c r="E42" s="157">
        <v>50</v>
      </c>
      <c r="F42" s="157" t="s">
        <v>327</v>
      </c>
      <c r="G42" s="291">
        <v>0</v>
      </c>
      <c r="H42" s="159">
        <v>870.34</v>
      </c>
      <c r="I42" s="160" t="s">
        <v>242</v>
      </c>
      <c r="J42" s="297">
        <v>1</v>
      </c>
      <c r="K42" s="162">
        <f t="shared" ref="K42:K50" si="31">IF(I42="Yes",G42*J42,0)</f>
        <v>0</v>
      </c>
      <c r="L42" s="159">
        <f t="shared" ref="L42:L50" si="32">IF(F42="Company", G42*H42,0)</f>
        <v>0</v>
      </c>
      <c r="M42" s="163">
        <f t="shared" ref="M42:M50" si="33">E42*G42/1000</f>
        <v>0</v>
      </c>
      <c r="N42" s="301">
        <f>E42*4200*G42/1000</f>
        <v>0</v>
      </c>
      <c r="O42" s="194">
        <f t="shared" ref="O42:O50" si="34">E42*4200/1000/12</f>
        <v>17.5</v>
      </c>
      <c r="P42" s="282">
        <f>'WP#2 - UE-190529 Light COS'!E$21</f>
        <v>5.9076601033138121E-4</v>
      </c>
      <c r="Q42" s="286">
        <f>'WP#2 - UE-190529 Light COS'!$E$45</f>
        <v>0</v>
      </c>
      <c r="R42" s="286">
        <f>'WP#2 - UE-190529 Light COS'!E$74</f>
        <v>0</v>
      </c>
      <c r="S42" s="286">
        <f>'WP#2 - UE-190529 Light COS'!E$106</f>
        <v>0.14161925987187465</v>
      </c>
      <c r="T42" s="286">
        <f>'WP#2 - UE-190529 Light COS'!$E$123</f>
        <v>1.1245447376061781E-3</v>
      </c>
      <c r="U42" s="36">
        <f t="shared" ref="U42:U50" si="35">IF(F42="Company", H42*P42, 0)</f>
        <v>0.51416728943181433</v>
      </c>
      <c r="V42" s="36">
        <f t="shared" ref="V42:V50" si="36">IF(I42="yes", J42*Q42, 0)</f>
        <v>0</v>
      </c>
      <c r="W42" s="36">
        <f t="shared" ref="W42:W50" si="37">R42*O42</f>
        <v>0</v>
      </c>
      <c r="X42" s="36">
        <f t="shared" ref="X42:X50" si="38">E42*S42/1000</f>
        <v>7.080962993593733E-3</v>
      </c>
      <c r="Y42" s="36">
        <f t="shared" ref="Y42:Y50" si="39">O42*T42</f>
        <v>1.9679532908108116E-2</v>
      </c>
      <c r="Z42" s="275">
        <f t="shared" ref="Z42:Z50" si="40">SUM(U42:Y42)</f>
        <v>0.54092778533351615</v>
      </c>
    </row>
    <row r="43" spans="1:26" x14ac:dyDescent="0.2">
      <c r="A43" s="197" t="str">
        <f t="shared" ref="A43:A50" si="41">+A42</f>
        <v>53E - Company Owned</v>
      </c>
      <c r="B43" s="157" t="s">
        <v>257</v>
      </c>
      <c r="C43" s="157" t="s">
        <v>309</v>
      </c>
      <c r="D43" s="157" t="s">
        <v>311</v>
      </c>
      <c r="E43" s="157">
        <v>70</v>
      </c>
      <c r="F43" s="157" t="s">
        <v>327</v>
      </c>
      <c r="G43" s="291">
        <v>4553.083333333333</v>
      </c>
      <c r="H43" s="159">
        <v>870.34</v>
      </c>
      <c r="I43" s="160" t="s">
        <v>242</v>
      </c>
      <c r="J43" s="297">
        <v>1</v>
      </c>
      <c r="K43" s="162">
        <f t="shared" si="31"/>
        <v>4553.083333333333</v>
      </c>
      <c r="L43" s="159">
        <f t="shared" si="32"/>
        <v>3962730.5483333333</v>
      </c>
      <c r="M43" s="163">
        <f t="shared" si="33"/>
        <v>318.71583333333331</v>
      </c>
      <c r="N43" s="301">
        <v>1338606.5000000002</v>
      </c>
      <c r="O43" s="194">
        <f t="shared" si="34"/>
        <v>24.5</v>
      </c>
      <c r="P43" s="282">
        <f>'WP#2 - UE-190529 Light COS'!E$21</f>
        <v>5.9076601033138121E-4</v>
      </c>
      <c r="Q43" s="286">
        <f>'WP#2 - UE-190529 Light COS'!$E$45</f>
        <v>0</v>
      </c>
      <c r="R43" s="286">
        <f>'WP#2 - UE-190529 Light COS'!E$74</f>
        <v>0</v>
      </c>
      <c r="S43" s="286">
        <f>'WP#2 - UE-190529 Light COS'!E$106</f>
        <v>0.14161925987187465</v>
      </c>
      <c r="T43" s="286">
        <f>'WP#2 - UE-190529 Light COS'!$E$123</f>
        <v>1.1245447376061781E-3</v>
      </c>
      <c r="U43" s="36">
        <f t="shared" si="35"/>
        <v>0.51416728943181433</v>
      </c>
      <c r="V43" s="36">
        <f t="shared" si="36"/>
        <v>0</v>
      </c>
      <c r="W43" s="36">
        <f t="shared" si="37"/>
        <v>0</v>
      </c>
      <c r="X43" s="36">
        <f t="shared" si="38"/>
        <v>9.9133481910312262E-3</v>
      </c>
      <c r="Y43" s="36">
        <f t="shared" si="39"/>
        <v>2.7551346071351363E-2</v>
      </c>
      <c r="Z43" s="275">
        <f t="shared" si="40"/>
        <v>0.55163198369419686</v>
      </c>
    </row>
    <row r="44" spans="1:26" x14ac:dyDescent="0.2">
      <c r="A44" s="197" t="str">
        <f t="shared" si="41"/>
        <v>53E - Company Owned</v>
      </c>
      <c r="B44" s="157" t="s">
        <v>257</v>
      </c>
      <c r="C44" s="157" t="s">
        <v>309</v>
      </c>
      <c r="D44" s="157" t="s">
        <v>312</v>
      </c>
      <c r="E44" s="157">
        <v>100</v>
      </c>
      <c r="F44" s="157" t="s">
        <v>327</v>
      </c>
      <c r="G44" s="291">
        <v>31915.416666666668</v>
      </c>
      <c r="H44" s="159">
        <v>821.04</v>
      </c>
      <c r="I44" s="160" t="s">
        <v>242</v>
      </c>
      <c r="J44" s="297">
        <v>1</v>
      </c>
      <c r="K44" s="162">
        <f t="shared" si="31"/>
        <v>31915.416666666668</v>
      </c>
      <c r="L44" s="159">
        <f t="shared" si="32"/>
        <v>26203833.699999999</v>
      </c>
      <c r="M44" s="163">
        <f t="shared" si="33"/>
        <v>3191.541666666667</v>
      </c>
      <c r="N44" s="301">
        <v>13404475</v>
      </c>
      <c r="O44" s="194">
        <f t="shared" si="34"/>
        <v>35</v>
      </c>
      <c r="P44" s="282">
        <f>'WP#2 - UE-190529 Light COS'!E$21</f>
        <v>5.9076601033138121E-4</v>
      </c>
      <c r="Q44" s="286">
        <f>'WP#2 - UE-190529 Light COS'!$E$45</f>
        <v>0</v>
      </c>
      <c r="R44" s="286">
        <f>'WP#2 - UE-190529 Light COS'!E$74</f>
        <v>0</v>
      </c>
      <c r="S44" s="286">
        <f>'WP#2 - UE-190529 Light COS'!E$106</f>
        <v>0.14161925987187465</v>
      </c>
      <c r="T44" s="286">
        <f>'WP#2 - UE-190529 Light COS'!$E$123</f>
        <v>1.1245447376061781E-3</v>
      </c>
      <c r="U44" s="36">
        <f t="shared" si="35"/>
        <v>0.4850425251224772</v>
      </c>
      <c r="V44" s="36">
        <f t="shared" si="36"/>
        <v>0</v>
      </c>
      <c r="W44" s="36">
        <f t="shared" si="37"/>
        <v>0</v>
      </c>
      <c r="X44" s="36">
        <f t="shared" si="38"/>
        <v>1.4161925987187466E-2</v>
      </c>
      <c r="Y44" s="36">
        <f t="shared" si="39"/>
        <v>3.9359065816216232E-2</v>
      </c>
      <c r="Z44" s="275">
        <f t="shared" si="40"/>
        <v>0.53856351692588089</v>
      </c>
    </row>
    <row r="45" spans="1:26" x14ac:dyDescent="0.2">
      <c r="A45" s="197" t="str">
        <f t="shared" si="41"/>
        <v>53E - Company Owned</v>
      </c>
      <c r="B45" s="157" t="s">
        <v>257</v>
      </c>
      <c r="C45" s="157" t="s">
        <v>309</v>
      </c>
      <c r="D45" s="157" t="s">
        <v>313</v>
      </c>
      <c r="E45" s="157">
        <v>150</v>
      </c>
      <c r="F45" s="157" t="s">
        <v>327</v>
      </c>
      <c r="G45" s="291">
        <v>3831.6666666666665</v>
      </c>
      <c r="H45" s="159">
        <v>822.4</v>
      </c>
      <c r="I45" s="160" t="s">
        <v>242</v>
      </c>
      <c r="J45" s="297">
        <v>1</v>
      </c>
      <c r="K45" s="162">
        <f t="shared" si="31"/>
        <v>3831.6666666666665</v>
      </c>
      <c r="L45" s="159">
        <f t="shared" si="32"/>
        <v>3151162.6666666665</v>
      </c>
      <c r="M45" s="163">
        <f t="shared" si="33"/>
        <v>574.75</v>
      </c>
      <c r="N45" s="301">
        <v>2413950</v>
      </c>
      <c r="O45" s="194">
        <f t="shared" si="34"/>
        <v>52.5</v>
      </c>
      <c r="P45" s="282">
        <f>'WP#2 - UE-190529 Light COS'!E$21</f>
        <v>5.9076601033138121E-4</v>
      </c>
      <c r="Q45" s="286">
        <f>'WP#2 - UE-190529 Light COS'!$E$45</f>
        <v>0</v>
      </c>
      <c r="R45" s="286">
        <f>'WP#2 - UE-190529 Light COS'!E$74</f>
        <v>0</v>
      </c>
      <c r="S45" s="286">
        <f>'WP#2 - UE-190529 Light COS'!E$106</f>
        <v>0.14161925987187465</v>
      </c>
      <c r="T45" s="286">
        <f>'WP#2 - UE-190529 Light COS'!$E$123</f>
        <v>1.1245447376061781E-3</v>
      </c>
      <c r="U45" s="36">
        <f t="shared" si="35"/>
        <v>0.48584596689652787</v>
      </c>
      <c r="V45" s="36">
        <f t="shared" si="36"/>
        <v>0</v>
      </c>
      <c r="W45" s="36">
        <f t="shared" si="37"/>
        <v>0</v>
      </c>
      <c r="X45" s="36">
        <f t="shared" si="38"/>
        <v>2.1242888980781201E-2</v>
      </c>
      <c r="Y45" s="36">
        <f t="shared" si="39"/>
        <v>5.9038598724324348E-2</v>
      </c>
      <c r="Z45" s="275">
        <f t="shared" si="40"/>
        <v>0.5661274546016335</v>
      </c>
    </row>
    <row r="46" spans="1:26" x14ac:dyDescent="0.2">
      <c r="A46" s="197" t="str">
        <f t="shared" si="41"/>
        <v>53E - Company Owned</v>
      </c>
      <c r="B46" s="157" t="s">
        <v>257</v>
      </c>
      <c r="C46" s="157" t="s">
        <v>309</v>
      </c>
      <c r="D46" s="157" t="s">
        <v>314</v>
      </c>
      <c r="E46" s="157">
        <v>200</v>
      </c>
      <c r="F46" s="157" t="s">
        <v>327</v>
      </c>
      <c r="G46" s="291">
        <v>5052.583333333333</v>
      </c>
      <c r="H46" s="159">
        <v>869.01</v>
      </c>
      <c r="I46" s="160" t="s">
        <v>242</v>
      </c>
      <c r="J46" s="297">
        <v>1</v>
      </c>
      <c r="K46" s="162">
        <f t="shared" si="31"/>
        <v>5052.583333333333</v>
      </c>
      <c r="L46" s="159">
        <f t="shared" si="32"/>
        <v>4390745.4424999999</v>
      </c>
      <c r="M46" s="163">
        <f t="shared" si="33"/>
        <v>1010.5166666666667</v>
      </c>
      <c r="N46" s="301">
        <v>4244170</v>
      </c>
      <c r="O46" s="194">
        <f t="shared" si="34"/>
        <v>70</v>
      </c>
      <c r="P46" s="282">
        <f>'WP#2 - UE-190529 Light COS'!E$21</f>
        <v>5.9076601033138121E-4</v>
      </c>
      <c r="Q46" s="286">
        <f>'WP#2 - UE-190529 Light COS'!$E$45</f>
        <v>0</v>
      </c>
      <c r="R46" s="286">
        <f>'WP#2 - UE-190529 Light COS'!E$74</f>
        <v>0</v>
      </c>
      <c r="S46" s="286">
        <f>'WP#2 - UE-190529 Light COS'!E$106</f>
        <v>0.14161925987187465</v>
      </c>
      <c r="T46" s="286">
        <f>'WP#2 - UE-190529 Light COS'!$E$123</f>
        <v>1.1245447376061781E-3</v>
      </c>
      <c r="U46" s="36">
        <f t="shared" si="35"/>
        <v>0.51338157063807355</v>
      </c>
      <c r="V46" s="36">
        <f t="shared" si="36"/>
        <v>0</v>
      </c>
      <c r="W46" s="36">
        <f t="shared" si="37"/>
        <v>0</v>
      </c>
      <c r="X46" s="36">
        <f t="shared" si="38"/>
        <v>2.8323851974374932E-2</v>
      </c>
      <c r="Y46" s="36">
        <f t="shared" si="39"/>
        <v>7.8718131632432464E-2</v>
      </c>
      <c r="Z46" s="275">
        <f t="shared" si="40"/>
        <v>0.62042355424488094</v>
      </c>
    </row>
    <row r="47" spans="1:26" x14ac:dyDescent="0.2">
      <c r="A47" s="197" t="str">
        <f t="shared" si="41"/>
        <v>53E - Company Owned</v>
      </c>
      <c r="B47" s="157" t="s">
        <v>257</v>
      </c>
      <c r="C47" s="157" t="s">
        <v>309</v>
      </c>
      <c r="D47" s="157" t="s">
        <v>315</v>
      </c>
      <c r="E47" s="157">
        <v>250</v>
      </c>
      <c r="F47" s="157" t="s">
        <v>327</v>
      </c>
      <c r="G47" s="291">
        <v>1737.8333333333333</v>
      </c>
      <c r="H47" s="159">
        <v>884.18</v>
      </c>
      <c r="I47" s="160" t="s">
        <v>242</v>
      </c>
      <c r="J47" s="297">
        <v>1</v>
      </c>
      <c r="K47" s="162">
        <f t="shared" si="31"/>
        <v>1737.8333333333333</v>
      </c>
      <c r="L47" s="159">
        <f t="shared" si="32"/>
        <v>1536557.4766666666</v>
      </c>
      <c r="M47" s="163">
        <f t="shared" si="33"/>
        <v>434.45833333333331</v>
      </c>
      <c r="N47" s="301">
        <v>1824725</v>
      </c>
      <c r="O47" s="194">
        <f t="shared" si="34"/>
        <v>87.5</v>
      </c>
      <c r="P47" s="282">
        <f>'WP#2 - UE-190529 Light COS'!E$21</f>
        <v>5.9076601033138121E-4</v>
      </c>
      <c r="Q47" s="286">
        <f>'WP#2 - UE-190529 Light COS'!$E$45</f>
        <v>0</v>
      </c>
      <c r="R47" s="286">
        <f>'WP#2 - UE-190529 Light COS'!E$74</f>
        <v>0</v>
      </c>
      <c r="S47" s="286">
        <f>'WP#2 - UE-190529 Light COS'!E$106</f>
        <v>0.14161925987187465</v>
      </c>
      <c r="T47" s="286">
        <f>'WP#2 - UE-190529 Light COS'!$E$123</f>
        <v>1.1245447376061781E-3</v>
      </c>
      <c r="U47" s="36">
        <f t="shared" si="35"/>
        <v>0.5223434910148006</v>
      </c>
      <c r="V47" s="36">
        <f t="shared" si="36"/>
        <v>0</v>
      </c>
      <c r="W47" s="36">
        <f t="shared" si="37"/>
        <v>0</v>
      </c>
      <c r="X47" s="36">
        <f t="shared" si="38"/>
        <v>3.5404814967968663E-2</v>
      </c>
      <c r="Y47" s="36">
        <f t="shared" si="39"/>
        <v>9.839766454054058E-2</v>
      </c>
      <c r="Z47" s="275">
        <f t="shared" si="40"/>
        <v>0.65614597052330981</v>
      </c>
    </row>
    <row r="48" spans="1:26" x14ac:dyDescent="0.2">
      <c r="A48" s="197" t="str">
        <f t="shared" si="41"/>
        <v>53E - Company Owned</v>
      </c>
      <c r="B48" s="157" t="s">
        <v>257</v>
      </c>
      <c r="C48" s="157" t="s">
        <v>309</v>
      </c>
      <c r="D48" s="157" t="s">
        <v>316</v>
      </c>
      <c r="E48" s="157">
        <v>310</v>
      </c>
      <c r="F48" s="157" t="s">
        <v>327</v>
      </c>
      <c r="G48" s="291">
        <v>16.583333333333332</v>
      </c>
      <c r="H48" s="159">
        <v>919.12</v>
      </c>
      <c r="I48" s="160" t="s">
        <v>242</v>
      </c>
      <c r="J48" s="297">
        <v>1</v>
      </c>
      <c r="K48" s="162">
        <f t="shared" si="31"/>
        <v>16.583333333333332</v>
      </c>
      <c r="L48" s="159">
        <f t="shared" si="32"/>
        <v>15242.073333333332</v>
      </c>
      <c r="M48" s="163">
        <f t="shared" si="33"/>
        <v>5.1408333333333331</v>
      </c>
      <c r="N48" s="301">
        <v>21591.5</v>
      </c>
      <c r="O48" s="194">
        <f t="shared" si="34"/>
        <v>108.5</v>
      </c>
      <c r="P48" s="282">
        <f>'WP#2 - UE-190529 Light COS'!E$21</f>
        <v>5.9076601033138121E-4</v>
      </c>
      <c r="Q48" s="286">
        <f>'WP#2 - UE-190529 Light COS'!$E$45</f>
        <v>0</v>
      </c>
      <c r="R48" s="286">
        <f>'WP#2 - UE-190529 Light COS'!E$74</f>
        <v>0</v>
      </c>
      <c r="S48" s="286">
        <f>'WP#2 - UE-190529 Light COS'!E$106</f>
        <v>0.14161925987187465</v>
      </c>
      <c r="T48" s="286">
        <f>'WP#2 - UE-190529 Light COS'!$E$123</f>
        <v>1.1245447376061781E-3</v>
      </c>
      <c r="U48" s="36">
        <f t="shared" si="35"/>
        <v>0.54298485541577912</v>
      </c>
      <c r="V48" s="36">
        <f t="shared" si="36"/>
        <v>0</v>
      </c>
      <c r="W48" s="36">
        <f t="shared" si="37"/>
        <v>0</v>
      </c>
      <c r="X48" s="36">
        <f t="shared" si="38"/>
        <v>4.3901970560281139E-2</v>
      </c>
      <c r="Y48" s="36">
        <f t="shared" si="39"/>
        <v>0.12201310403027033</v>
      </c>
      <c r="Z48" s="275">
        <f t="shared" si="40"/>
        <v>0.70889993000633056</v>
      </c>
    </row>
    <row r="49" spans="1:26" x14ac:dyDescent="0.2">
      <c r="A49" s="197" t="str">
        <f t="shared" si="41"/>
        <v>53E - Company Owned</v>
      </c>
      <c r="B49" s="157" t="s">
        <v>257</v>
      </c>
      <c r="C49" s="157" t="s">
        <v>309</v>
      </c>
      <c r="D49" s="157" t="s">
        <v>317</v>
      </c>
      <c r="E49" s="157">
        <v>400</v>
      </c>
      <c r="F49" s="157" t="s">
        <v>327</v>
      </c>
      <c r="G49" s="291">
        <v>1004.5833333333334</v>
      </c>
      <c r="H49" s="159">
        <v>984.66</v>
      </c>
      <c r="I49" s="160" t="s">
        <v>242</v>
      </c>
      <c r="J49" s="297">
        <v>1</v>
      </c>
      <c r="K49" s="162">
        <f t="shared" si="31"/>
        <v>1004.5833333333334</v>
      </c>
      <c r="L49" s="159">
        <f t="shared" si="32"/>
        <v>989173.02500000002</v>
      </c>
      <c r="M49" s="163">
        <f t="shared" si="33"/>
        <v>401.83333333333337</v>
      </c>
      <c r="N49" s="301">
        <v>1687700</v>
      </c>
      <c r="O49" s="194">
        <f t="shared" si="34"/>
        <v>140</v>
      </c>
      <c r="P49" s="282">
        <f>'WP#2 - UE-190529 Light COS'!E$21</f>
        <v>5.9076601033138121E-4</v>
      </c>
      <c r="Q49" s="286">
        <f>'WP#2 - UE-190529 Light COS'!$E$45</f>
        <v>0</v>
      </c>
      <c r="R49" s="286">
        <f>'WP#2 - UE-190529 Light COS'!E$74</f>
        <v>0</v>
      </c>
      <c r="S49" s="286">
        <f>'WP#2 - UE-190529 Light COS'!E$106</f>
        <v>0.14161925987187465</v>
      </c>
      <c r="T49" s="286">
        <f>'WP#2 - UE-190529 Light COS'!$E$123</f>
        <v>1.1245447376061781E-3</v>
      </c>
      <c r="U49" s="36">
        <f t="shared" si="35"/>
        <v>0.58170365973289784</v>
      </c>
      <c r="V49" s="36">
        <f t="shared" si="36"/>
        <v>0</v>
      </c>
      <c r="W49" s="36">
        <f t="shared" si="37"/>
        <v>0</v>
      </c>
      <c r="X49" s="36">
        <f t="shared" si="38"/>
        <v>5.6647703948749864E-2</v>
      </c>
      <c r="Y49" s="36">
        <f t="shared" si="39"/>
        <v>0.15743626326486493</v>
      </c>
      <c r="Z49" s="275">
        <f t="shared" si="40"/>
        <v>0.79578762694651262</v>
      </c>
    </row>
    <row r="50" spans="1:26" x14ac:dyDescent="0.2">
      <c r="A50" s="197" t="str">
        <f t="shared" si="41"/>
        <v>53E - Company Owned</v>
      </c>
      <c r="B50" s="157" t="s">
        <v>257</v>
      </c>
      <c r="C50" s="157" t="s">
        <v>309</v>
      </c>
      <c r="D50" s="157" t="s">
        <v>328</v>
      </c>
      <c r="E50" s="157">
        <v>1000</v>
      </c>
      <c r="F50" s="157" t="s">
        <v>327</v>
      </c>
      <c r="G50" s="291">
        <v>0</v>
      </c>
      <c r="H50" s="159">
        <v>1162.23571597214</v>
      </c>
      <c r="I50" s="160" t="s">
        <v>242</v>
      </c>
      <c r="J50" s="297">
        <v>1</v>
      </c>
      <c r="K50" s="162">
        <f t="shared" si="31"/>
        <v>0</v>
      </c>
      <c r="L50" s="159">
        <f t="shared" si="32"/>
        <v>0</v>
      </c>
      <c r="M50" s="163">
        <f t="shared" si="33"/>
        <v>0</v>
      </c>
      <c r="N50" s="301">
        <v>0</v>
      </c>
      <c r="O50" s="194">
        <f t="shared" si="34"/>
        <v>350</v>
      </c>
      <c r="P50" s="282">
        <f>'WP#2 - UE-190529 Light COS'!E$21</f>
        <v>5.9076601033138121E-4</v>
      </c>
      <c r="Q50" s="286">
        <f>'WP#2 - UE-190529 Light COS'!$E$45</f>
        <v>0</v>
      </c>
      <c r="R50" s="286">
        <f>'WP#2 - UE-190529 Light COS'!E$74</f>
        <v>0</v>
      </c>
      <c r="S50" s="286">
        <f>'WP#2 - UE-190529 Light COS'!E$106</f>
        <v>0.14161925987187465</v>
      </c>
      <c r="T50" s="286">
        <f>'WP#2 - UE-190529 Light COS'!$E$123</f>
        <v>1.1245447376061781E-3</v>
      </c>
      <c r="U50" s="36">
        <f t="shared" si="35"/>
        <v>0.68660935698949754</v>
      </c>
      <c r="V50" s="36">
        <f t="shared" si="36"/>
        <v>0</v>
      </c>
      <c r="W50" s="36">
        <f t="shared" si="37"/>
        <v>0</v>
      </c>
      <c r="X50" s="36">
        <f t="shared" si="38"/>
        <v>0.14161925987187465</v>
      </c>
      <c r="Y50" s="36">
        <f t="shared" si="39"/>
        <v>0.39359065816216232</v>
      </c>
      <c r="Z50" s="275">
        <f t="shared" si="40"/>
        <v>1.2218192750235346</v>
      </c>
    </row>
    <row r="51" spans="1:26" x14ac:dyDescent="0.2">
      <c r="A51" s="197"/>
      <c r="B51" s="156"/>
      <c r="C51" s="157"/>
      <c r="D51" s="172"/>
      <c r="E51" s="171"/>
      <c r="F51" s="161"/>
      <c r="G51" s="292"/>
      <c r="H51" s="159"/>
      <c r="I51" s="160"/>
      <c r="J51" s="297"/>
      <c r="K51" s="162"/>
      <c r="L51" s="159"/>
      <c r="M51" s="163"/>
      <c r="N51" s="301"/>
      <c r="O51" s="199"/>
      <c r="P51" s="282"/>
      <c r="Q51" s="286"/>
      <c r="R51" s="286"/>
      <c r="S51" s="286"/>
      <c r="T51" s="286"/>
      <c r="Z51" s="275"/>
    </row>
    <row r="52" spans="1:26" x14ac:dyDescent="0.2">
      <c r="A52" s="197" t="str">
        <f>A49</f>
        <v>53E - Company Owned</v>
      </c>
      <c r="B52" s="156"/>
      <c r="C52" s="157" t="s">
        <v>318</v>
      </c>
      <c r="D52" s="157" t="s">
        <v>319</v>
      </c>
      <c r="E52" s="157">
        <v>70</v>
      </c>
      <c r="F52" s="157" t="s">
        <v>327</v>
      </c>
      <c r="G52" s="291">
        <v>0</v>
      </c>
      <c r="H52" s="159">
        <v>768.9140000000001</v>
      </c>
      <c r="I52" s="160" t="s">
        <v>242</v>
      </c>
      <c r="J52" s="297">
        <v>2</v>
      </c>
      <c r="K52" s="162">
        <f>IF(I52="Yes",G52*J52,0)</f>
        <v>0</v>
      </c>
      <c r="L52" s="159">
        <f>IF(F52="Company", G52*H52,0)</f>
        <v>0</v>
      </c>
      <c r="M52" s="163">
        <f>E52*G52/1000</f>
        <v>0</v>
      </c>
      <c r="N52" s="301">
        <v>0</v>
      </c>
      <c r="O52" s="194">
        <f>E52*4200/1000/12</f>
        <v>24.5</v>
      </c>
      <c r="P52" s="282">
        <f>'WP#2 - UE-190529 Light COS'!E$21</f>
        <v>5.9076601033138121E-4</v>
      </c>
      <c r="Q52" s="286">
        <f>'WP#2 - UE-190529 Light COS'!$E$45</f>
        <v>0</v>
      </c>
      <c r="R52" s="286">
        <f>'WP#2 - UE-190529 Light COS'!E$74</f>
        <v>0</v>
      </c>
      <c r="S52" s="286">
        <f>'WP#2 - UE-190529 Light COS'!E$106</f>
        <v>0.14161925987187465</v>
      </c>
      <c r="T52" s="286">
        <f>'WP#2 - UE-190529 Light COS'!$E$123</f>
        <v>1.1245447376061781E-3</v>
      </c>
      <c r="U52" s="36">
        <f>IF(F52="Company", H52*P52, 0)</f>
        <v>0.45424825606794372</v>
      </c>
      <c r="V52" s="36">
        <f>IF(I52="yes", J52*Q52, 0)</f>
        <v>0</v>
      </c>
      <c r="W52" s="36">
        <f>R52*O52</f>
        <v>0</v>
      </c>
      <c r="X52" s="36">
        <f>E52*S52/1000</f>
        <v>9.9133481910312262E-3</v>
      </c>
      <c r="Y52" s="36">
        <f>O52*T52</f>
        <v>2.7551346071351363E-2</v>
      </c>
      <c r="Z52" s="275">
        <f>SUM(U52:Y52)</f>
        <v>0.4917129503303263</v>
      </c>
    </row>
    <row r="53" spans="1:26" x14ac:dyDescent="0.2">
      <c r="A53" s="197" t="str">
        <f>+A52</f>
        <v>53E - Company Owned</v>
      </c>
      <c r="B53" s="156"/>
      <c r="C53" s="157" t="s">
        <v>318</v>
      </c>
      <c r="D53" s="157" t="s">
        <v>320</v>
      </c>
      <c r="E53" s="157">
        <v>100</v>
      </c>
      <c r="F53" s="157" t="s">
        <v>327</v>
      </c>
      <c r="G53" s="291">
        <v>0</v>
      </c>
      <c r="H53" s="159">
        <v>782.09500000000003</v>
      </c>
      <c r="I53" s="160" t="s">
        <v>242</v>
      </c>
      <c r="J53" s="297">
        <v>2</v>
      </c>
      <c r="K53" s="162">
        <f>IF(I53="Yes",G53*J53,0)</f>
        <v>0</v>
      </c>
      <c r="L53" s="159">
        <f>IF(F53="Company", G53*H53,0)</f>
        <v>0</v>
      </c>
      <c r="M53" s="163">
        <f>E53*G53/1000</f>
        <v>0</v>
      </c>
      <c r="N53" s="301">
        <v>0</v>
      </c>
      <c r="O53" s="194">
        <f>E53*4200/1000/12</f>
        <v>35</v>
      </c>
      <c r="P53" s="282">
        <f>'WP#2 - UE-190529 Light COS'!E$21</f>
        <v>5.9076601033138121E-4</v>
      </c>
      <c r="Q53" s="286">
        <f>'WP#2 - UE-190529 Light COS'!$E$45</f>
        <v>0</v>
      </c>
      <c r="R53" s="286">
        <f>'WP#2 - UE-190529 Light COS'!E$74</f>
        <v>0</v>
      </c>
      <c r="S53" s="286">
        <f>'WP#2 - UE-190529 Light COS'!E$106</f>
        <v>0.14161925987187465</v>
      </c>
      <c r="T53" s="286">
        <f>'WP#2 - UE-190529 Light COS'!$E$123</f>
        <v>1.1245447376061781E-3</v>
      </c>
      <c r="U53" s="36">
        <f>IF(F53="Company", H53*P53, 0)</f>
        <v>0.46203514285012159</v>
      </c>
      <c r="V53" s="36">
        <f>IF(I53="yes", J53*Q53, 0)</f>
        <v>0</v>
      </c>
      <c r="W53" s="36">
        <f>R53*O53</f>
        <v>0</v>
      </c>
      <c r="X53" s="36">
        <f>E53*S53/1000</f>
        <v>1.4161925987187466E-2</v>
      </c>
      <c r="Y53" s="36">
        <f>O53*T53</f>
        <v>3.9359065816216232E-2</v>
      </c>
      <c r="Z53" s="275">
        <f>SUM(U53:Y53)</f>
        <v>0.51555613465352534</v>
      </c>
    </row>
    <row r="54" spans="1:26" x14ac:dyDescent="0.2">
      <c r="A54" s="197" t="str">
        <f>+A53</f>
        <v>53E - Company Owned</v>
      </c>
      <c r="B54" s="156"/>
      <c r="C54" s="157" t="s">
        <v>318</v>
      </c>
      <c r="D54" s="157" t="s">
        <v>321</v>
      </c>
      <c r="E54" s="157">
        <v>150</v>
      </c>
      <c r="F54" s="157" t="s">
        <v>327</v>
      </c>
      <c r="G54" s="291">
        <v>0</v>
      </c>
      <c r="H54" s="159">
        <v>804.06333333333339</v>
      </c>
      <c r="I54" s="160" t="s">
        <v>242</v>
      </c>
      <c r="J54" s="297">
        <v>2</v>
      </c>
      <c r="K54" s="162">
        <f>IF(I54="Yes",G54*J54,0)</f>
        <v>0</v>
      </c>
      <c r="L54" s="159">
        <f>IF(F54="Company", G54*H54,0)</f>
        <v>0</v>
      </c>
      <c r="M54" s="163">
        <f>E54*G54/1000</f>
        <v>0</v>
      </c>
      <c r="N54" s="301">
        <v>0</v>
      </c>
      <c r="O54" s="194">
        <f>E54*4200/1000/12</f>
        <v>52.5</v>
      </c>
      <c r="P54" s="282">
        <f>'WP#2 - UE-190529 Light COS'!E$21</f>
        <v>5.9076601033138121E-4</v>
      </c>
      <c r="Q54" s="286">
        <f>'WP#2 - UE-190529 Light COS'!$E$45</f>
        <v>0</v>
      </c>
      <c r="R54" s="286">
        <f>'WP#2 - UE-190529 Light COS'!E$74</f>
        <v>0</v>
      </c>
      <c r="S54" s="286">
        <f>'WP#2 - UE-190529 Light COS'!E$106</f>
        <v>0.14161925987187465</v>
      </c>
      <c r="T54" s="286">
        <f>'WP#2 - UE-190529 Light COS'!$E$123</f>
        <v>1.1245447376061781E-3</v>
      </c>
      <c r="U54" s="36">
        <f>IF(F54="Company", H54*P54, 0)</f>
        <v>0.47501328748708482</v>
      </c>
      <c r="V54" s="36">
        <f>IF(I54="yes", J54*Q54, 0)</f>
        <v>0</v>
      </c>
      <c r="W54" s="36">
        <f>R54*O54</f>
        <v>0</v>
      </c>
      <c r="X54" s="36">
        <f>E54*S54/1000</f>
        <v>2.1242888980781201E-2</v>
      </c>
      <c r="Y54" s="36">
        <f>O54*T54</f>
        <v>5.9038598724324348E-2</v>
      </c>
      <c r="Z54" s="275">
        <f>SUM(U54:Y54)</f>
        <v>0.55529477519219039</v>
      </c>
    </row>
    <row r="55" spans="1:26" x14ac:dyDescent="0.2">
      <c r="A55" s="197" t="str">
        <f>A54</f>
        <v>53E - Company Owned</v>
      </c>
      <c r="B55" s="156"/>
      <c r="C55" s="157" t="s">
        <v>318</v>
      </c>
      <c r="D55" s="157" t="s">
        <v>323</v>
      </c>
      <c r="E55" s="157">
        <v>250</v>
      </c>
      <c r="F55" s="157" t="s">
        <v>327</v>
      </c>
      <c r="G55" s="291">
        <v>0</v>
      </c>
      <c r="H55" s="159">
        <v>875.7</v>
      </c>
      <c r="I55" s="160" t="s">
        <v>242</v>
      </c>
      <c r="J55" s="297">
        <v>2</v>
      </c>
      <c r="K55" s="162">
        <f>IF(I55="Yes",G55*J55,0)</f>
        <v>0</v>
      </c>
      <c r="L55" s="159">
        <f>IF(F55="Company", G55*H55,0)</f>
        <v>0</v>
      </c>
      <c r="M55" s="163">
        <f>E55*G55/1000</f>
        <v>0</v>
      </c>
      <c r="N55" s="301">
        <v>0</v>
      </c>
      <c r="O55" s="194">
        <f>E55*4200/1000/12</f>
        <v>87.5</v>
      </c>
      <c r="P55" s="282">
        <f>'WP#2 - UE-190529 Light COS'!E$21</f>
        <v>5.9076601033138121E-4</v>
      </c>
      <c r="Q55" s="286">
        <f>'WP#2 - UE-190529 Light COS'!$E$45</f>
        <v>0</v>
      </c>
      <c r="R55" s="286">
        <f>'WP#2 - UE-190529 Light COS'!E$74</f>
        <v>0</v>
      </c>
      <c r="S55" s="286">
        <f>'WP#2 - UE-190529 Light COS'!E$106</f>
        <v>0.14161925987187465</v>
      </c>
      <c r="T55" s="286">
        <f>'WP#2 - UE-190529 Light COS'!$E$123</f>
        <v>1.1245447376061781E-3</v>
      </c>
      <c r="U55" s="36">
        <f>IF(F55="Company", H55*P55, 0)</f>
        <v>0.51733379524719059</v>
      </c>
      <c r="V55" s="36">
        <f>IF(I55="yes", J55*Q55, 0)</f>
        <v>0</v>
      </c>
      <c r="W55" s="36">
        <f>R55*O55</f>
        <v>0</v>
      </c>
      <c r="X55" s="36">
        <f>E55*S55/1000</f>
        <v>3.5404814967968663E-2</v>
      </c>
      <c r="Y55" s="36">
        <f>O55*T55</f>
        <v>9.839766454054058E-2</v>
      </c>
      <c r="Z55" s="275">
        <f>SUM(U55:Y55)</f>
        <v>0.6511362747556998</v>
      </c>
    </row>
    <row r="56" spans="1:26" x14ac:dyDescent="0.2">
      <c r="A56" s="197" t="str">
        <f>A55</f>
        <v>53E - Company Owned</v>
      </c>
      <c r="B56" s="156"/>
      <c r="C56" s="157" t="s">
        <v>318</v>
      </c>
      <c r="D56" s="157" t="s">
        <v>324</v>
      </c>
      <c r="E56" s="157">
        <v>400</v>
      </c>
      <c r="F56" s="157" t="s">
        <v>327</v>
      </c>
      <c r="G56" s="291">
        <v>0</v>
      </c>
      <c r="H56" s="159">
        <v>879.28</v>
      </c>
      <c r="I56" s="160" t="s">
        <v>242</v>
      </c>
      <c r="J56" s="297">
        <v>2</v>
      </c>
      <c r="K56" s="162">
        <f>IF(I56="Yes",G56*J56,0)</f>
        <v>0</v>
      </c>
      <c r="L56" s="159">
        <f>IF(F56="Company", G56*H56,0)</f>
        <v>0</v>
      </c>
      <c r="M56" s="163">
        <f>E56*G56/1000</f>
        <v>0</v>
      </c>
      <c r="N56" s="301">
        <v>0</v>
      </c>
      <c r="O56" s="194">
        <f>E56*4200/1000/12</f>
        <v>140</v>
      </c>
      <c r="P56" s="282">
        <f>'WP#2 - UE-190529 Light COS'!E$21</f>
        <v>5.9076601033138121E-4</v>
      </c>
      <c r="Q56" s="286">
        <f>'WP#2 - UE-190529 Light COS'!$E$45</f>
        <v>0</v>
      </c>
      <c r="R56" s="286">
        <f>'WP#2 - UE-190529 Light COS'!E$74</f>
        <v>0</v>
      </c>
      <c r="S56" s="286">
        <f>'WP#2 - UE-190529 Light COS'!E$106</f>
        <v>0.14161925987187465</v>
      </c>
      <c r="T56" s="286">
        <f>'WP#2 - UE-190529 Light COS'!$E$123</f>
        <v>1.1245447376061781E-3</v>
      </c>
      <c r="U56" s="36">
        <f>IF(F56="Company", H56*P56, 0)</f>
        <v>0.51944873756417687</v>
      </c>
      <c r="V56" s="36">
        <f>IF(I56="yes", J56*Q56, 0)</f>
        <v>0</v>
      </c>
      <c r="W56" s="36">
        <f>R56*O56</f>
        <v>0</v>
      </c>
      <c r="X56" s="36">
        <f>E56*S56/1000</f>
        <v>5.6647703948749864E-2</v>
      </c>
      <c r="Y56" s="36">
        <f>O56*T56</f>
        <v>0.15743626326486493</v>
      </c>
      <c r="Z56" s="275">
        <f>SUM(U56:Y56)</f>
        <v>0.73353270477779164</v>
      </c>
    </row>
    <row r="57" spans="1:26" x14ac:dyDescent="0.2">
      <c r="A57" s="197"/>
      <c r="B57" s="156"/>
      <c r="C57" s="169"/>
      <c r="D57" s="172"/>
      <c r="E57" s="171"/>
      <c r="F57" s="161"/>
      <c r="G57" s="292"/>
      <c r="H57" s="159"/>
      <c r="I57" s="160"/>
      <c r="J57" s="297"/>
      <c r="K57" s="162"/>
      <c r="L57" s="159"/>
      <c r="M57" s="163"/>
      <c r="N57" s="301"/>
      <c r="O57" s="199"/>
      <c r="P57" s="282"/>
      <c r="Q57" s="286"/>
      <c r="R57" s="286"/>
      <c r="S57" s="286"/>
      <c r="T57" s="286"/>
      <c r="Z57" s="275"/>
    </row>
    <row r="58" spans="1:26" x14ac:dyDescent="0.2">
      <c r="A58" s="197" t="str">
        <f>A56</f>
        <v>53E - Company Owned</v>
      </c>
      <c r="B58" s="156"/>
      <c r="C58" s="157" t="s">
        <v>299</v>
      </c>
      <c r="D58" s="157" t="s">
        <v>300</v>
      </c>
      <c r="E58" s="157">
        <v>45</v>
      </c>
      <c r="F58" s="157" t="s">
        <v>327</v>
      </c>
      <c r="G58" s="291">
        <v>17614.75</v>
      </c>
      <c r="H58" s="159">
        <v>821.04</v>
      </c>
      <c r="I58" s="160" t="s">
        <v>242</v>
      </c>
      <c r="J58" s="297">
        <v>0.2</v>
      </c>
      <c r="K58" s="162">
        <f t="shared" ref="K58:K66" si="42">IF(I58="Yes",G58*J58,0)</f>
        <v>3522.9500000000003</v>
      </c>
      <c r="L58" s="159">
        <f t="shared" ref="L58:L66" si="43">IF(F58="Company", G58*H58,0)</f>
        <v>14462414.34</v>
      </c>
      <c r="M58" s="163">
        <f t="shared" ref="M58:M66" si="44">E58*G58/1000</f>
        <v>792.66375000000005</v>
      </c>
      <c r="N58" s="301">
        <v>3329187.75</v>
      </c>
      <c r="O58" s="194">
        <f t="shared" ref="O58:O66" si="45">E58*4200/1000/12</f>
        <v>15.75</v>
      </c>
      <c r="P58" s="282">
        <f>'WP#2 - UE-190529 Light COS'!E$21</f>
        <v>5.9076601033138121E-4</v>
      </c>
      <c r="Q58" s="286">
        <f>'WP#2 - UE-190529 Light COS'!$E$45</f>
        <v>0</v>
      </c>
      <c r="R58" s="286">
        <f>'WP#2 - UE-190529 Light COS'!E$74</f>
        <v>0</v>
      </c>
      <c r="S58" s="286">
        <f>'WP#2 - UE-190529 Light COS'!E$106</f>
        <v>0.14161925987187465</v>
      </c>
      <c r="T58" s="286">
        <f>'WP#2 - UE-190529 Light COS'!$E$123</f>
        <v>1.1245447376061781E-3</v>
      </c>
      <c r="U58" s="36">
        <f t="shared" ref="U58:U66" si="46">IF(F58="Company", H58*P58, 0)</f>
        <v>0.4850425251224772</v>
      </c>
      <c r="V58" s="36">
        <f t="shared" ref="V58:V66" si="47">IF(I58="yes", J58*Q58, 0)</f>
        <v>0</v>
      </c>
      <c r="W58" s="36">
        <f t="shared" ref="W58:W66" si="48">R58*O58</f>
        <v>0</v>
      </c>
      <c r="X58" s="36">
        <f t="shared" ref="X58:X66" si="49">E58*S58/1000</f>
        <v>6.3728666942343588E-3</v>
      </c>
      <c r="Y58" s="36">
        <f t="shared" ref="Y58:Y66" si="50">O58*T58</f>
        <v>1.7711579617297305E-2</v>
      </c>
      <c r="Z58" s="275">
        <f t="shared" ref="Z58:Z66" si="51">SUM(U58:Y58)</f>
        <v>0.50912697143400887</v>
      </c>
    </row>
    <row r="59" spans="1:26" x14ac:dyDescent="0.2">
      <c r="A59" s="197" t="str">
        <f t="shared" ref="A59:A64" si="52">A58</f>
        <v>53E - Company Owned</v>
      </c>
      <c r="B59" s="156"/>
      <c r="C59" s="157" t="s">
        <v>299</v>
      </c>
      <c r="D59" s="157" t="s">
        <v>301</v>
      </c>
      <c r="E59" s="157">
        <v>75</v>
      </c>
      <c r="F59" s="157" t="s">
        <v>327</v>
      </c>
      <c r="G59" s="291">
        <v>40.083333333333336</v>
      </c>
      <c r="H59" s="159">
        <v>822.4</v>
      </c>
      <c r="I59" s="160" t="s">
        <v>242</v>
      </c>
      <c r="J59" s="297">
        <v>0.2</v>
      </c>
      <c r="K59" s="162">
        <f t="shared" si="42"/>
        <v>8.0166666666666675</v>
      </c>
      <c r="L59" s="159">
        <f t="shared" si="43"/>
        <v>32964.533333333333</v>
      </c>
      <c r="M59" s="163">
        <f t="shared" si="44"/>
        <v>3.0062500000000001</v>
      </c>
      <c r="N59" s="301">
        <v>12626.25</v>
      </c>
      <c r="O59" s="194">
        <f t="shared" si="45"/>
        <v>26.25</v>
      </c>
      <c r="P59" s="282">
        <f>'WP#2 - UE-190529 Light COS'!E$21</f>
        <v>5.9076601033138121E-4</v>
      </c>
      <c r="Q59" s="286">
        <f>'WP#2 - UE-190529 Light COS'!$E$45</f>
        <v>0</v>
      </c>
      <c r="R59" s="286">
        <f>'WP#2 - UE-190529 Light COS'!E$74</f>
        <v>0</v>
      </c>
      <c r="S59" s="286">
        <f>'WP#2 - UE-190529 Light COS'!E$106</f>
        <v>0.14161925987187465</v>
      </c>
      <c r="T59" s="286">
        <f>'WP#2 - UE-190529 Light COS'!$E$123</f>
        <v>1.1245447376061781E-3</v>
      </c>
      <c r="U59" s="36">
        <f t="shared" si="46"/>
        <v>0.48584596689652787</v>
      </c>
      <c r="V59" s="36">
        <f t="shared" si="47"/>
        <v>0</v>
      </c>
      <c r="W59" s="36">
        <f t="shared" si="48"/>
        <v>0</v>
      </c>
      <c r="X59" s="36">
        <f t="shared" si="49"/>
        <v>1.06214444903906E-2</v>
      </c>
      <c r="Y59" s="36">
        <f t="shared" si="50"/>
        <v>2.9519299362162174E-2</v>
      </c>
      <c r="Z59" s="275">
        <f t="shared" si="51"/>
        <v>0.52598671074908065</v>
      </c>
    </row>
    <row r="60" spans="1:26" x14ac:dyDescent="0.2">
      <c r="A60" s="197" t="str">
        <f t="shared" si="52"/>
        <v>53E - Company Owned</v>
      </c>
      <c r="B60" s="156"/>
      <c r="C60" s="157" t="s">
        <v>299</v>
      </c>
      <c r="D60" s="157" t="s">
        <v>302</v>
      </c>
      <c r="E60" s="157">
        <v>105</v>
      </c>
      <c r="F60" s="157" t="s">
        <v>327</v>
      </c>
      <c r="G60" s="291">
        <v>1955.9166666666667</v>
      </c>
      <c r="H60" s="159">
        <v>869.01</v>
      </c>
      <c r="I60" s="160" t="s">
        <v>242</v>
      </c>
      <c r="J60" s="297">
        <v>0.2</v>
      </c>
      <c r="K60" s="162">
        <f t="shared" si="42"/>
        <v>391.18333333333339</v>
      </c>
      <c r="L60" s="159">
        <f t="shared" si="43"/>
        <v>1699711.1425000001</v>
      </c>
      <c r="M60" s="163">
        <f t="shared" si="44"/>
        <v>205.37125</v>
      </c>
      <c r="N60" s="301">
        <v>862559.25</v>
      </c>
      <c r="O60" s="194">
        <f t="shared" si="45"/>
        <v>36.75</v>
      </c>
      <c r="P60" s="282">
        <f>'WP#2 - UE-190529 Light COS'!E$21</f>
        <v>5.9076601033138121E-4</v>
      </c>
      <c r="Q60" s="286">
        <f>'WP#2 - UE-190529 Light COS'!$E$45</f>
        <v>0</v>
      </c>
      <c r="R60" s="286">
        <f>'WP#2 - UE-190529 Light COS'!E$74</f>
        <v>0</v>
      </c>
      <c r="S60" s="286">
        <f>'WP#2 - UE-190529 Light COS'!E$106</f>
        <v>0.14161925987187465</v>
      </c>
      <c r="T60" s="286">
        <f>'WP#2 - UE-190529 Light COS'!$E$123</f>
        <v>1.1245447376061781E-3</v>
      </c>
      <c r="U60" s="36">
        <f t="shared" si="46"/>
        <v>0.51338157063807355</v>
      </c>
      <c r="V60" s="36">
        <f t="shared" si="47"/>
        <v>0</v>
      </c>
      <c r="W60" s="36">
        <f t="shared" si="48"/>
        <v>0</v>
      </c>
      <c r="X60" s="36">
        <f t="shared" si="49"/>
        <v>1.4870022286546838E-2</v>
      </c>
      <c r="Y60" s="36">
        <f t="shared" si="50"/>
        <v>4.1327019107027047E-2</v>
      </c>
      <c r="Z60" s="275">
        <f t="shared" si="51"/>
        <v>0.5695786120316475</v>
      </c>
    </row>
    <row r="61" spans="1:26" x14ac:dyDescent="0.2">
      <c r="A61" s="197" t="str">
        <f t="shared" si="52"/>
        <v>53E - Company Owned</v>
      </c>
      <c r="B61" s="156"/>
      <c r="C61" s="157" t="s">
        <v>299</v>
      </c>
      <c r="D61" s="157" t="s">
        <v>303</v>
      </c>
      <c r="E61" s="157">
        <v>135</v>
      </c>
      <c r="F61" s="157" t="s">
        <v>327</v>
      </c>
      <c r="G61" s="291">
        <v>1762.4166666666667</v>
      </c>
      <c r="H61" s="159">
        <v>821.04</v>
      </c>
      <c r="I61" s="160" t="s">
        <v>242</v>
      </c>
      <c r="J61" s="297">
        <v>0.2</v>
      </c>
      <c r="K61" s="162">
        <f t="shared" si="42"/>
        <v>352.48333333333335</v>
      </c>
      <c r="L61" s="159">
        <f t="shared" si="43"/>
        <v>1447014.58</v>
      </c>
      <c r="M61" s="163">
        <f t="shared" si="44"/>
        <v>237.92625000000001</v>
      </c>
      <c r="N61" s="301">
        <v>999290.25000000012</v>
      </c>
      <c r="O61" s="194">
        <f t="shared" si="45"/>
        <v>47.25</v>
      </c>
      <c r="P61" s="282">
        <f>'WP#2 - UE-190529 Light COS'!E$21</f>
        <v>5.9076601033138121E-4</v>
      </c>
      <c r="Q61" s="286">
        <f>'WP#2 - UE-190529 Light COS'!$E$45</f>
        <v>0</v>
      </c>
      <c r="R61" s="286">
        <f>'WP#2 - UE-190529 Light COS'!E$74</f>
        <v>0</v>
      </c>
      <c r="S61" s="286">
        <f>'WP#2 - UE-190529 Light COS'!E$106</f>
        <v>0.14161925987187465</v>
      </c>
      <c r="T61" s="286">
        <f>'WP#2 - UE-190529 Light COS'!$E$123</f>
        <v>1.1245447376061781E-3</v>
      </c>
      <c r="U61" s="36">
        <f t="shared" si="46"/>
        <v>0.4850425251224772</v>
      </c>
      <c r="V61" s="36">
        <f t="shared" si="47"/>
        <v>0</v>
      </c>
      <c r="W61" s="36">
        <f t="shared" si="48"/>
        <v>0</v>
      </c>
      <c r="X61" s="36">
        <f t="shared" si="49"/>
        <v>1.911860008270308E-2</v>
      </c>
      <c r="Y61" s="36">
        <f t="shared" si="50"/>
        <v>5.3134738851891912E-2</v>
      </c>
      <c r="Z61" s="275">
        <f t="shared" si="51"/>
        <v>0.55729586405707221</v>
      </c>
    </row>
    <row r="62" spans="1:26" x14ac:dyDescent="0.2">
      <c r="A62" s="197" t="str">
        <f t="shared" si="52"/>
        <v>53E - Company Owned</v>
      </c>
      <c r="B62" s="156"/>
      <c r="C62" s="157" t="s">
        <v>299</v>
      </c>
      <c r="D62" s="157" t="s">
        <v>304</v>
      </c>
      <c r="E62" s="157">
        <v>165</v>
      </c>
      <c r="F62" s="157" t="s">
        <v>327</v>
      </c>
      <c r="G62" s="291">
        <v>74.666666666666671</v>
      </c>
      <c r="H62" s="159">
        <v>884.18</v>
      </c>
      <c r="I62" s="160" t="s">
        <v>242</v>
      </c>
      <c r="J62" s="297">
        <v>0.2</v>
      </c>
      <c r="K62" s="162">
        <f t="shared" si="42"/>
        <v>14.933333333333335</v>
      </c>
      <c r="L62" s="159">
        <f t="shared" si="43"/>
        <v>66018.773333333331</v>
      </c>
      <c r="M62" s="163">
        <f t="shared" si="44"/>
        <v>12.32</v>
      </c>
      <c r="N62" s="301">
        <v>51744</v>
      </c>
      <c r="O62" s="194">
        <f t="shared" si="45"/>
        <v>57.75</v>
      </c>
      <c r="P62" s="282">
        <f>'WP#2 - UE-190529 Light COS'!E$21</f>
        <v>5.9076601033138121E-4</v>
      </c>
      <c r="Q62" s="286">
        <f>'WP#2 - UE-190529 Light COS'!$E$45</f>
        <v>0</v>
      </c>
      <c r="R62" s="286">
        <f>'WP#2 - UE-190529 Light COS'!E$74</f>
        <v>0</v>
      </c>
      <c r="S62" s="286">
        <f>'WP#2 - UE-190529 Light COS'!E$106</f>
        <v>0.14161925987187465</v>
      </c>
      <c r="T62" s="286">
        <f>'WP#2 - UE-190529 Light COS'!$E$123</f>
        <v>1.1245447376061781E-3</v>
      </c>
      <c r="U62" s="36">
        <f t="shared" si="46"/>
        <v>0.5223434910148006</v>
      </c>
      <c r="V62" s="36">
        <f t="shared" si="47"/>
        <v>0</v>
      </c>
      <c r="W62" s="36">
        <f t="shared" si="48"/>
        <v>0</v>
      </c>
      <c r="X62" s="36">
        <f t="shared" si="49"/>
        <v>2.3367177878859318E-2</v>
      </c>
      <c r="Y62" s="36">
        <f t="shared" si="50"/>
        <v>6.4942458596756777E-2</v>
      </c>
      <c r="Z62" s="275">
        <f t="shared" si="51"/>
        <v>0.61065312749041667</v>
      </c>
    </row>
    <row r="63" spans="1:26" x14ac:dyDescent="0.2">
      <c r="A63" s="197" t="str">
        <f t="shared" si="52"/>
        <v>53E - Company Owned</v>
      </c>
      <c r="B63" s="156"/>
      <c r="C63" s="157" t="s">
        <v>299</v>
      </c>
      <c r="D63" s="157" t="s">
        <v>305</v>
      </c>
      <c r="E63" s="157">
        <v>195</v>
      </c>
      <c r="F63" s="157" t="s">
        <v>327</v>
      </c>
      <c r="G63" s="291">
        <v>413</v>
      </c>
      <c r="H63" s="159">
        <v>869.01</v>
      </c>
      <c r="I63" s="160" t="s">
        <v>242</v>
      </c>
      <c r="J63" s="297">
        <v>0.2</v>
      </c>
      <c r="K63" s="162">
        <f t="shared" si="42"/>
        <v>82.600000000000009</v>
      </c>
      <c r="L63" s="159">
        <f t="shared" si="43"/>
        <v>358901.13</v>
      </c>
      <c r="M63" s="163">
        <f t="shared" si="44"/>
        <v>80.534999999999997</v>
      </c>
      <c r="N63" s="301">
        <v>338247</v>
      </c>
      <c r="O63" s="194">
        <f t="shared" si="45"/>
        <v>68.25</v>
      </c>
      <c r="P63" s="282">
        <f>'WP#2 - UE-190529 Light COS'!E$21</f>
        <v>5.9076601033138121E-4</v>
      </c>
      <c r="Q63" s="286">
        <f>'WP#2 - UE-190529 Light COS'!$E$45</f>
        <v>0</v>
      </c>
      <c r="R63" s="286">
        <f>'WP#2 - UE-190529 Light COS'!E$74</f>
        <v>0</v>
      </c>
      <c r="S63" s="286">
        <f>'WP#2 - UE-190529 Light COS'!E$106</f>
        <v>0.14161925987187465</v>
      </c>
      <c r="T63" s="286">
        <f>'WP#2 - UE-190529 Light COS'!$E$123</f>
        <v>1.1245447376061781E-3</v>
      </c>
      <c r="U63" s="36">
        <f t="shared" si="46"/>
        <v>0.51338157063807355</v>
      </c>
      <c r="V63" s="36">
        <f t="shared" si="47"/>
        <v>0</v>
      </c>
      <c r="W63" s="36">
        <f t="shared" si="48"/>
        <v>0</v>
      </c>
      <c r="X63" s="36">
        <f t="shared" si="49"/>
        <v>2.7615755675015556E-2</v>
      </c>
      <c r="Y63" s="36">
        <f t="shared" si="50"/>
        <v>7.675017834162165E-2</v>
      </c>
      <c r="Z63" s="275">
        <f t="shared" si="51"/>
        <v>0.61774750465471073</v>
      </c>
    </row>
    <row r="64" spans="1:26" x14ac:dyDescent="0.2">
      <c r="A64" s="197" t="str">
        <f t="shared" si="52"/>
        <v>53E - Company Owned</v>
      </c>
      <c r="B64" s="156"/>
      <c r="C64" s="157" t="s">
        <v>299</v>
      </c>
      <c r="D64" s="157" t="s">
        <v>306</v>
      </c>
      <c r="E64" s="157">
        <v>225</v>
      </c>
      <c r="F64" s="157" t="s">
        <v>327</v>
      </c>
      <c r="G64" s="291">
        <v>0</v>
      </c>
      <c r="H64" s="159">
        <v>919.12</v>
      </c>
      <c r="I64" s="160" t="s">
        <v>242</v>
      </c>
      <c r="J64" s="297">
        <v>0.2</v>
      </c>
      <c r="K64" s="162">
        <f t="shared" si="42"/>
        <v>0</v>
      </c>
      <c r="L64" s="159">
        <f t="shared" si="43"/>
        <v>0</v>
      </c>
      <c r="M64" s="163">
        <f t="shared" si="44"/>
        <v>0</v>
      </c>
      <c r="N64" s="301">
        <v>0</v>
      </c>
      <c r="O64" s="194">
        <f t="shared" si="45"/>
        <v>78.75</v>
      </c>
      <c r="P64" s="282">
        <f>'WP#2 - UE-190529 Light COS'!E$21</f>
        <v>5.9076601033138121E-4</v>
      </c>
      <c r="Q64" s="286">
        <f>'WP#2 - UE-190529 Light COS'!$E$45</f>
        <v>0</v>
      </c>
      <c r="R64" s="286">
        <f>'WP#2 - UE-190529 Light COS'!E$74</f>
        <v>0</v>
      </c>
      <c r="S64" s="286">
        <f>'WP#2 - UE-190529 Light COS'!E$106</f>
        <v>0.14161925987187465</v>
      </c>
      <c r="T64" s="286">
        <f>'WP#2 - UE-190529 Light COS'!$E$123</f>
        <v>1.1245447376061781E-3</v>
      </c>
      <c r="U64" s="36">
        <f t="shared" si="46"/>
        <v>0.54298485541577912</v>
      </c>
      <c r="V64" s="36">
        <f t="shared" si="47"/>
        <v>0</v>
      </c>
      <c r="W64" s="36">
        <f t="shared" si="48"/>
        <v>0</v>
      </c>
      <c r="X64" s="36">
        <f t="shared" si="49"/>
        <v>3.1864333471171798E-2</v>
      </c>
      <c r="Y64" s="36">
        <f t="shared" si="50"/>
        <v>8.8557898086486522E-2</v>
      </c>
      <c r="Z64" s="275">
        <f t="shared" si="51"/>
        <v>0.66340708697343742</v>
      </c>
    </row>
    <row r="65" spans="1:26" x14ac:dyDescent="0.2">
      <c r="A65" s="197" t="str">
        <f>A63</f>
        <v>53E - Company Owned</v>
      </c>
      <c r="B65" s="156"/>
      <c r="C65" s="157" t="s">
        <v>299</v>
      </c>
      <c r="D65" s="157" t="s">
        <v>307</v>
      </c>
      <c r="E65" s="157">
        <v>255</v>
      </c>
      <c r="F65" s="157" t="s">
        <v>327</v>
      </c>
      <c r="G65" s="291">
        <v>24</v>
      </c>
      <c r="H65" s="159">
        <v>984.66</v>
      </c>
      <c r="I65" s="160" t="s">
        <v>242</v>
      </c>
      <c r="J65" s="297">
        <v>0.2</v>
      </c>
      <c r="K65" s="162">
        <f t="shared" si="42"/>
        <v>4.8000000000000007</v>
      </c>
      <c r="L65" s="159">
        <f t="shared" si="43"/>
        <v>23631.84</v>
      </c>
      <c r="M65" s="163">
        <f t="shared" si="44"/>
        <v>6.12</v>
      </c>
      <c r="N65" s="301">
        <v>25704</v>
      </c>
      <c r="O65" s="194">
        <f t="shared" si="45"/>
        <v>89.25</v>
      </c>
      <c r="P65" s="282">
        <f>'WP#2 - UE-190529 Light COS'!E$21</f>
        <v>5.9076601033138121E-4</v>
      </c>
      <c r="Q65" s="286">
        <f>'WP#2 - UE-190529 Light COS'!$E$45</f>
        <v>0</v>
      </c>
      <c r="R65" s="286">
        <f>'WP#2 - UE-190529 Light COS'!E$74</f>
        <v>0</v>
      </c>
      <c r="S65" s="286">
        <f>'WP#2 - UE-190529 Light COS'!E$106</f>
        <v>0.14161925987187465</v>
      </c>
      <c r="T65" s="286">
        <f>'WP#2 - UE-190529 Light COS'!$E$123</f>
        <v>1.1245447376061781E-3</v>
      </c>
      <c r="U65" s="36">
        <f t="shared" si="46"/>
        <v>0.58170365973289784</v>
      </c>
      <c r="V65" s="36">
        <f t="shared" si="47"/>
        <v>0</v>
      </c>
      <c r="W65" s="36">
        <f t="shared" si="48"/>
        <v>0</v>
      </c>
      <c r="X65" s="36">
        <f t="shared" si="49"/>
        <v>3.6112911267328039E-2</v>
      </c>
      <c r="Y65" s="36">
        <f t="shared" si="50"/>
        <v>0.10036561783135139</v>
      </c>
      <c r="Z65" s="275">
        <f t="shared" si="51"/>
        <v>0.71818218883157736</v>
      </c>
    </row>
    <row r="66" spans="1:26" x14ac:dyDescent="0.2">
      <c r="A66" s="197" t="str">
        <f>A65</f>
        <v>53E - Company Owned</v>
      </c>
      <c r="B66" s="156"/>
      <c r="C66" s="157" t="s">
        <v>299</v>
      </c>
      <c r="D66" s="157" t="s">
        <v>308</v>
      </c>
      <c r="E66" s="157">
        <v>285</v>
      </c>
      <c r="F66" s="157" t="s">
        <v>327</v>
      </c>
      <c r="G66" s="291">
        <v>109</v>
      </c>
      <c r="H66" s="159">
        <v>984.66</v>
      </c>
      <c r="I66" s="160" t="s">
        <v>242</v>
      </c>
      <c r="J66" s="297">
        <v>0.2</v>
      </c>
      <c r="K66" s="162">
        <f t="shared" si="42"/>
        <v>21.8</v>
      </c>
      <c r="L66" s="159">
        <f t="shared" si="43"/>
        <v>107327.94</v>
      </c>
      <c r="M66" s="163">
        <f t="shared" si="44"/>
        <v>31.065000000000001</v>
      </c>
      <c r="N66" s="301">
        <v>130472.99999999999</v>
      </c>
      <c r="O66" s="194">
        <f t="shared" si="45"/>
        <v>99.75</v>
      </c>
      <c r="P66" s="282">
        <f>'WP#2 - UE-190529 Light COS'!E$21</f>
        <v>5.9076601033138121E-4</v>
      </c>
      <c r="Q66" s="286">
        <f>'WP#2 - UE-190529 Light COS'!$E$45</f>
        <v>0</v>
      </c>
      <c r="R66" s="286">
        <f>'WP#2 - UE-190529 Light COS'!E$74</f>
        <v>0</v>
      </c>
      <c r="S66" s="286">
        <f>'WP#2 - UE-190529 Light COS'!E$106</f>
        <v>0.14161925987187465</v>
      </c>
      <c r="T66" s="286">
        <f>'WP#2 - UE-190529 Light COS'!$E$123</f>
        <v>1.1245447376061781E-3</v>
      </c>
      <c r="U66" s="36">
        <f t="shared" si="46"/>
        <v>0.58170365973289784</v>
      </c>
      <c r="V66" s="36">
        <f t="shared" si="47"/>
        <v>0</v>
      </c>
      <c r="W66" s="36">
        <f t="shared" si="48"/>
        <v>0</v>
      </c>
      <c r="X66" s="36">
        <f t="shared" si="49"/>
        <v>4.0361489063484281E-2</v>
      </c>
      <c r="Y66" s="36">
        <f t="shared" si="50"/>
        <v>0.11217333757621627</v>
      </c>
      <c r="Z66" s="275">
        <f t="shared" si="51"/>
        <v>0.73423848637259836</v>
      </c>
    </row>
    <row r="67" spans="1:26" x14ac:dyDescent="0.2">
      <c r="A67" s="201"/>
      <c r="B67" s="172"/>
      <c r="C67" s="169"/>
      <c r="D67" s="172"/>
      <c r="E67" s="171"/>
      <c r="F67" s="161"/>
      <c r="G67" s="292"/>
      <c r="H67" s="159"/>
      <c r="I67" s="160"/>
      <c r="J67" s="297"/>
      <c r="K67" s="162"/>
      <c r="L67" s="159"/>
      <c r="M67" s="163"/>
      <c r="N67" s="301"/>
      <c r="O67" s="199"/>
      <c r="P67" s="282"/>
      <c r="Q67" s="286"/>
      <c r="R67" s="286"/>
      <c r="S67" s="286"/>
      <c r="T67" s="286"/>
      <c r="Z67" s="275"/>
    </row>
    <row r="68" spans="1:26" x14ac:dyDescent="0.2">
      <c r="A68" s="193" t="s">
        <v>262</v>
      </c>
      <c r="B68" s="157" t="s">
        <v>257</v>
      </c>
      <c r="C68" s="157" t="s">
        <v>309</v>
      </c>
      <c r="D68" s="157" t="s">
        <v>326</v>
      </c>
      <c r="E68" s="157">
        <v>50</v>
      </c>
      <c r="F68" s="157" t="s">
        <v>35</v>
      </c>
      <c r="G68" s="291">
        <v>0</v>
      </c>
      <c r="H68" s="159" t="s">
        <v>249</v>
      </c>
      <c r="I68" s="160" t="s">
        <v>242</v>
      </c>
      <c r="J68" s="297">
        <v>1</v>
      </c>
      <c r="K68" s="162">
        <f t="shared" ref="K68:K76" si="53">IF(I68="Yes",G68*J68,0)</f>
        <v>0</v>
      </c>
      <c r="L68" s="159">
        <f t="shared" ref="L68:L76" si="54">IF(F68="Company", G68*H68,0)</f>
        <v>0</v>
      </c>
      <c r="M68" s="163">
        <f t="shared" ref="M68:M76" si="55">E68*G68/1000</f>
        <v>0</v>
      </c>
      <c r="N68" s="301">
        <v>0</v>
      </c>
      <c r="O68" s="194">
        <f t="shared" ref="O68:O76" si="56">E68*4200/1000/12</f>
        <v>17.5</v>
      </c>
      <c r="P68" s="282">
        <f>'WP#2 - UE-190529 Light COS'!E$21</f>
        <v>5.9076601033138121E-4</v>
      </c>
      <c r="Q68" s="286">
        <f>'WP#2 - UE-190529 Light COS'!$E$45</f>
        <v>0</v>
      </c>
      <c r="R68" s="286">
        <f>'WP#2 - UE-190529 Light COS'!E$74</f>
        <v>0</v>
      </c>
      <c r="S68" s="286">
        <f>'WP#2 - UE-190529 Light COS'!E$106</f>
        <v>0.14161925987187465</v>
      </c>
      <c r="T68" s="286">
        <f>'WP#2 - UE-190529 Light COS'!$E$123</f>
        <v>1.1245447376061781E-3</v>
      </c>
      <c r="U68" s="36">
        <f t="shared" ref="U68:U76" si="57">IF(F68="Company", H68*P68, 0)</f>
        <v>0</v>
      </c>
      <c r="V68" s="36">
        <f t="shared" ref="V68:V76" si="58">IF(I68="yes", J68*Q68, 0)</f>
        <v>0</v>
      </c>
      <c r="W68" s="36">
        <f t="shared" ref="W68:W76" si="59">R68*O68</f>
        <v>0</v>
      </c>
      <c r="X68" s="36">
        <f t="shared" ref="X68:X76" si="60">E68*S68/1000</f>
        <v>7.080962993593733E-3</v>
      </c>
      <c r="Y68" s="36">
        <f t="shared" ref="Y68:Y76" si="61">O68*T68</f>
        <v>1.9679532908108116E-2</v>
      </c>
      <c r="Z68" s="275">
        <f t="shared" ref="Z68:Z76" si="62">SUM(U68:Y68)</f>
        <v>2.6760495901701847E-2</v>
      </c>
    </row>
    <row r="69" spans="1:26" x14ac:dyDescent="0.2">
      <c r="A69" s="197" t="str">
        <f t="shared" ref="A69:A76" si="63">+A68</f>
        <v>53E - Customer Owned</v>
      </c>
      <c r="B69" s="157" t="s">
        <v>257</v>
      </c>
      <c r="C69" s="157" t="s">
        <v>309</v>
      </c>
      <c r="D69" s="157" t="s">
        <v>311</v>
      </c>
      <c r="E69" s="157">
        <v>70</v>
      </c>
      <c r="F69" s="157" t="s">
        <v>35</v>
      </c>
      <c r="G69" s="291">
        <v>57</v>
      </c>
      <c r="H69" s="159" t="s">
        <v>249</v>
      </c>
      <c r="I69" s="160" t="s">
        <v>242</v>
      </c>
      <c r="J69" s="297">
        <v>1</v>
      </c>
      <c r="K69" s="162">
        <f t="shared" si="53"/>
        <v>57</v>
      </c>
      <c r="L69" s="159">
        <f t="shared" si="54"/>
        <v>0</v>
      </c>
      <c r="M69" s="163">
        <f t="shared" si="55"/>
        <v>3.99</v>
      </c>
      <c r="N69" s="301">
        <v>16758</v>
      </c>
      <c r="O69" s="194">
        <f t="shared" si="56"/>
        <v>24.5</v>
      </c>
      <c r="P69" s="282">
        <f>'WP#2 - UE-190529 Light COS'!E$21</f>
        <v>5.9076601033138121E-4</v>
      </c>
      <c r="Q69" s="286">
        <f>'WP#2 - UE-190529 Light COS'!$E$45</f>
        <v>0</v>
      </c>
      <c r="R69" s="286">
        <f>'WP#2 - UE-190529 Light COS'!E$74</f>
        <v>0</v>
      </c>
      <c r="S69" s="286">
        <f>'WP#2 - UE-190529 Light COS'!E$106</f>
        <v>0.14161925987187465</v>
      </c>
      <c r="T69" s="286">
        <f>'WP#2 - UE-190529 Light COS'!$E$123</f>
        <v>1.1245447376061781E-3</v>
      </c>
      <c r="U69" s="36">
        <f t="shared" si="57"/>
        <v>0</v>
      </c>
      <c r="V69" s="36">
        <f t="shared" si="58"/>
        <v>0</v>
      </c>
      <c r="W69" s="36">
        <f t="shared" si="59"/>
        <v>0</v>
      </c>
      <c r="X69" s="36">
        <f t="shared" si="60"/>
        <v>9.9133481910312262E-3</v>
      </c>
      <c r="Y69" s="36">
        <f t="shared" si="61"/>
        <v>2.7551346071351363E-2</v>
      </c>
      <c r="Z69" s="275">
        <f t="shared" si="62"/>
        <v>3.7464694262382588E-2</v>
      </c>
    </row>
    <row r="70" spans="1:26" x14ac:dyDescent="0.2">
      <c r="A70" s="197" t="str">
        <f t="shared" si="63"/>
        <v>53E - Customer Owned</v>
      </c>
      <c r="B70" s="157" t="s">
        <v>257</v>
      </c>
      <c r="C70" s="157" t="s">
        <v>309</v>
      </c>
      <c r="D70" s="157" t="s">
        <v>312</v>
      </c>
      <c r="E70" s="157">
        <v>100</v>
      </c>
      <c r="F70" s="157" t="s">
        <v>35</v>
      </c>
      <c r="G70" s="291">
        <v>255.5</v>
      </c>
      <c r="H70" s="159" t="s">
        <v>249</v>
      </c>
      <c r="I70" s="160" t="s">
        <v>242</v>
      </c>
      <c r="J70" s="297">
        <v>1</v>
      </c>
      <c r="K70" s="162">
        <f t="shared" si="53"/>
        <v>255.5</v>
      </c>
      <c r="L70" s="159">
        <f t="shared" si="54"/>
        <v>0</v>
      </c>
      <c r="M70" s="163">
        <f t="shared" si="55"/>
        <v>25.55</v>
      </c>
      <c r="N70" s="301">
        <v>107310</v>
      </c>
      <c r="O70" s="194">
        <f t="shared" si="56"/>
        <v>35</v>
      </c>
      <c r="P70" s="282">
        <f>'WP#2 - UE-190529 Light COS'!E$21</f>
        <v>5.9076601033138121E-4</v>
      </c>
      <c r="Q70" s="286">
        <f>'WP#2 - UE-190529 Light COS'!$E$45</f>
        <v>0</v>
      </c>
      <c r="R70" s="286">
        <f>'WP#2 - UE-190529 Light COS'!E$74</f>
        <v>0</v>
      </c>
      <c r="S70" s="286">
        <f>'WP#2 - UE-190529 Light COS'!E$106</f>
        <v>0.14161925987187465</v>
      </c>
      <c r="T70" s="286">
        <f>'WP#2 - UE-190529 Light COS'!$E$123</f>
        <v>1.1245447376061781E-3</v>
      </c>
      <c r="U70" s="36">
        <f t="shared" si="57"/>
        <v>0</v>
      </c>
      <c r="V70" s="36">
        <f t="shared" si="58"/>
        <v>0</v>
      </c>
      <c r="W70" s="36">
        <f t="shared" si="59"/>
        <v>0</v>
      </c>
      <c r="X70" s="36">
        <f t="shared" si="60"/>
        <v>1.4161925987187466E-2</v>
      </c>
      <c r="Y70" s="36">
        <f t="shared" si="61"/>
        <v>3.9359065816216232E-2</v>
      </c>
      <c r="Z70" s="275">
        <f t="shared" si="62"/>
        <v>5.3520991803403695E-2</v>
      </c>
    </row>
    <row r="71" spans="1:26" x14ac:dyDescent="0.2">
      <c r="A71" s="197" t="str">
        <f t="shared" si="63"/>
        <v>53E - Customer Owned</v>
      </c>
      <c r="B71" s="157" t="s">
        <v>257</v>
      </c>
      <c r="C71" s="157" t="s">
        <v>309</v>
      </c>
      <c r="D71" s="157" t="s">
        <v>313</v>
      </c>
      <c r="E71" s="157">
        <v>150</v>
      </c>
      <c r="F71" s="157" t="s">
        <v>35</v>
      </c>
      <c r="G71" s="291">
        <v>148.25</v>
      </c>
      <c r="H71" s="159" t="s">
        <v>249</v>
      </c>
      <c r="I71" s="160" t="s">
        <v>242</v>
      </c>
      <c r="J71" s="297">
        <v>1</v>
      </c>
      <c r="K71" s="162">
        <f t="shared" si="53"/>
        <v>148.25</v>
      </c>
      <c r="L71" s="159">
        <f t="shared" si="54"/>
        <v>0</v>
      </c>
      <c r="M71" s="163">
        <f t="shared" si="55"/>
        <v>22.237500000000001</v>
      </c>
      <c r="N71" s="301">
        <v>93397.5</v>
      </c>
      <c r="O71" s="194">
        <f t="shared" si="56"/>
        <v>52.5</v>
      </c>
      <c r="P71" s="282">
        <f>'WP#2 - UE-190529 Light COS'!E$21</f>
        <v>5.9076601033138121E-4</v>
      </c>
      <c r="Q71" s="286">
        <f>'WP#2 - UE-190529 Light COS'!$E$45</f>
        <v>0</v>
      </c>
      <c r="R71" s="286">
        <f>'WP#2 - UE-190529 Light COS'!E$74</f>
        <v>0</v>
      </c>
      <c r="S71" s="286">
        <f>'WP#2 - UE-190529 Light COS'!E$106</f>
        <v>0.14161925987187465</v>
      </c>
      <c r="T71" s="286">
        <f>'WP#2 - UE-190529 Light COS'!$E$123</f>
        <v>1.1245447376061781E-3</v>
      </c>
      <c r="U71" s="36">
        <f t="shared" si="57"/>
        <v>0</v>
      </c>
      <c r="V71" s="36">
        <f t="shared" si="58"/>
        <v>0</v>
      </c>
      <c r="W71" s="36">
        <f t="shared" si="59"/>
        <v>0</v>
      </c>
      <c r="X71" s="36">
        <f t="shared" si="60"/>
        <v>2.1242888980781201E-2</v>
      </c>
      <c r="Y71" s="36">
        <f t="shared" si="61"/>
        <v>5.9038598724324348E-2</v>
      </c>
      <c r="Z71" s="275">
        <f t="shared" si="62"/>
        <v>8.0281487705105542E-2</v>
      </c>
    </row>
    <row r="72" spans="1:26" x14ac:dyDescent="0.2">
      <c r="A72" s="197" t="str">
        <f t="shared" si="63"/>
        <v>53E - Customer Owned</v>
      </c>
      <c r="B72" s="157" t="s">
        <v>257</v>
      </c>
      <c r="C72" s="157" t="s">
        <v>309</v>
      </c>
      <c r="D72" s="157" t="s">
        <v>314</v>
      </c>
      <c r="E72" s="157">
        <v>200</v>
      </c>
      <c r="F72" s="157" t="s">
        <v>35</v>
      </c>
      <c r="G72" s="291">
        <v>425.91666666666669</v>
      </c>
      <c r="H72" s="159" t="s">
        <v>249</v>
      </c>
      <c r="I72" s="160" t="s">
        <v>242</v>
      </c>
      <c r="J72" s="297">
        <v>1</v>
      </c>
      <c r="K72" s="162">
        <f t="shared" si="53"/>
        <v>425.91666666666669</v>
      </c>
      <c r="L72" s="159">
        <f t="shared" si="54"/>
        <v>0</v>
      </c>
      <c r="M72" s="163">
        <f t="shared" si="55"/>
        <v>85.183333333333337</v>
      </c>
      <c r="N72" s="301">
        <v>357770</v>
      </c>
      <c r="O72" s="194">
        <f t="shared" si="56"/>
        <v>70</v>
      </c>
      <c r="P72" s="282">
        <f>'WP#2 - UE-190529 Light COS'!E$21</f>
        <v>5.9076601033138121E-4</v>
      </c>
      <c r="Q72" s="286">
        <f>'WP#2 - UE-190529 Light COS'!$E$45</f>
        <v>0</v>
      </c>
      <c r="R72" s="286">
        <f>'WP#2 - UE-190529 Light COS'!E$74</f>
        <v>0</v>
      </c>
      <c r="S72" s="286">
        <f>'WP#2 - UE-190529 Light COS'!E$106</f>
        <v>0.14161925987187465</v>
      </c>
      <c r="T72" s="286">
        <f>'WP#2 - UE-190529 Light COS'!$E$123</f>
        <v>1.1245447376061781E-3</v>
      </c>
      <c r="U72" s="36">
        <f t="shared" si="57"/>
        <v>0</v>
      </c>
      <c r="V72" s="36">
        <f t="shared" si="58"/>
        <v>0</v>
      </c>
      <c r="W72" s="36">
        <f t="shared" si="59"/>
        <v>0</v>
      </c>
      <c r="X72" s="36">
        <f t="shared" si="60"/>
        <v>2.8323851974374932E-2</v>
      </c>
      <c r="Y72" s="36">
        <f t="shared" si="61"/>
        <v>7.8718131632432464E-2</v>
      </c>
      <c r="Z72" s="275">
        <f t="shared" si="62"/>
        <v>0.10704198360680739</v>
      </c>
    </row>
    <row r="73" spans="1:26" x14ac:dyDescent="0.2">
      <c r="A73" s="197" t="str">
        <f t="shared" si="63"/>
        <v>53E - Customer Owned</v>
      </c>
      <c r="B73" s="157" t="s">
        <v>257</v>
      </c>
      <c r="C73" s="157" t="s">
        <v>309</v>
      </c>
      <c r="D73" s="157" t="s">
        <v>315</v>
      </c>
      <c r="E73" s="157">
        <v>250</v>
      </c>
      <c r="F73" s="157" t="s">
        <v>35</v>
      </c>
      <c r="G73" s="291">
        <v>280.33333333333331</v>
      </c>
      <c r="H73" s="159" t="s">
        <v>249</v>
      </c>
      <c r="I73" s="160" t="s">
        <v>242</v>
      </c>
      <c r="J73" s="297">
        <v>1</v>
      </c>
      <c r="K73" s="162">
        <f t="shared" si="53"/>
        <v>280.33333333333331</v>
      </c>
      <c r="L73" s="159">
        <f t="shared" si="54"/>
        <v>0</v>
      </c>
      <c r="M73" s="163">
        <f t="shared" si="55"/>
        <v>70.083333333333329</v>
      </c>
      <c r="N73" s="301">
        <v>294350</v>
      </c>
      <c r="O73" s="194">
        <f t="shared" si="56"/>
        <v>87.5</v>
      </c>
      <c r="P73" s="282">
        <f>'WP#2 - UE-190529 Light COS'!E$21</f>
        <v>5.9076601033138121E-4</v>
      </c>
      <c r="Q73" s="286">
        <f>'WP#2 - UE-190529 Light COS'!$E$45</f>
        <v>0</v>
      </c>
      <c r="R73" s="286">
        <f>'WP#2 - UE-190529 Light COS'!E$74</f>
        <v>0</v>
      </c>
      <c r="S73" s="286">
        <f>'WP#2 - UE-190529 Light COS'!E$106</f>
        <v>0.14161925987187465</v>
      </c>
      <c r="T73" s="286">
        <f>'WP#2 - UE-190529 Light COS'!$E$123</f>
        <v>1.1245447376061781E-3</v>
      </c>
      <c r="U73" s="36">
        <f t="shared" si="57"/>
        <v>0</v>
      </c>
      <c r="V73" s="36">
        <f t="shared" si="58"/>
        <v>0</v>
      </c>
      <c r="W73" s="36">
        <f t="shared" si="59"/>
        <v>0</v>
      </c>
      <c r="X73" s="36">
        <f t="shared" si="60"/>
        <v>3.5404814967968663E-2</v>
      </c>
      <c r="Y73" s="36">
        <f t="shared" si="61"/>
        <v>9.839766454054058E-2</v>
      </c>
      <c r="Z73" s="275">
        <f t="shared" si="62"/>
        <v>0.13380247950850924</v>
      </c>
    </row>
    <row r="74" spans="1:26" x14ac:dyDescent="0.2">
      <c r="A74" s="197" t="str">
        <f t="shared" si="63"/>
        <v>53E - Customer Owned</v>
      </c>
      <c r="B74" s="157" t="s">
        <v>257</v>
      </c>
      <c r="C74" s="157" t="s">
        <v>309</v>
      </c>
      <c r="D74" s="157" t="s">
        <v>316</v>
      </c>
      <c r="E74" s="157">
        <v>310</v>
      </c>
      <c r="F74" s="157" t="s">
        <v>35</v>
      </c>
      <c r="G74" s="291">
        <v>7</v>
      </c>
      <c r="H74" s="159" t="s">
        <v>249</v>
      </c>
      <c r="I74" s="160" t="s">
        <v>242</v>
      </c>
      <c r="J74" s="297">
        <v>1</v>
      </c>
      <c r="K74" s="162">
        <f t="shared" si="53"/>
        <v>7</v>
      </c>
      <c r="L74" s="159">
        <f t="shared" si="54"/>
        <v>0</v>
      </c>
      <c r="M74" s="163">
        <f t="shared" si="55"/>
        <v>2.17</v>
      </c>
      <c r="N74" s="301">
        <v>9114</v>
      </c>
      <c r="O74" s="194">
        <f t="shared" si="56"/>
        <v>108.5</v>
      </c>
      <c r="P74" s="282">
        <f>'WP#2 - UE-190529 Light COS'!E$21</f>
        <v>5.9076601033138121E-4</v>
      </c>
      <c r="Q74" s="286">
        <f>'WP#2 - UE-190529 Light COS'!$E$45</f>
        <v>0</v>
      </c>
      <c r="R74" s="286">
        <f>'WP#2 - UE-190529 Light COS'!E$74</f>
        <v>0</v>
      </c>
      <c r="S74" s="286">
        <f>'WP#2 - UE-190529 Light COS'!E$106</f>
        <v>0.14161925987187465</v>
      </c>
      <c r="T74" s="286">
        <f>'WP#2 - UE-190529 Light COS'!$E$123</f>
        <v>1.1245447376061781E-3</v>
      </c>
      <c r="U74" s="36">
        <f t="shared" si="57"/>
        <v>0</v>
      </c>
      <c r="V74" s="36">
        <f t="shared" si="58"/>
        <v>0</v>
      </c>
      <c r="W74" s="36">
        <f t="shared" si="59"/>
        <v>0</v>
      </c>
      <c r="X74" s="36">
        <f t="shared" si="60"/>
        <v>4.3901970560281139E-2</v>
      </c>
      <c r="Y74" s="36">
        <f t="shared" si="61"/>
        <v>0.12201310403027033</v>
      </c>
      <c r="Z74" s="275">
        <f t="shared" si="62"/>
        <v>0.16591507459055146</v>
      </c>
    </row>
    <row r="75" spans="1:26" x14ac:dyDescent="0.2">
      <c r="A75" s="197" t="str">
        <f t="shared" si="63"/>
        <v>53E - Customer Owned</v>
      </c>
      <c r="B75" s="157" t="s">
        <v>257</v>
      </c>
      <c r="C75" s="157" t="s">
        <v>309</v>
      </c>
      <c r="D75" s="157" t="s">
        <v>317</v>
      </c>
      <c r="E75" s="157">
        <v>400</v>
      </c>
      <c r="F75" s="157" t="s">
        <v>35</v>
      </c>
      <c r="G75" s="291">
        <v>431.16666666666669</v>
      </c>
      <c r="H75" s="159" t="s">
        <v>249</v>
      </c>
      <c r="I75" s="160" t="s">
        <v>242</v>
      </c>
      <c r="J75" s="297">
        <v>1</v>
      </c>
      <c r="K75" s="162">
        <f t="shared" si="53"/>
        <v>431.16666666666669</v>
      </c>
      <c r="L75" s="159">
        <f t="shared" si="54"/>
        <v>0</v>
      </c>
      <c r="M75" s="163">
        <f t="shared" si="55"/>
        <v>172.4666666666667</v>
      </c>
      <c r="N75" s="301">
        <v>724360</v>
      </c>
      <c r="O75" s="194">
        <f t="shared" si="56"/>
        <v>140</v>
      </c>
      <c r="P75" s="282">
        <f>'WP#2 - UE-190529 Light COS'!E$21</f>
        <v>5.9076601033138121E-4</v>
      </c>
      <c r="Q75" s="286">
        <f>'WP#2 - UE-190529 Light COS'!$E$45</f>
        <v>0</v>
      </c>
      <c r="R75" s="286">
        <f>'WP#2 - UE-190529 Light COS'!E$74</f>
        <v>0</v>
      </c>
      <c r="S75" s="286">
        <f>'WP#2 - UE-190529 Light COS'!E$106</f>
        <v>0.14161925987187465</v>
      </c>
      <c r="T75" s="286">
        <f>'WP#2 - UE-190529 Light COS'!$E$123</f>
        <v>1.1245447376061781E-3</v>
      </c>
      <c r="U75" s="36">
        <f t="shared" si="57"/>
        <v>0</v>
      </c>
      <c r="V75" s="36">
        <f t="shared" si="58"/>
        <v>0</v>
      </c>
      <c r="W75" s="36">
        <f t="shared" si="59"/>
        <v>0</v>
      </c>
      <c r="X75" s="36">
        <f t="shared" si="60"/>
        <v>5.6647703948749864E-2</v>
      </c>
      <c r="Y75" s="36">
        <f t="shared" si="61"/>
        <v>0.15743626326486493</v>
      </c>
      <c r="Z75" s="275">
        <f t="shared" si="62"/>
        <v>0.21408396721361478</v>
      </c>
    </row>
    <row r="76" spans="1:26" x14ac:dyDescent="0.2">
      <c r="A76" s="197" t="str">
        <f t="shared" si="63"/>
        <v>53E - Customer Owned</v>
      </c>
      <c r="B76" s="157" t="s">
        <v>257</v>
      </c>
      <c r="C76" s="157" t="s">
        <v>309</v>
      </c>
      <c r="D76" s="157" t="s">
        <v>328</v>
      </c>
      <c r="E76" s="157">
        <v>1000</v>
      </c>
      <c r="F76" s="157" t="s">
        <v>35</v>
      </c>
      <c r="G76" s="291">
        <v>0</v>
      </c>
      <c r="H76" s="159" t="s">
        <v>249</v>
      </c>
      <c r="I76" s="160" t="s">
        <v>242</v>
      </c>
      <c r="J76" s="297">
        <v>1</v>
      </c>
      <c r="K76" s="162">
        <f t="shared" si="53"/>
        <v>0</v>
      </c>
      <c r="L76" s="159">
        <f t="shared" si="54"/>
        <v>0</v>
      </c>
      <c r="M76" s="163">
        <f t="shared" si="55"/>
        <v>0</v>
      </c>
      <c r="N76" s="301">
        <v>0</v>
      </c>
      <c r="O76" s="194">
        <f t="shared" si="56"/>
        <v>350</v>
      </c>
      <c r="P76" s="282">
        <f>'WP#2 - UE-190529 Light COS'!E$21</f>
        <v>5.9076601033138121E-4</v>
      </c>
      <c r="Q76" s="286">
        <f>'WP#2 - UE-190529 Light COS'!$E$45</f>
        <v>0</v>
      </c>
      <c r="R76" s="286">
        <f>'WP#2 - UE-190529 Light COS'!E$74</f>
        <v>0</v>
      </c>
      <c r="S76" s="286">
        <f>'WP#2 - UE-190529 Light COS'!E$106</f>
        <v>0.14161925987187465</v>
      </c>
      <c r="T76" s="286">
        <f>'WP#2 - UE-190529 Light COS'!$E$123</f>
        <v>1.1245447376061781E-3</v>
      </c>
      <c r="U76" s="36">
        <f t="shared" si="57"/>
        <v>0</v>
      </c>
      <c r="V76" s="36">
        <f t="shared" si="58"/>
        <v>0</v>
      </c>
      <c r="W76" s="36">
        <f t="shared" si="59"/>
        <v>0</v>
      </c>
      <c r="X76" s="36">
        <f t="shared" si="60"/>
        <v>0.14161925987187465</v>
      </c>
      <c r="Y76" s="36">
        <f t="shared" si="61"/>
        <v>0.39359065816216232</v>
      </c>
      <c r="Z76" s="275">
        <f t="shared" si="62"/>
        <v>0.53520991803403695</v>
      </c>
    </row>
    <row r="77" spans="1:26" x14ac:dyDescent="0.2">
      <c r="A77" s="201"/>
      <c r="B77" s="172"/>
      <c r="C77" s="169"/>
      <c r="D77" s="172"/>
      <c r="E77" s="171"/>
      <c r="F77" s="161"/>
      <c r="G77" s="292"/>
      <c r="H77" s="159"/>
      <c r="I77" s="160"/>
      <c r="J77" s="297"/>
      <c r="K77" s="162"/>
      <c r="L77" s="159"/>
      <c r="M77" s="163"/>
      <c r="N77" s="301"/>
      <c r="O77" s="199"/>
      <c r="P77" s="282"/>
      <c r="Q77" s="286"/>
      <c r="R77" s="286"/>
      <c r="S77" s="286"/>
      <c r="T77" s="286"/>
      <c r="Z77" s="275"/>
    </row>
    <row r="78" spans="1:26" x14ac:dyDescent="0.2">
      <c r="A78" s="197" t="str">
        <f>+A76</f>
        <v>53E - Customer Owned</v>
      </c>
      <c r="B78" s="156"/>
      <c r="C78" s="157" t="s">
        <v>318</v>
      </c>
      <c r="D78" s="157" t="s">
        <v>329</v>
      </c>
      <c r="E78" s="157">
        <v>70</v>
      </c>
      <c r="F78" s="157" t="s">
        <v>35</v>
      </c>
      <c r="G78" s="291">
        <v>0</v>
      </c>
      <c r="H78" s="159" t="s">
        <v>249</v>
      </c>
      <c r="I78" s="160" t="s">
        <v>242</v>
      </c>
      <c r="J78" s="297">
        <v>2</v>
      </c>
      <c r="K78" s="162">
        <f t="shared" ref="K78:K83" si="64">IF(I78="Yes",G78*J78,0)</f>
        <v>0</v>
      </c>
      <c r="L78" s="159">
        <f t="shared" ref="L78:L83" si="65">IF(F78="Company", G78*H78,0)</f>
        <v>0</v>
      </c>
      <c r="M78" s="163">
        <f t="shared" ref="M78:M83" si="66">E78*G78/1000</f>
        <v>0</v>
      </c>
      <c r="N78" s="301">
        <v>0</v>
      </c>
      <c r="O78" s="194">
        <f t="shared" ref="O78:O83" si="67">E78*4200/1000/12</f>
        <v>24.5</v>
      </c>
      <c r="P78" s="282">
        <f>'WP#2 - UE-190529 Light COS'!E$21</f>
        <v>5.9076601033138121E-4</v>
      </c>
      <c r="Q78" s="286">
        <f>'WP#2 - UE-190529 Light COS'!$E$45</f>
        <v>0</v>
      </c>
      <c r="R78" s="286">
        <f>'WP#2 - UE-190529 Light COS'!E$74</f>
        <v>0</v>
      </c>
      <c r="S78" s="286">
        <f>'WP#2 - UE-190529 Light COS'!E$106</f>
        <v>0.14161925987187465</v>
      </c>
      <c r="T78" s="286">
        <f>'WP#2 - UE-190529 Light COS'!$E$123</f>
        <v>1.1245447376061781E-3</v>
      </c>
      <c r="U78" s="36">
        <f t="shared" ref="U78:U83" si="68">IF(F78="Company", H78*P78, 0)</f>
        <v>0</v>
      </c>
      <c r="V78" s="36">
        <f t="shared" ref="V78:V83" si="69">IF(I78="yes", J78*Q78, 0)</f>
        <v>0</v>
      </c>
      <c r="W78" s="36">
        <f t="shared" ref="W78:W83" si="70">R78*O78</f>
        <v>0</v>
      </c>
      <c r="X78" s="36">
        <f t="shared" ref="X78:X83" si="71">E78*S78/1000</f>
        <v>9.9133481910312262E-3</v>
      </c>
      <c r="Y78" s="36">
        <f t="shared" ref="Y78:Y83" si="72">O78*T78</f>
        <v>2.7551346071351363E-2</v>
      </c>
      <c r="Z78" s="275">
        <f t="shared" ref="Z78:Z83" si="73">SUM(U78:Y78)</f>
        <v>3.7464694262382588E-2</v>
      </c>
    </row>
    <row r="79" spans="1:26" x14ac:dyDescent="0.2">
      <c r="A79" s="197" t="str">
        <f>+A78</f>
        <v>53E - Customer Owned</v>
      </c>
      <c r="B79" s="156"/>
      <c r="C79" s="157" t="s">
        <v>318</v>
      </c>
      <c r="D79" s="157" t="s">
        <v>320</v>
      </c>
      <c r="E79" s="157">
        <v>100</v>
      </c>
      <c r="F79" s="157" t="s">
        <v>35</v>
      </c>
      <c r="G79" s="291">
        <v>0</v>
      </c>
      <c r="H79" s="159" t="s">
        <v>249</v>
      </c>
      <c r="I79" s="160" t="s">
        <v>242</v>
      </c>
      <c r="J79" s="297">
        <v>2</v>
      </c>
      <c r="K79" s="162">
        <f t="shared" si="64"/>
        <v>0</v>
      </c>
      <c r="L79" s="159">
        <f t="shared" si="65"/>
        <v>0</v>
      </c>
      <c r="M79" s="163">
        <f t="shared" si="66"/>
        <v>0</v>
      </c>
      <c r="N79" s="301">
        <v>0</v>
      </c>
      <c r="O79" s="194">
        <f t="shared" si="67"/>
        <v>35</v>
      </c>
      <c r="P79" s="282">
        <f>'WP#2 - UE-190529 Light COS'!E$21</f>
        <v>5.9076601033138121E-4</v>
      </c>
      <c r="Q79" s="286">
        <f>'WP#2 - UE-190529 Light COS'!$E$45</f>
        <v>0</v>
      </c>
      <c r="R79" s="286">
        <f>'WP#2 - UE-190529 Light COS'!E$74</f>
        <v>0</v>
      </c>
      <c r="S79" s="286">
        <f>'WP#2 - UE-190529 Light COS'!E$106</f>
        <v>0.14161925987187465</v>
      </c>
      <c r="T79" s="286">
        <f>'WP#2 - UE-190529 Light COS'!$E$123</f>
        <v>1.1245447376061781E-3</v>
      </c>
      <c r="U79" s="36">
        <f t="shared" si="68"/>
        <v>0</v>
      </c>
      <c r="V79" s="36">
        <f t="shared" si="69"/>
        <v>0</v>
      </c>
      <c r="W79" s="36">
        <f t="shared" si="70"/>
        <v>0</v>
      </c>
      <c r="X79" s="36">
        <f t="shared" si="71"/>
        <v>1.4161925987187466E-2</v>
      </c>
      <c r="Y79" s="36">
        <f t="shared" si="72"/>
        <v>3.9359065816216232E-2</v>
      </c>
      <c r="Z79" s="275">
        <f t="shared" si="73"/>
        <v>5.3520991803403695E-2</v>
      </c>
    </row>
    <row r="80" spans="1:26" x14ac:dyDescent="0.2">
      <c r="A80" s="197" t="str">
        <f>+A79</f>
        <v>53E - Customer Owned</v>
      </c>
      <c r="B80" s="156"/>
      <c r="C80" s="157" t="s">
        <v>318</v>
      </c>
      <c r="D80" s="157" t="s">
        <v>321</v>
      </c>
      <c r="E80" s="157">
        <v>150</v>
      </c>
      <c r="F80" s="157" t="s">
        <v>35</v>
      </c>
      <c r="G80" s="291">
        <v>0</v>
      </c>
      <c r="H80" s="159" t="s">
        <v>249</v>
      </c>
      <c r="I80" s="160" t="s">
        <v>242</v>
      </c>
      <c r="J80" s="297">
        <v>2</v>
      </c>
      <c r="K80" s="162">
        <f t="shared" si="64"/>
        <v>0</v>
      </c>
      <c r="L80" s="159">
        <f t="shared" si="65"/>
        <v>0</v>
      </c>
      <c r="M80" s="163">
        <f t="shared" si="66"/>
        <v>0</v>
      </c>
      <c r="N80" s="301">
        <v>0</v>
      </c>
      <c r="O80" s="194">
        <f t="shared" si="67"/>
        <v>52.5</v>
      </c>
      <c r="P80" s="282">
        <f>'WP#2 - UE-190529 Light COS'!E$21</f>
        <v>5.9076601033138121E-4</v>
      </c>
      <c r="Q80" s="286">
        <f>'WP#2 - UE-190529 Light COS'!$E$45</f>
        <v>0</v>
      </c>
      <c r="R80" s="286">
        <f>'WP#2 - UE-190529 Light COS'!E$74</f>
        <v>0</v>
      </c>
      <c r="S80" s="286">
        <f>'WP#2 - UE-190529 Light COS'!E$106</f>
        <v>0.14161925987187465</v>
      </c>
      <c r="T80" s="286">
        <f>'WP#2 - UE-190529 Light COS'!$E$123</f>
        <v>1.1245447376061781E-3</v>
      </c>
      <c r="U80" s="36">
        <f t="shared" si="68"/>
        <v>0</v>
      </c>
      <c r="V80" s="36">
        <f t="shared" si="69"/>
        <v>0</v>
      </c>
      <c r="W80" s="36">
        <f t="shared" si="70"/>
        <v>0</v>
      </c>
      <c r="X80" s="36">
        <f t="shared" si="71"/>
        <v>2.1242888980781201E-2</v>
      </c>
      <c r="Y80" s="36">
        <f t="shared" si="72"/>
        <v>5.9038598724324348E-2</v>
      </c>
      <c r="Z80" s="275">
        <f t="shared" si="73"/>
        <v>8.0281487705105542E-2</v>
      </c>
    </row>
    <row r="81" spans="1:26" x14ac:dyDescent="0.2">
      <c r="A81" s="197" t="str">
        <f>+A80</f>
        <v>53E - Customer Owned</v>
      </c>
      <c r="B81" s="156"/>
      <c r="C81" s="157" t="s">
        <v>318</v>
      </c>
      <c r="D81" s="157" t="s">
        <v>322</v>
      </c>
      <c r="E81" s="157">
        <v>175</v>
      </c>
      <c r="F81" s="157" t="s">
        <v>35</v>
      </c>
      <c r="G81" s="291">
        <v>4</v>
      </c>
      <c r="H81" s="159" t="s">
        <v>249</v>
      </c>
      <c r="I81" s="160" t="s">
        <v>242</v>
      </c>
      <c r="J81" s="297">
        <v>2</v>
      </c>
      <c r="K81" s="162">
        <f t="shared" si="64"/>
        <v>8</v>
      </c>
      <c r="L81" s="159">
        <f t="shared" si="65"/>
        <v>0</v>
      </c>
      <c r="M81" s="163">
        <f t="shared" si="66"/>
        <v>0.7</v>
      </c>
      <c r="N81" s="301">
        <v>2940</v>
      </c>
      <c r="O81" s="194">
        <f t="shared" si="67"/>
        <v>61.25</v>
      </c>
      <c r="P81" s="282">
        <f>'WP#2 - UE-190529 Light COS'!E$21</f>
        <v>5.9076601033138121E-4</v>
      </c>
      <c r="Q81" s="286">
        <f>'WP#2 - UE-190529 Light COS'!$E$45</f>
        <v>0</v>
      </c>
      <c r="R81" s="286">
        <f>'WP#2 - UE-190529 Light COS'!E$74</f>
        <v>0</v>
      </c>
      <c r="S81" s="286">
        <f>'WP#2 - UE-190529 Light COS'!E$106</f>
        <v>0.14161925987187465</v>
      </c>
      <c r="T81" s="286">
        <f>'WP#2 - UE-190529 Light COS'!$E$123</f>
        <v>1.1245447376061781E-3</v>
      </c>
      <c r="U81" s="36">
        <f t="shared" si="68"/>
        <v>0</v>
      </c>
      <c r="V81" s="36">
        <f t="shared" si="69"/>
        <v>0</v>
      </c>
      <c r="W81" s="36">
        <f t="shared" si="70"/>
        <v>0</v>
      </c>
      <c r="X81" s="36">
        <f t="shared" si="71"/>
        <v>2.4783370477578063E-2</v>
      </c>
      <c r="Y81" s="36">
        <f t="shared" si="72"/>
        <v>6.8878365178378406E-2</v>
      </c>
      <c r="Z81" s="275">
        <f t="shared" si="73"/>
        <v>9.3661735655956466E-2</v>
      </c>
    </row>
    <row r="82" spans="1:26" x14ac:dyDescent="0.2">
      <c r="A82" s="197" t="str">
        <f>+A81</f>
        <v>53E - Customer Owned</v>
      </c>
      <c r="B82" s="156"/>
      <c r="C82" s="157" t="s">
        <v>318</v>
      </c>
      <c r="D82" s="157" t="s">
        <v>323</v>
      </c>
      <c r="E82" s="157">
        <v>250</v>
      </c>
      <c r="F82" s="157" t="s">
        <v>35</v>
      </c>
      <c r="G82" s="291">
        <v>0</v>
      </c>
      <c r="H82" s="159" t="s">
        <v>249</v>
      </c>
      <c r="I82" s="160" t="s">
        <v>242</v>
      </c>
      <c r="J82" s="297">
        <v>2</v>
      </c>
      <c r="K82" s="162">
        <f t="shared" si="64"/>
        <v>0</v>
      </c>
      <c r="L82" s="159">
        <f t="shared" si="65"/>
        <v>0</v>
      </c>
      <c r="M82" s="163">
        <f t="shared" si="66"/>
        <v>0</v>
      </c>
      <c r="N82" s="301">
        <v>0</v>
      </c>
      <c r="O82" s="194">
        <f t="shared" si="67"/>
        <v>87.5</v>
      </c>
      <c r="P82" s="282">
        <f>'WP#2 - UE-190529 Light COS'!E$21</f>
        <v>5.9076601033138121E-4</v>
      </c>
      <c r="Q82" s="286">
        <f>'WP#2 - UE-190529 Light COS'!$E$45</f>
        <v>0</v>
      </c>
      <c r="R82" s="286">
        <f>'WP#2 - UE-190529 Light COS'!E$74</f>
        <v>0</v>
      </c>
      <c r="S82" s="286">
        <f>'WP#2 - UE-190529 Light COS'!E$106</f>
        <v>0.14161925987187465</v>
      </c>
      <c r="T82" s="286">
        <f>'WP#2 - UE-190529 Light COS'!$E$123</f>
        <v>1.1245447376061781E-3</v>
      </c>
      <c r="U82" s="36">
        <f t="shared" si="68"/>
        <v>0</v>
      </c>
      <c r="V82" s="36">
        <f t="shared" si="69"/>
        <v>0</v>
      </c>
      <c r="W82" s="36">
        <f t="shared" si="70"/>
        <v>0</v>
      </c>
      <c r="X82" s="36">
        <f t="shared" si="71"/>
        <v>3.5404814967968663E-2</v>
      </c>
      <c r="Y82" s="36">
        <f t="shared" si="72"/>
        <v>9.839766454054058E-2</v>
      </c>
      <c r="Z82" s="275">
        <f t="shared" si="73"/>
        <v>0.13380247950850924</v>
      </c>
    </row>
    <row r="83" spans="1:26" x14ac:dyDescent="0.2">
      <c r="A83" s="197" t="str">
        <f>+A82</f>
        <v>53E - Customer Owned</v>
      </c>
      <c r="B83" s="156"/>
      <c r="C83" s="157" t="s">
        <v>318</v>
      </c>
      <c r="D83" s="157" t="s">
        <v>324</v>
      </c>
      <c r="E83" s="157">
        <v>400</v>
      </c>
      <c r="F83" s="157" t="s">
        <v>35</v>
      </c>
      <c r="G83" s="291">
        <v>0</v>
      </c>
      <c r="H83" s="159" t="s">
        <v>249</v>
      </c>
      <c r="I83" s="160" t="s">
        <v>242</v>
      </c>
      <c r="J83" s="297">
        <v>2</v>
      </c>
      <c r="K83" s="162">
        <f t="shared" si="64"/>
        <v>0</v>
      </c>
      <c r="L83" s="159">
        <f t="shared" si="65"/>
        <v>0</v>
      </c>
      <c r="M83" s="163">
        <f t="shared" si="66"/>
        <v>0</v>
      </c>
      <c r="N83" s="301">
        <v>0</v>
      </c>
      <c r="O83" s="194">
        <f t="shared" si="67"/>
        <v>140</v>
      </c>
      <c r="P83" s="282">
        <f>'WP#2 - UE-190529 Light COS'!E$21</f>
        <v>5.9076601033138121E-4</v>
      </c>
      <c r="Q83" s="286">
        <f>'WP#2 - UE-190529 Light COS'!$E$45</f>
        <v>0</v>
      </c>
      <c r="R83" s="286">
        <f>'WP#2 - UE-190529 Light COS'!E$74</f>
        <v>0</v>
      </c>
      <c r="S83" s="286">
        <f>'WP#2 - UE-190529 Light COS'!E$106</f>
        <v>0.14161925987187465</v>
      </c>
      <c r="T83" s="286">
        <f>'WP#2 - UE-190529 Light COS'!$E$123</f>
        <v>1.1245447376061781E-3</v>
      </c>
      <c r="U83" s="36">
        <f t="shared" si="68"/>
        <v>0</v>
      </c>
      <c r="V83" s="36">
        <f t="shared" si="69"/>
        <v>0</v>
      </c>
      <c r="W83" s="36">
        <f t="shared" si="70"/>
        <v>0</v>
      </c>
      <c r="X83" s="36">
        <f t="shared" si="71"/>
        <v>5.6647703948749864E-2</v>
      </c>
      <c r="Y83" s="36">
        <f t="shared" si="72"/>
        <v>0.15743626326486493</v>
      </c>
      <c r="Z83" s="275">
        <f t="shared" si="73"/>
        <v>0.21408396721361478</v>
      </c>
    </row>
    <row r="84" spans="1:26" ht="9.6" customHeight="1" x14ac:dyDescent="0.2">
      <c r="A84" s="201"/>
      <c r="B84" s="172"/>
      <c r="C84" s="169"/>
      <c r="D84" s="172"/>
      <c r="E84" s="171"/>
      <c r="F84" s="161"/>
      <c r="G84" s="292"/>
      <c r="H84" s="159"/>
      <c r="I84" s="160"/>
      <c r="J84" s="297"/>
      <c r="K84" s="162"/>
      <c r="L84" s="159"/>
      <c r="M84" s="163"/>
      <c r="N84" s="301"/>
      <c r="O84" s="199"/>
      <c r="P84" s="282"/>
      <c r="Q84" s="286"/>
      <c r="R84" s="286"/>
      <c r="S84" s="286"/>
      <c r="T84" s="286"/>
      <c r="Z84" s="275"/>
    </row>
    <row r="85" spans="1:26" x14ac:dyDescent="0.2">
      <c r="A85" s="197" t="str">
        <f>+A83</f>
        <v>53E - Customer Owned</v>
      </c>
      <c r="B85" s="156"/>
      <c r="C85" s="157" t="s">
        <v>299</v>
      </c>
      <c r="D85" s="157" t="s">
        <v>300</v>
      </c>
      <c r="E85" s="157">
        <v>45</v>
      </c>
      <c r="F85" s="157" t="s">
        <v>35</v>
      </c>
      <c r="G85" s="291">
        <v>591.91666666666663</v>
      </c>
      <c r="H85" s="159" t="s">
        <v>249</v>
      </c>
      <c r="I85" s="160" t="s">
        <v>242</v>
      </c>
      <c r="J85" s="297">
        <v>0.2</v>
      </c>
      <c r="K85" s="162">
        <f t="shared" ref="K85:K93" si="74">IF(I85="Yes",G85*J85,0)</f>
        <v>118.38333333333333</v>
      </c>
      <c r="L85" s="159">
        <f t="shared" ref="L85:L93" si="75">IF(F85="Company", G85*H85,0)</f>
        <v>0</v>
      </c>
      <c r="M85" s="163">
        <f t="shared" ref="M85:M93" si="76">E85*G85/1000</f>
        <v>26.63625</v>
      </c>
      <c r="N85" s="301">
        <v>111872.25</v>
      </c>
      <c r="O85" s="194">
        <f t="shared" ref="O85:O93" si="77">E85*4200/1000/12</f>
        <v>15.75</v>
      </c>
      <c r="P85" s="282">
        <f>'WP#2 - UE-190529 Light COS'!E$21</f>
        <v>5.9076601033138121E-4</v>
      </c>
      <c r="Q85" s="286">
        <f>'WP#2 - UE-190529 Light COS'!$E$45</f>
        <v>0</v>
      </c>
      <c r="R85" s="286">
        <f>'WP#2 - UE-190529 Light COS'!E$74</f>
        <v>0</v>
      </c>
      <c r="S85" s="286">
        <f>'WP#2 - UE-190529 Light COS'!E$106</f>
        <v>0.14161925987187465</v>
      </c>
      <c r="T85" s="286">
        <f>'WP#2 - UE-190529 Light COS'!$E$123</f>
        <v>1.1245447376061781E-3</v>
      </c>
      <c r="U85" s="36">
        <f t="shared" ref="U85:U93" si="78">IF(F85="Company", H85*P85, 0)</f>
        <v>0</v>
      </c>
      <c r="V85" s="36">
        <f t="shared" ref="V85:V93" si="79">IF(I85="yes", J85*Q85, 0)</f>
        <v>0</v>
      </c>
      <c r="W85" s="36">
        <f t="shared" ref="W85:W93" si="80">R85*O85</f>
        <v>0</v>
      </c>
      <c r="X85" s="36">
        <f t="shared" ref="X85:X93" si="81">E85*S85/1000</f>
        <v>6.3728666942343588E-3</v>
      </c>
      <c r="Y85" s="36">
        <f t="shared" ref="Y85:Y93" si="82">O85*T85</f>
        <v>1.7711579617297305E-2</v>
      </c>
      <c r="Z85" s="275">
        <f t="shared" ref="Z85:Z93" si="83">SUM(U85:Y85)</f>
        <v>2.4084446311531664E-2</v>
      </c>
    </row>
    <row r="86" spans="1:26" x14ac:dyDescent="0.2">
      <c r="A86" s="197" t="str">
        <f t="shared" ref="A86:A93" si="84">A85</f>
        <v>53E - Customer Owned</v>
      </c>
      <c r="B86" s="156"/>
      <c r="C86" s="157" t="s">
        <v>299</v>
      </c>
      <c r="D86" s="157" t="s">
        <v>301</v>
      </c>
      <c r="E86" s="157">
        <v>75</v>
      </c>
      <c r="F86" s="157" t="s">
        <v>35</v>
      </c>
      <c r="G86" s="291">
        <v>614.08333333333337</v>
      </c>
      <c r="H86" s="159" t="s">
        <v>249</v>
      </c>
      <c r="I86" s="160" t="s">
        <v>242</v>
      </c>
      <c r="J86" s="297">
        <v>0.2</v>
      </c>
      <c r="K86" s="162">
        <f t="shared" si="74"/>
        <v>122.81666666666668</v>
      </c>
      <c r="L86" s="159">
        <f t="shared" si="75"/>
        <v>0</v>
      </c>
      <c r="M86" s="163">
        <f t="shared" si="76"/>
        <v>46.056249999999999</v>
      </c>
      <c r="N86" s="301">
        <v>193436.25</v>
      </c>
      <c r="O86" s="194">
        <f t="shared" si="77"/>
        <v>26.25</v>
      </c>
      <c r="P86" s="282">
        <f>'WP#2 - UE-190529 Light COS'!E$21</f>
        <v>5.9076601033138121E-4</v>
      </c>
      <c r="Q86" s="286">
        <f>'WP#2 - UE-190529 Light COS'!$E$45</f>
        <v>0</v>
      </c>
      <c r="R86" s="286">
        <f>'WP#2 - UE-190529 Light COS'!E$74</f>
        <v>0</v>
      </c>
      <c r="S86" s="286">
        <f>'WP#2 - UE-190529 Light COS'!E$106</f>
        <v>0.14161925987187465</v>
      </c>
      <c r="T86" s="286">
        <f>'WP#2 - UE-190529 Light COS'!$E$123</f>
        <v>1.1245447376061781E-3</v>
      </c>
      <c r="U86" s="36">
        <f t="shared" si="78"/>
        <v>0</v>
      </c>
      <c r="V86" s="36">
        <f t="shared" si="79"/>
        <v>0</v>
      </c>
      <c r="W86" s="36">
        <f t="shared" si="80"/>
        <v>0</v>
      </c>
      <c r="X86" s="36">
        <f t="shared" si="81"/>
        <v>1.06214444903906E-2</v>
      </c>
      <c r="Y86" s="36">
        <f t="shared" si="82"/>
        <v>2.9519299362162174E-2</v>
      </c>
      <c r="Z86" s="275">
        <f t="shared" si="83"/>
        <v>4.0140743852552771E-2</v>
      </c>
    </row>
    <row r="87" spans="1:26" x14ac:dyDescent="0.2">
      <c r="A87" s="197" t="str">
        <f t="shared" si="84"/>
        <v>53E - Customer Owned</v>
      </c>
      <c r="B87" s="156"/>
      <c r="C87" s="157" t="s">
        <v>299</v>
      </c>
      <c r="D87" s="157" t="s">
        <v>302</v>
      </c>
      <c r="E87" s="157">
        <v>105</v>
      </c>
      <c r="F87" s="157" t="s">
        <v>35</v>
      </c>
      <c r="G87" s="291">
        <v>867.33333333333337</v>
      </c>
      <c r="H87" s="159" t="s">
        <v>249</v>
      </c>
      <c r="I87" s="160" t="s">
        <v>242</v>
      </c>
      <c r="J87" s="297">
        <v>0.2</v>
      </c>
      <c r="K87" s="162">
        <f t="shared" si="74"/>
        <v>173.4666666666667</v>
      </c>
      <c r="L87" s="159">
        <f t="shared" si="75"/>
        <v>0</v>
      </c>
      <c r="M87" s="163">
        <f t="shared" si="76"/>
        <v>91.07</v>
      </c>
      <c r="N87" s="301">
        <v>382494</v>
      </c>
      <c r="O87" s="194">
        <f t="shared" si="77"/>
        <v>36.75</v>
      </c>
      <c r="P87" s="282">
        <f>'WP#2 - UE-190529 Light COS'!E$21</f>
        <v>5.9076601033138121E-4</v>
      </c>
      <c r="Q87" s="286">
        <f>'WP#2 - UE-190529 Light COS'!$E$45</f>
        <v>0</v>
      </c>
      <c r="R87" s="286">
        <f>'WP#2 - UE-190529 Light COS'!E$74</f>
        <v>0</v>
      </c>
      <c r="S87" s="286">
        <f>'WP#2 - UE-190529 Light COS'!E$106</f>
        <v>0.14161925987187465</v>
      </c>
      <c r="T87" s="286">
        <f>'WP#2 - UE-190529 Light COS'!$E$123</f>
        <v>1.1245447376061781E-3</v>
      </c>
      <c r="U87" s="36">
        <f t="shared" si="78"/>
        <v>0</v>
      </c>
      <c r="V87" s="36">
        <f t="shared" si="79"/>
        <v>0</v>
      </c>
      <c r="W87" s="36">
        <f t="shared" si="80"/>
        <v>0</v>
      </c>
      <c r="X87" s="36">
        <f t="shared" si="81"/>
        <v>1.4870022286546838E-2</v>
      </c>
      <c r="Y87" s="36">
        <f t="shared" si="82"/>
        <v>4.1327019107027047E-2</v>
      </c>
      <c r="Z87" s="275">
        <f t="shared" si="83"/>
        <v>5.6197041393573885E-2</v>
      </c>
    </row>
    <row r="88" spans="1:26" x14ac:dyDescent="0.2">
      <c r="A88" s="197" t="str">
        <f t="shared" si="84"/>
        <v>53E - Customer Owned</v>
      </c>
      <c r="B88" s="156"/>
      <c r="C88" s="157" t="s">
        <v>299</v>
      </c>
      <c r="D88" s="157" t="s">
        <v>303</v>
      </c>
      <c r="E88" s="157">
        <v>135</v>
      </c>
      <c r="F88" s="157" t="s">
        <v>35</v>
      </c>
      <c r="G88" s="291">
        <v>140.58333333333334</v>
      </c>
      <c r="H88" s="159" t="s">
        <v>249</v>
      </c>
      <c r="I88" s="160" t="s">
        <v>242</v>
      </c>
      <c r="J88" s="297">
        <v>0.2</v>
      </c>
      <c r="K88" s="162">
        <f t="shared" si="74"/>
        <v>28.116666666666671</v>
      </c>
      <c r="L88" s="159">
        <f t="shared" si="75"/>
        <v>0</v>
      </c>
      <c r="M88" s="163">
        <f t="shared" si="76"/>
        <v>18.978750000000002</v>
      </c>
      <c r="N88" s="301">
        <v>79710.75</v>
      </c>
      <c r="O88" s="194">
        <f t="shared" si="77"/>
        <v>47.25</v>
      </c>
      <c r="P88" s="282">
        <f>'WP#2 - UE-190529 Light COS'!E$21</f>
        <v>5.9076601033138121E-4</v>
      </c>
      <c r="Q88" s="286">
        <f>'WP#2 - UE-190529 Light COS'!$E$45</f>
        <v>0</v>
      </c>
      <c r="R88" s="286">
        <f>'WP#2 - UE-190529 Light COS'!E$74</f>
        <v>0</v>
      </c>
      <c r="S88" s="286">
        <f>'WP#2 - UE-190529 Light COS'!E$106</f>
        <v>0.14161925987187465</v>
      </c>
      <c r="T88" s="286">
        <f>'WP#2 - UE-190529 Light COS'!$E$123</f>
        <v>1.1245447376061781E-3</v>
      </c>
      <c r="U88" s="36">
        <f t="shared" si="78"/>
        <v>0</v>
      </c>
      <c r="V88" s="36">
        <f t="shared" si="79"/>
        <v>0</v>
      </c>
      <c r="W88" s="36">
        <f t="shared" si="80"/>
        <v>0</v>
      </c>
      <c r="X88" s="36">
        <f t="shared" si="81"/>
        <v>1.911860008270308E-2</v>
      </c>
      <c r="Y88" s="36">
        <f t="shared" si="82"/>
        <v>5.3134738851891912E-2</v>
      </c>
      <c r="Z88" s="275">
        <f t="shared" si="83"/>
        <v>7.2253338934594985E-2</v>
      </c>
    </row>
    <row r="89" spans="1:26" x14ac:dyDescent="0.2">
      <c r="A89" s="197" t="str">
        <f t="shared" si="84"/>
        <v>53E - Customer Owned</v>
      </c>
      <c r="B89" s="156"/>
      <c r="C89" s="157" t="s">
        <v>299</v>
      </c>
      <c r="D89" s="157" t="s">
        <v>304</v>
      </c>
      <c r="E89" s="157">
        <v>165</v>
      </c>
      <c r="F89" s="157" t="s">
        <v>35</v>
      </c>
      <c r="G89" s="291">
        <v>1315.0833333333333</v>
      </c>
      <c r="H89" s="159" t="s">
        <v>249</v>
      </c>
      <c r="I89" s="160" t="s">
        <v>242</v>
      </c>
      <c r="J89" s="297">
        <v>0.2</v>
      </c>
      <c r="K89" s="162">
        <f t="shared" si="74"/>
        <v>263.01666666666665</v>
      </c>
      <c r="L89" s="159">
        <f t="shared" si="75"/>
        <v>0</v>
      </c>
      <c r="M89" s="163">
        <f t="shared" si="76"/>
        <v>216.98875000000001</v>
      </c>
      <c r="N89" s="301">
        <v>911352.75</v>
      </c>
      <c r="O89" s="194">
        <f t="shared" si="77"/>
        <v>57.75</v>
      </c>
      <c r="P89" s="282">
        <f>'WP#2 - UE-190529 Light COS'!E$21</f>
        <v>5.9076601033138121E-4</v>
      </c>
      <c r="Q89" s="286">
        <f>'WP#2 - UE-190529 Light COS'!$E$45</f>
        <v>0</v>
      </c>
      <c r="R89" s="286">
        <f>'WP#2 - UE-190529 Light COS'!E$74</f>
        <v>0</v>
      </c>
      <c r="S89" s="286">
        <f>'WP#2 - UE-190529 Light COS'!E$106</f>
        <v>0.14161925987187465</v>
      </c>
      <c r="T89" s="286">
        <f>'WP#2 - UE-190529 Light COS'!$E$123</f>
        <v>1.1245447376061781E-3</v>
      </c>
      <c r="U89" s="36">
        <f t="shared" si="78"/>
        <v>0</v>
      </c>
      <c r="V89" s="36">
        <f t="shared" si="79"/>
        <v>0</v>
      </c>
      <c r="W89" s="36">
        <f t="shared" si="80"/>
        <v>0</v>
      </c>
      <c r="X89" s="36">
        <f t="shared" si="81"/>
        <v>2.3367177878859318E-2</v>
      </c>
      <c r="Y89" s="36">
        <f t="shared" si="82"/>
        <v>6.4942458596756777E-2</v>
      </c>
      <c r="Z89" s="275">
        <f t="shared" si="83"/>
        <v>8.8309636475616099E-2</v>
      </c>
    </row>
    <row r="90" spans="1:26" x14ac:dyDescent="0.2">
      <c r="A90" s="197" t="str">
        <f t="shared" si="84"/>
        <v>53E - Customer Owned</v>
      </c>
      <c r="B90" s="156"/>
      <c r="C90" s="157" t="s">
        <v>299</v>
      </c>
      <c r="D90" s="157" t="s">
        <v>305</v>
      </c>
      <c r="E90" s="157">
        <v>195</v>
      </c>
      <c r="F90" s="157" t="s">
        <v>35</v>
      </c>
      <c r="G90" s="291">
        <v>107.33333333333333</v>
      </c>
      <c r="H90" s="159" t="s">
        <v>249</v>
      </c>
      <c r="I90" s="160" t="s">
        <v>242</v>
      </c>
      <c r="J90" s="297">
        <v>0.2</v>
      </c>
      <c r="K90" s="162">
        <f t="shared" si="74"/>
        <v>21.466666666666669</v>
      </c>
      <c r="L90" s="159">
        <f t="shared" si="75"/>
        <v>0</v>
      </c>
      <c r="M90" s="163">
        <f t="shared" si="76"/>
        <v>20.93</v>
      </c>
      <c r="N90" s="301">
        <v>87906</v>
      </c>
      <c r="O90" s="194">
        <f t="shared" si="77"/>
        <v>68.25</v>
      </c>
      <c r="P90" s="282">
        <f>'WP#2 - UE-190529 Light COS'!E$21</f>
        <v>5.9076601033138121E-4</v>
      </c>
      <c r="Q90" s="286">
        <f>'WP#2 - UE-190529 Light COS'!$E$45</f>
        <v>0</v>
      </c>
      <c r="R90" s="286">
        <f>'WP#2 - UE-190529 Light COS'!E$74</f>
        <v>0</v>
      </c>
      <c r="S90" s="286">
        <f>'WP#2 - UE-190529 Light COS'!E$106</f>
        <v>0.14161925987187465</v>
      </c>
      <c r="T90" s="286">
        <f>'WP#2 - UE-190529 Light COS'!$E$123</f>
        <v>1.1245447376061781E-3</v>
      </c>
      <c r="U90" s="36">
        <f t="shared" si="78"/>
        <v>0</v>
      </c>
      <c r="V90" s="36">
        <f t="shared" si="79"/>
        <v>0</v>
      </c>
      <c r="W90" s="36">
        <f t="shared" si="80"/>
        <v>0</v>
      </c>
      <c r="X90" s="36">
        <f t="shared" si="81"/>
        <v>2.7615755675015556E-2</v>
      </c>
      <c r="Y90" s="36">
        <f t="shared" si="82"/>
        <v>7.675017834162165E-2</v>
      </c>
      <c r="Z90" s="275">
        <f t="shared" si="83"/>
        <v>0.10436593401663721</v>
      </c>
    </row>
    <row r="91" spans="1:26" x14ac:dyDescent="0.2">
      <c r="A91" s="197" t="str">
        <f t="shared" si="84"/>
        <v>53E - Customer Owned</v>
      </c>
      <c r="B91" s="156"/>
      <c r="C91" s="157" t="s">
        <v>299</v>
      </c>
      <c r="D91" s="157" t="s">
        <v>306</v>
      </c>
      <c r="E91" s="157">
        <v>225</v>
      </c>
      <c r="F91" s="157" t="s">
        <v>35</v>
      </c>
      <c r="G91" s="291">
        <v>0</v>
      </c>
      <c r="H91" s="159" t="s">
        <v>249</v>
      </c>
      <c r="I91" s="160" t="s">
        <v>242</v>
      </c>
      <c r="J91" s="297">
        <v>0.2</v>
      </c>
      <c r="K91" s="162">
        <f t="shared" si="74"/>
        <v>0</v>
      </c>
      <c r="L91" s="159">
        <f t="shared" si="75"/>
        <v>0</v>
      </c>
      <c r="M91" s="163">
        <f t="shared" si="76"/>
        <v>0</v>
      </c>
      <c r="N91" s="301">
        <v>0</v>
      </c>
      <c r="O91" s="194">
        <f t="shared" si="77"/>
        <v>78.75</v>
      </c>
      <c r="P91" s="282">
        <f>'WP#2 - UE-190529 Light COS'!E$21</f>
        <v>5.9076601033138121E-4</v>
      </c>
      <c r="Q91" s="286">
        <f>'WP#2 - UE-190529 Light COS'!$E$45</f>
        <v>0</v>
      </c>
      <c r="R91" s="286">
        <f>'WP#2 - UE-190529 Light COS'!E$74</f>
        <v>0</v>
      </c>
      <c r="S91" s="286">
        <f>'WP#2 - UE-190529 Light COS'!E$106</f>
        <v>0.14161925987187465</v>
      </c>
      <c r="T91" s="286">
        <f>'WP#2 - UE-190529 Light COS'!$E$123</f>
        <v>1.1245447376061781E-3</v>
      </c>
      <c r="U91" s="36">
        <f t="shared" si="78"/>
        <v>0</v>
      </c>
      <c r="V91" s="36">
        <f t="shared" si="79"/>
        <v>0</v>
      </c>
      <c r="W91" s="36">
        <f t="shared" si="80"/>
        <v>0</v>
      </c>
      <c r="X91" s="36">
        <f t="shared" si="81"/>
        <v>3.1864333471171798E-2</v>
      </c>
      <c r="Y91" s="36">
        <f t="shared" si="82"/>
        <v>8.8557898086486522E-2</v>
      </c>
      <c r="Z91" s="275">
        <f t="shared" si="83"/>
        <v>0.12042223155765833</v>
      </c>
    </row>
    <row r="92" spans="1:26" x14ac:dyDescent="0.2">
      <c r="A92" s="197" t="str">
        <f t="shared" si="84"/>
        <v>53E - Customer Owned</v>
      </c>
      <c r="B92" s="156"/>
      <c r="C92" s="157" t="s">
        <v>299</v>
      </c>
      <c r="D92" s="157" t="s">
        <v>307</v>
      </c>
      <c r="E92" s="157">
        <v>255</v>
      </c>
      <c r="F92" s="157" t="s">
        <v>35</v>
      </c>
      <c r="G92" s="291">
        <v>0</v>
      </c>
      <c r="H92" s="159" t="s">
        <v>249</v>
      </c>
      <c r="I92" s="160" t="s">
        <v>242</v>
      </c>
      <c r="J92" s="297">
        <v>0.2</v>
      </c>
      <c r="K92" s="162">
        <f t="shared" si="74"/>
        <v>0</v>
      </c>
      <c r="L92" s="159">
        <f t="shared" si="75"/>
        <v>0</v>
      </c>
      <c r="M92" s="163">
        <f t="shared" si="76"/>
        <v>0</v>
      </c>
      <c r="N92" s="301">
        <v>0</v>
      </c>
      <c r="O92" s="194">
        <f t="shared" si="77"/>
        <v>89.25</v>
      </c>
      <c r="P92" s="282">
        <f>'WP#2 - UE-190529 Light COS'!E$21</f>
        <v>5.9076601033138121E-4</v>
      </c>
      <c r="Q92" s="286">
        <f>'WP#2 - UE-190529 Light COS'!$E$45</f>
        <v>0</v>
      </c>
      <c r="R92" s="286">
        <f>'WP#2 - UE-190529 Light COS'!E$74</f>
        <v>0</v>
      </c>
      <c r="S92" s="286">
        <f>'WP#2 - UE-190529 Light COS'!E$106</f>
        <v>0.14161925987187465</v>
      </c>
      <c r="T92" s="286">
        <f>'WP#2 - UE-190529 Light COS'!$E$123</f>
        <v>1.1245447376061781E-3</v>
      </c>
      <c r="U92" s="36">
        <f t="shared" si="78"/>
        <v>0</v>
      </c>
      <c r="V92" s="36">
        <f t="shared" si="79"/>
        <v>0</v>
      </c>
      <c r="W92" s="36">
        <f t="shared" si="80"/>
        <v>0</v>
      </c>
      <c r="X92" s="36">
        <f t="shared" si="81"/>
        <v>3.6112911267328039E-2</v>
      </c>
      <c r="Y92" s="36">
        <f t="shared" si="82"/>
        <v>0.10036561783135139</v>
      </c>
      <c r="Z92" s="275">
        <f t="shared" si="83"/>
        <v>0.13647852909867944</v>
      </c>
    </row>
    <row r="93" spans="1:26" x14ac:dyDescent="0.2">
      <c r="A93" s="197" t="str">
        <f t="shared" si="84"/>
        <v>53E - Customer Owned</v>
      </c>
      <c r="B93" s="156"/>
      <c r="C93" s="157" t="s">
        <v>299</v>
      </c>
      <c r="D93" s="157" t="s">
        <v>308</v>
      </c>
      <c r="E93" s="157">
        <v>285</v>
      </c>
      <c r="F93" s="157" t="s">
        <v>35</v>
      </c>
      <c r="G93" s="291">
        <v>0</v>
      </c>
      <c r="H93" s="159" t="s">
        <v>249</v>
      </c>
      <c r="I93" s="160" t="s">
        <v>242</v>
      </c>
      <c r="J93" s="297">
        <v>0.2</v>
      </c>
      <c r="K93" s="162">
        <f t="shared" si="74"/>
        <v>0</v>
      </c>
      <c r="L93" s="159">
        <f t="shared" si="75"/>
        <v>0</v>
      </c>
      <c r="M93" s="163">
        <f t="shared" si="76"/>
        <v>0</v>
      </c>
      <c r="N93" s="301">
        <v>0</v>
      </c>
      <c r="O93" s="194">
        <f t="shared" si="77"/>
        <v>99.75</v>
      </c>
      <c r="P93" s="282">
        <f>'WP#2 - UE-190529 Light COS'!E$21</f>
        <v>5.9076601033138121E-4</v>
      </c>
      <c r="Q93" s="286">
        <f>'WP#2 - UE-190529 Light COS'!$E$45</f>
        <v>0</v>
      </c>
      <c r="R93" s="286">
        <f>'WP#2 - UE-190529 Light COS'!E$74</f>
        <v>0</v>
      </c>
      <c r="S93" s="286">
        <f>'WP#2 - UE-190529 Light COS'!E$106</f>
        <v>0.14161925987187465</v>
      </c>
      <c r="T93" s="286">
        <f>'WP#2 - UE-190529 Light COS'!$E$123</f>
        <v>1.1245447376061781E-3</v>
      </c>
      <c r="U93" s="36">
        <f t="shared" si="78"/>
        <v>0</v>
      </c>
      <c r="V93" s="36">
        <f t="shared" si="79"/>
        <v>0</v>
      </c>
      <c r="W93" s="36">
        <f t="shared" si="80"/>
        <v>0</v>
      </c>
      <c r="X93" s="36">
        <f t="shared" si="81"/>
        <v>4.0361489063484281E-2</v>
      </c>
      <c r="Y93" s="36">
        <f t="shared" si="82"/>
        <v>0.11217333757621627</v>
      </c>
      <c r="Z93" s="275">
        <f t="shared" si="83"/>
        <v>0.15253482663970055</v>
      </c>
    </row>
    <row r="94" spans="1:26" x14ac:dyDescent="0.2">
      <c r="A94" s="191" t="s">
        <v>261</v>
      </c>
      <c r="B94" s="149"/>
      <c r="C94" s="150"/>
      <c r="D94" s="151"/>
      <c r="E94" s="152"/>
      <c r="F94" s="151"/>
      <c r="G94" s="290"/>
      <c r="H94" s="153"/>
      <c r="I94" s="150"/>
      <c r="J94" s="296"/>
      <c r="K94" s="174"/>
      <c r="L94" s="153"/>
      <c r="M94" s="155"/>
      <c r="N94" s="300"/>
      <c r="O94" s="192"/>
      <c r="P94" s="281"/>
      <c r="Q94" s="285"/>
      <c r="R94" s="285"/>
      <c r="S94" s="285"/>
      <c r="T94" s="285"/>
      <c r="U94" s="45"/>
      <c r="V94" s="45"/>
      <c r="W94" s="45"/>
      <c r="X94" s="45"/>
      <c r="Y94" s="45"/>
      <c r="Z94" s="274"/>
    </row>
    <row r="95" spans="1:26" x14ac:dyDescent="0.2">
      <c r="A95" s="193" t="s">
        <v>260</v>
      </c>
      <c r="B95" s="157" t="s">
        <v>257</v>
      </c>
      <c r="C95" s="157" t="s">
        <v>309</v>
      </c>
      <c r="D95" s="157" t="s">
        <v>326</v>
      </c>
      <c r="E95" s="157">
        <v>50</v>
      </c>
      <c r="F95" s="157" t="s">
        <v>35</v>
      </c>
      <c r="G95" s="291">
        <v>38</v>
      </c>
      <c r="H95" s="159" t="s">
        <v>249</v>
      </c>
      <c r="I95" s="160" t="s">
        <v>248</v>
      </c>
      <c r="J95" s="297">
        <v>1</v>
      </c>
      <c r="K95" s="162">
        <f t="shared" ref="K95:K103" si="85">IF(I95="Yes",G95*J95,0)</f>
        <v>0</v>
      </c>
      <c r="L95" s="159">
        <f t="shared" ref="L95:L103" si="86">IF(F95="Company", G95*H95,0)</f>
        <v>0</v>
      </c>
      <c r="M95" s="163">
        <f t="shared" ref="M95:M103" si="87">E95*G95/1000</f>
        <v>1.9</v>
      </c>
      <c r="N95" s="301">
        <v>7980</v>
      </c>
      <c r="O95" s="194">
        <f t="shared" ref="O95:O103" si="88">E95*4200/1000/12</f>
        <v>17.5</v>
      </c>
      <c r="P95" s="282">
        <f>'WP#2 - UE-190529 Light COS'!E$21</f>
        <v>5.9076601033138121E-4</v>
      </c>
      <c r="Q95" s="286">
        <f>'WP#2 - UE-190529 Light COS'!$E$45</f>
        <v>0</v>
      </c>
      <c r="R95" s="286">
        <f>'WP#2 - UE-190529 Light COS'!E$74</f>
        <v>0</v>
      </c>
      <c r="S95" s="286">
        <f>'WP#2 - UE-190529 Light COS'!E$106</f>
        <v>0.14161925987187465</v>
      </c>
      <c r="T95" s="286">
        <f>'WP#2 - UE-190529 Light COS'!$E$123</f>
        <v>1.1245447376061781E-3</v>
      </c>
      <c r="U95" s="36">
        <f t="shared" ref="U95:U103" si="89">IF(F95="Company", H95*P95, 0)</f>
        <v>0</v>
      </c>
      <c r="V95" s="36">
        <f t="shared" ref="V95:V103" si="90">IF(I95="yes", J95*Q95, 0)</f>
        <v>0</v>
      </c>
      <c r="W95" s="36">
        <f t="shared" ref="W95:W103" si="91">R95*O95</f>
        <v>0</v>
      </c>
      <c r="X95" s="36">
        <f t="shared" ref="X95:X103" si="92">E95*S95/1000</f>
        <v>7.080962993593733E-3</v>
      </c>
      <c r="Y95" s="36">
        <f t="shared" ref="Y95:Y103" si="93">O95*T95</f>
        <v>1.9679532908108116E-2</v>
      </c>
      <c r="Z95" s="275">
        <f t="shared" ref="Z95:Z103" si="94">SUM(U95:Y95)</f>
        <v>2.6760495901701847E-2</v>
      </c>
    </row>
    <row r="96" spans="1:26" x14ac:dyDescent="0.2">
      <c r="A96" s="197" t="str">
        <f t="shared" ref="A96:A103" si="95">+A95</f>
        <v>54E</v>
      </c>
      <c r="B96" s="157" t="s">
        <v>257</v>
      </c>
      <c r="C96" s="157" t="s">
        <v>309</v>
      </c>
      <c r="D96" s="157" t="s">
        <v>311</v>
      </c>
      <c r="E96" s="157">
        <v>70</v>
      </c>
      <c r="F96" s="157" t="s">
        <v>35</v>
      </c>
      <c r="G96" s="291">
        <v>730.58333333333337</v>
      </c>
      <c r="H96" s="159" t="s">
        <v>249</v>
      </c>
      <c r="I96" s="160" t="s">
        <v>248</v>
      </c>
      <c r="J96" s="297">
        <v>1</v>
      </c>
      <c r="K96" s="162">
        <f t="shared" si="85"/>
        <v>0</v>
      </c>
      <c r="L96" s="159">
        <f t="shared" si="86"/>
        <v>0</v>
      </c>
      <c r="M96" s="163">
        <f t="shared" si="87"/>
        <v>51.140833333333333</v>
      </c>
      <c r="N96" s="301">
        <v>214791.50000000003</v>
      </c>
      <c r="O96" s="194">
        <f t="shared" si="88"/>
        <v>24.5</v>
      </c>
      <c r="P96" s="282">
        <f>'WP#2 - UE-190529 Light COS'!E$21</f>
        <v>5.9076601033138121E-4</v>
      </c>
      <c r="Q96" s="286">
        <f>'WP#2 - UE-190529 Light COS'!$E$45</f>
        <v>0</v>
      </c>
      <c r="R96" s="286">
        <f>'WP#2 - UE-190529 Light COS'!E$74</f>
        <v>0</v>
      </c>
      <c r="S96" s="286">
        <f>'WP#2 - UE-190529 Light COS'!E$106</f>
        <v>0.14161925987187465</v>
      </c>
      <c r="T96" s="286">
        <f>'WP#2 - UE-190529 Light COS'!$E$123</f>
        <v>1.1245447376061781E-3</v>
      </c>
      <c r="U96" s="36">
        <f t="shared" si="89"/>
        <v>0</v>
      </c>
      <c r="V96" s="36">
        <f t="shared" si="90"/>
        <v>0</v>
      </c>
      <c r="W96" s="36">
        <f t="shared" si="91"/>
        <v>0</v>
      </c>
      <c r="X96" s="36">
        <f t="shared" si="92"/>
        <v>9.9133481910312262E-3</v>
      </c>
      <c r="Y96" s="36">
        <f t="shared" si="93"/>
        <v>2.7551346071351363E-2</v>
      </c>
      <c r="Z96" s="275">
        <f t="shared" si="94"/>
        <v>3.7464694262382588E-2</v>
      </c>
    </row>
    <row r="97" spans="1:26" x14ac:dyDescent="0.2">
      <c r="A97" s="197" t="str">
        <f t="shared" si="95"/>
        <v>54E</v>
      </c>
      <c r="B97" s="157" t="s">
        <v>257</v>
      </c>
      <c r="C97" s="157" t="s">
        <v>309</v>
      </c>
      <c r="D97" s="157" t="s">
        <v>312</v>
      </c>
      <c r="E97" s="157">
        <v>100</v>
      </c>
      <c r="F97" s="157" t="s">
        <v>35</v>
      </c>
      <c r="G97" s="291">
        <v>1711.3333333333333</v>
      </c>
      <c r="H97" s="159" t="s">
        <v>249</v>
      </c>
      <c r="I97" s="160" t="s">
        <v>248</v>
      </c>
      <c r="J97" s="297">
        <v>1</v>
      </c>
      <c r="K97" s="162">
        <f t="shared" si="85"/>
        <v>0</v>
      </c>
      <c r="L97" s="159">
        <f t="shared" si="86"/>
        <v>0</v>
      </c>
      <c r="M97" s="163">
        <f t="shared" si="87"/>
        <v>171.13333333333333</v>
      </c>
      <c r="N97" s="301">
        <v>718760</v>
      </c>
      <c r="O97" s="194">
        <f t="shared" si="88"/>
        <v>35</v>
      </c>
      <c r="P97" s="282">
        <f>'WP#2 - UE-190529 Light COS'!E$21</f>
        <v>5.9076601033138121E-4</v>
      </c>
      <c r="Q97" s="286">
        <f>'WP#2 - UE-190529 Light COS'!$E$45</f>
        <v>0</v>
      </c>
      <c r="R97" s="286">
        <f>'WP#2 - UE-190529 Light COS'!E$74</f>
        <v>0</v>
      </c>
      <c r="S97" s="286">
        <f>'WP#2 - UE-190529 Light COS'!E$106</f>
        <v>0.14161925987187465</v>
      </c>
      <c r="T97" s="286">
        <f>'WP#2 - UE-190529 Light COS'!$E$123</f>
        <v>1.1245447376061781E-3</v>
      </c>
      <c r="U97" s="36">
        <f t="shared" si="89"/>
        <v>0</v>
      </c>
      <c r="V97" s="36">
        <f t="shared" si="90"/>
        <v>0</v>
      </c>
      <c r="W97" s="36">
        <f t="shared" si="91"/>
        <v>0</v>
      </c>
      <c r="X97" s="36">
        <f t="shared" si="92"/>
        <v>1.4161925987187466E-2</v>
      </c>
      <c r="Y97" s="36">
        <f t="shared" si="93"/>
        <v>3.9359065816216232E-2</v>
      </c>
      <c r="Z97" s="275">
        <f t="shared" si="94"/>
        <v>5.3520991803403695E-2</v>
      </c>
    </row>
    <row r="98" spans="1:26" x14ac:dyDescent="0.2">
      <c r="A98" s="197" t="str">
        <f t="shared" si="95"/>
        <v>54E</v>
      </c>
      <c r="B98" s="157" t="s">
        <v>257</v>
      </c>
      <c r="C98" s="157" t="s">
        <v>309</v>
      </c>
      <c r="D98" s="157" t="s">
        <v>313</v>
      </c>
      <c r="E98" s="157">
        <v>150</v>
      </c>
      <c r="F98" s="157" t="s">
        <v>35</v>
      </c>
      <c r="G98" s="291">
        <v>503.58333333333331</v>
      </c>
      <c r="H98" s="159" t="s">
        <v>249</v>
      </c>
      <c r="I98" s="160" t="s">
        <v>248</v>
      </c>
      <c r="J98" s="297">
        <v>1</v>
      </c>
      <c r="K98" s="162">
        <f t="shared" si="85"/>
        <v>0</v>
      </c>
      <c r="L98" s="159">
        <f t="shared" si="86"/>
        <v>0</v>
      </c>
      <c r="M98" s="163">
        <f t="shared" si="87"/>
        <v>75.537499999999994</v>
      </c>
      <c r="N98" s="301">
        <v>317257.5</v>
      </c>
      <c r="O98" s="194">
        <f t="shared" si="88"/>
        <v>52.5</v>
      </c>
      <c r="P98" s="282">
        <f>'WP#2 - UE-190529 Light COS'!E$21</f>
        <v>5.9076601033138121E-4</v>
      </c>
      <c r="Q98" s="286">
        <f>'WP#2 - UE-190529 Light COS'!$E$45</f>
        <v>0</v>
      </c>
      <c r="R98" s="286">
        <f>'WP#2 - UE-190529 Light COS'!E$74</f>
        <v>0</v>
      </c>
      <c r="S98" s="286">
        <f>'WP#2 - UE-190529 Light COS'!E$106</f>
        <v>0.14161925987187465</v>
      </c>
      <c r="T98" s="286">
        <f>'WP#2 - UE-190529 Light COS'!$E$123</f>
        <v>1.1245447376061781E-3</v>
      </c>
      <c r="U98" s="36">
        <f t="shared" si="89"/>
        <v>0</v>
      </c>
      <c r="V98" s="36">
        <f t="shared" si="90"/>
        <v>0</v>
      </c>
      <c r="W98" s="36">
        <f t="shared" si="91"/>
        <v>0</v>
      </c>
      <c r="X98" s="36">
        <f t="shared" si="92"/>
        <v>2.1242888980781201E-2</v>
      </c>
      <c r="Y98" s="36">
        <f t="shared" si="93"/>
        <v>5.9038598724324348E-2</v>
      </c>
      <c r="Z98" s="275">
        <f t="shared" si="94"/>
        <v>8.0281487705105542E-2</v>
      </c>
    </row>
    <row r="99" spans="1:26" x14ac:dyDescent="0.2">
      <c r="A99" s="197" t="str">
        <f t="shared" si="95"/>
        <v>54E</v>
      </c>
      <c r="B99" s="157" t="s">
        <v>257</v>
      </c>
      <c r="C99" s="157" t="s">
        <v>309</v>
      </c>
      <c r="D99" s="157" t="s">
        <v>314</v>
      </c>
      <c r="E99" s="157">
        <v>200</v>
      </c>
      <c r="F99" s="157" t="s">
        <v>35</v>
      </c>
      <c r="G99" s="291">
        <v>671.41666666666663</v>
      </c>
      <c r="H99" s="159" t="s">
        <v>249</v>
      </c>
      <c r="I99" s="160" t="s">
        <v>248</v>
      </c>
      <c r="J99" s="297">
        <v>1</v>
      </c>
      <c r="K99" s="162">
        <f t="shared" si="85"/>
        <v>0</v>
      </c>
      <c r="L99" s="159">
        <f t="shared" si="86"/>
        <v>0</v>
      </c>
      <c r="M99" s="163">
        <f t="shared" si="87"/>
        <v>134.2833333333333</v>
      </c>
      <c r="N99" s="301">
        <v>563990</v>
      </c>
      <c r="O99" s="194">
        <f t="shared" si="88"/>
        <v>70</v>
      </c>
      <c r="P99" s="282">
        <f>'WP#2 - UE-190529 Light COS'!E$21</f>
        <v>5.9076601033138121E-4</v>
      </c>
      <c r="Q99" s="286">
        <f>'WP#2 - UE-190529 Light COS'!$E$45</f>
        <v>0</v>
      </c>
      <c r="R99" s="286">
        <f>'WP#2 - UE-190529 Light COS'!E$74</f>
        <v>0</v>
      </c>
      <c r="S99" s="286">
        <f>'WP#2 - UE-190529 Light COS'!E$106</f>
        <v>0.14161925987187465</v>
      </c>
      <c r="T99" s="286">
        <f>'WP#2 - UE-190529 Light COS'!$E$123</f>
        <v>1.1245447376061781E-3</v>
      </c>
      <c r="U99" s="36">
        <f t="shared" si="89"/>
        <v>0</v>
      </c>
      <c r="V99" s="36">
        <f t="shared" si="90"/>
        <v>0</v>
      </c>
      <c r="W99" s="36">
        <f t="shared" si="91"/>
        <v>0</v>
      </c>
      <c r="X99" s="36">
        <f t="shared" si="92"/>
        <v>2.8323851974374932E-2</v>
      </c>
      <c r="Y99" s="36">
        <f t="shared" si="93"/>
        <v>7.8718131632432464E-2</v>
      </c>
      <c r="Z99" s="275">
        <f t="shared" si="94"/>
        <v>0.10704198360680739</v>
      </c>
    </row>
    <row r="100" spans="1:26" x14ac:dyDescent="0.2">
      <c r="A100" s="197" t="str">
        <f t="shared" si="95"/>
        <v>54E</v>
      </c>
      <c r="B100" s="157" t="s">
        <v>257</v>
      </c>
      <c r="C100" s="157" t="s">
        <v>309</v>
      </c>
      <c r="D100" s="157" t="s">
        <v>315</v>
      </c>
      <c r="E100" s="157">
        <v>250</v>
      </c>
      <c r="F100" s="157" t="s">
        <v>35</v>
      </c>
      <c r="G100" s="291">
        <v>1514.0833333333333</v>
      </c>
      <c r="H100" s="159" t="s">
        <v>249</v>
      </c>
      <c r="I100" s="160" t="s">
        <v>248</v>
      </c>
      <c r="J100" s="297">
        <v>1</v>
      </c>
      <c r="K100" s="162">
        <f t="shared" si="85"/>
        <v>0</v>
      </c>
      <c r="L100" s="159">
        <f t="shared" si="86"/>
        <v>0</v>
      </c>
      <c r="M100" s="163">
        <f t="shared" si="87"/>
        <v>378.52083333333331</v>
      </c>
      <c r="N100" s="301">
        <v>1589787.5</v>
      </c>
      <c r="O100" s="194">
        <f t="shared" si="88"/>
        <v>87.5</v>
      </c>
      <c r="P100" s="282">
        <f>'WP#2 - UE-190529 Light COS'!E$21</f>
        <v>5.9076601033138121E-4</v>
      </c>
      <c r="Q100" s="286">
        <f>'WP#2 - UE-190529 Light COS'!$E$45</f>
        <v>0</v>
      </c>
      <c r="R100" s="286">
        <f>'WP#2 - UE-190529 Light COS'!E$74</f>
        <v>0</v>
      </c>
      <c r="S100" s="286">
        <f>'WP#2 - UE-190529 Light COS'!E$106</f>
        <v>0.14161925987187465</v>
      </c>
      <c r="T100" s="286">
        <f>'WP#2 - UE-190529 Light COS'!$E$123</f>
        <v>1.1245447376061781E-3</v>
      </c>
      <c r="U100" s="36">
        <f t="shared" si="89"/>
        <v>0</v>
      </c>
      <c r="V100" s="36">
        <f t="shared" si="90"/>
        <v>0</v>
      </c>
      <c r="W100" s="36">
        <f t="shared" si="91"/>
        <v>0</v>
      </c>
      <c r="X100" s="36">
        <f t="shared" si="92"/>
        <v>3.5404814967968663E-2</v>
      </c>
      <c r="Y100" s="36">
        <f t="shared" si="93"/>
        <v>9.839766454054058E-2</v>
      </c>
      <c r="Z100" s="275">
        <f t="shared" si="94"/>
        <v>0.13380247950850924</v>
      </c>
    </row>
    <row r="101" spans="1:26" x14ac:dyDescent="0.2">
      <c r="A101" s="197" t="str">
        <f t="shared" si="95"/>
        <v>54E</v>
      </c>
      <c r="B101" s="157" t="s">
        <v>257</v>
      </c>
      <c r="C101" s="157" t="s">
        <v>309</v>
      </c>
      <c r="D101" s="157" t="s">
        <v>316</v>
      </c>
      <c r="E101" s="157">
        <v>310</v>
      </c>
      <c r="F101" s="157" t="s">
        <v>35</v>
      </c>
      <c r="G101" s="291">
        <v>75.25</v>
      </c>
      <c r="H101" s="159" t="s">
        <v>249</v>
      </c>
      <c r="I101" s="160" t="s">
        <v>248</v>
      </c>
      <c r="J101" s="297">
        <v>1</v>
      </c>
      <c r="K101" s="162">
        <f t="shared" si="85"/>
        <v>0</v>
      </c>
      <c r="L101" s="159">
        <f t="shared" si="86"/>
        <v>0</v>
      </c>
      <c r="M101" s="163">
        <f t="shared" si="87"/>
        <v>23.327500000000001</v>
      </c>
      <c r="N101" s="301">
        <v>97975.5</v>
      </c>
      <c r="O101" s="194">
        <f t="shared" si="88"/>
        <v>108.5</v>
      </c>
      <c r="P101" s="282">
        <f>'WP#2 - UE-190529 Light COS'!E$21</f>
        <v>5.9076601033138121E-4</v>
      </c>
      <c r="Q101" s="286">
        <f>'WP#2 - UE-190529 Light COS'!$E$45</f>
        <v>0</v>
      </c>
      <c r="R101" s="286">
        <f>'WP#2 - UE-190529 Light COS'!E$74</f>
        <v>0</v>
      </c>
      <c r="S101" s="286">
        <f>'WP#2 - UE-190529 Light COS'!E$106</f>
        <v>0.14161925987187465</v>
      </c>
      <c r="T101" s="286">
        <f>'WP#2 - UE-190529 Light COS'!$E$123</f>
        <v>1.1245447376061781E-3</v>
      </c>
      <c r="U101" s="36">
        <f t="shared" si="89"/>
        <v>0</v>
      </c>
      <c r="V101" s="36">
        <f t="shared" si="90"/>
        <v>0</v>
      </c>
      <c r="W101" s="36">
        <f t="shared" si="91"/>
        <v>0</v>
      </c>
      <c r="X101" s="36">
        <f t="shared" si="92"/>
        <v>4.3901970560281139E-2</v>
      </c>
      <c r="Y101" s="36">
        <f t="shared" si="93"/>
        <v>0.12201310403027033</v>
      </c>
      <c r="Z101" s="275">
        <f t="shared" si="94"/>
        <v>0.16591507459055146</v>
      </c>
    </row>
    <row r="102" spans="1:26" x14ac:dyDescent="0.2">
      <c r="A102" s="197" t="str">
        <f t="shared" si="95"/>
        <v>54E</v>
      </c>
      <c r="B102" s="157" t="s">
        <v>257</v>
      </c>
      <c r="C102" s="157" t="s">
        <v>309</v>
      </c>
      <c r="D102" s="157" t="s">
        <v>317</v>
      </c>
      <c r="E102" s="157">
        <v>400</v>
      </c>
      <c r="F102" s="157" t="s">
        <v>35</v>
      </c>
      <c r="G102" s="291">
        <v>750.16666666666663</v>
      </c>
      <c r="H102" s="159" t="s">
        <v>249</v>
      </c>
      <c r="I102" s="160" t="s">
        <v>248</v>
      </c>
      <c r="J102" s="297">
        <v>1</v>
      </c>
      <c r="K102" s="162">
        <f t="shared" si="85"/>
        <v>0</v>
      </c>
      <c r="L102" s="159">
        <f t="shared" si="86"/>
        <v>0</v>
      </c>
      <c r="M102" s="163">
        <f t="shared" si="87"/>
        <v>300.06666666666661</v>
      </c>
      <c r="N102" s="301">
        <v>1260280</v>
      </c>
      <c r="O102" s="194">
        <f t="shared" si="88"/>
        <v>140</v>
      </c>
      <c r="P102" s="282">
        <f>'WP#2 - UE-190529 Light COS'!E$21</f>
        <v>5.9076601033138121E-4</v>
      </c>
      <c r="Q102" s="286">
        <f>'WP#2 - UE-190529 Light COS'!$E$45</f>
        <v>0</v>
      </c>
      <c r="R102" s="286">
        <f>'WP#2 - UE-190529 Light COS'!E$74</f>
        <v>0</v>
      </c>
      <c r="S102" s="286">
        <f>'WP#2 - UE-190529 Light COS'!E$106</f>
        <v>0.14161925987187465</v>
      </c>
      <c r="T102" s="286">
        <f>'WP#2 - UE-190529 Light COS'!$E$123</f>
        <v>1.1245447376061781E-3</v>
      </c>
      <c r="U102" s="36">
        <f t="shared" si="89"/>
        <v>0</v>
      </c>
      <c r="V102" s="36">
        <f t="shared" si="90"/>
        <v>0</v>
      </c>
      <c r="W102" s="36">
        <f t="shared" si="91"/>
        <v>0</v>
      </c>
      <c r="X102" s="36">
        <f t="shared" si="92"/>
        <v>5.6647703948749864E-2</v>
      </c>
      <c r="Y102" s="36">
        <f t="shared" si="93"/>
        <v>0.15743626326486493</v>
      </c>
      <c r="Z102" s="275">
        <f t="shared" si="94"/>
        <v>0.21408396721361478</v>
      </c>
    </row>
    <row r="103" spans="1:26" x14ac:dyDescent="0.2">
      <c r="A103" s="197" t="str">
        <f t="shared" si="95"/>
        <v>54E</v>
      </c>
      <c r="B103" s="157" t="s">
        <v>257</v>
      </c>
      <c r="C103" s="157" t="s">
        <v>309</v>
      </c>
      <c r="D103" s="157" t="s">
        <v>328</v>
      </c>
      <c r="E103" s="157">
        <v>1000</v>
      </c>
      <c r="F103" s="157" t="s">
        <v>35</v>
      </c>
      <c r="G103" s="291">
        <v>11</v>
      </c>
      <c r="H103" s="159" t="s">
        <v>249</v>
      </c>
      <c r="I103" s="160" t="s">
        <v>248</v>
      </c>
      <c r="J103" s="297">
        <v>1</v>
      </c>
      <c r="K103" s="162">
        <f t="shared" si="85"/>
        <v>0</v>
      </c>
      <c r="L103" s="159">
        <f t="shared" si="86"/>
        <v>0</v>
      </c>
      <c r="M103" s="163">
        <f t="shared" si="87"/>
        <v>11</v>
      </c>
      <c r="N103" s="301">
        <v>46200</v>
      </c>
      <c r="O103" s="194">
        <f t="shared" si="88"/>
        <v>350</v>
      </c>
      <c r="P103" s="282">
        <f>'WP#2 - UE-190529 Light COS'!E$21</f>
        <v>5.9076601033138121E-4</v>
      </c>
      <c r="Q103" s="286">
        <f>'WP#2 - UE-190529 Light COS'!$E$45</f>
        <v>0</v>
      </c>
      <c r="R103" s="286">
        <f>'WP#2 - UE-190529 Light COS'!E$74</f>
        <v>0</v>
      </c>
      <c r="S103" s="286">
        <f>'WP#2 - UE-190529 Light COS'!E$106</f>
        <v>0.14161925987187465</v>
      </c>
      <c r="T103" s="286">
        <f>'WP#2 - UE-190529 Light COS'!$E$123</f>
        <v>1.1245447376061781E-3</v>
      </c>
      <c r="U103" s="36">
        <f t="shared" si="89"/>
        <v>0</v>
      </c>
      <c r="V103" s="36">
        <f t="shared" si="90"/>
        <v>0</v>
      </c>
      <c r="W103" s="36">
        <f t="shared" si="91"/>
        <v>0</v>
      </c>
      <c r="X103" s="36">
        <f t="shared" si="92"/>
        <v>0.14161925987187465</v>
      </c>
      <c r="Y103" s="36">
        <f t="shared" si="93"/>
        <v>0.39359065816216232</v>
      </c>
      <c r="Z103" s="275">
        <f t="shared" si="94"/>
        <v>0.53520991803403695</v>
      </c>
    </row>
    <row r="104" spans="1:26" x14ac:dyDescent="0.2">
      <c r="A104" s="201"/>
      <c r="B104" s="172"/>
      <c r="C104" s="169"/>
      <c r="D104" s="172"/>
      <c r="E104" s="171"/>
      <c r="F104" s="161"/>
      <c r="G104" s="292"/>
      <c r="H104" s="159"/>
      <c r="I104" s="160"/>
      <c r="J104" s="297"/>
      <c r="K104" s="162"/>
      <c r="L104" s="159"/>
      <c r="M104" s="163"/>
      <c r="N104" s="301"/>
      <c r="O104" s="199"/>
      <c r="P104" s="282"/>
      <c r="Q104" s="286"/>
      <c r="R104" s="286"/>
      <c r="S104" s="286"/>
      <c r="T104" s="286"/>
      <c r="Z104" s="275"/>
    </row>
    <row r="105" spans="1:26" x14ac:dyDescent="0.2">
      <c r="A105" s="197" t="str">
        <f>+A103</f>
        <v>54E</v>
      </c>
      <c r="B105" s="156"/>
      <c r="C105" s="157" t="s">
        <v>299</v>
      </c>
      <c r="D105" s="157" t="s">
        <v>300</v>
      </c>
      <c r="E105" s="157">
        <v>45</v>
      </c>
      <c r="F105" s="157" t="s">
        <v>35</v>
      </c>
      <c r="G105" s="291">
        <v>1390</v>
      </c>
      <c r="H105" s="159" t="s">
        <v>249</v>
      </c>
      <c r="I105" s="160" t="s">
        <v>248</v>
      </c>
      <c r="J105" s="297">
        <v>0.2</v>
      </c>
      <c r="K105" s="162">
        <f t="shared" ref="K105:K113" si="96">IF(I105="Yes",G105*J105,0)</f>
        <v>0</v>
      </c>
      <c r="L105" s="159">
        <f t="shared" ref="L105:L113" si="97">IF(F105="Company", G105*H105,0)</f>
        <v>0</v>
      </c>
      <c r="M105" s="163">
        <f t="shared" ref="M105:M113" si="98">E105*G105/1000</f>
        <v>62.55</v>
      </c>
      <c r="N105" s="301">
        <v>262710</v>
      </c>
      <c r="O105" s="194">
        <f t="shared" ref="O105:O113" si="99">E105*4200/1000/12</f>
        <v>15.75</v>
      </c>
      <c r="P105" s="282">
        <f>'WP#2 - UE-190529 Light COS'!E$21</f>
        <v>5.9076601033138121E-4</v>
      </c>
      <c r="Q105" s="286">
        <f>'WP#2 - UE-190529 Light COS'!$E$45</f>
        <v>0</v>
      </c>
      <c r="R105" s="286">
        <f>'WP#2 - UE-190529 Light COS'!E$74</f>
        <v>0</v>
      </c>
      <c r="S105" s="286">
        <f>'WP#2 - UE-190529 Light COS'!E$106</f>
        <v>0.14161925987187465</v>
      </c>
      <c r="T105" s="286">
        <f>'WP#2 - UE-190529 Light COS'!$E$123</f>
        <v>1.1245447376061781E-3</v>
      </c>
      <c r="U105" s="36">
        <f t="shared" ref="U105:U113" si="100">IF(F105="Company", H105*P105, 0)</f>
        <v>0</v>
      </c>
      <c r="V105" s="36">
        <f t="shared" ref="V105:V113" si="101">IF(I105="yes", J105*Q105, 0)</f>
        <v>0</v>
      </c>
      <c r="W105" s="36">
        <f t="shared" ref="W105:W113" si="102">R105*O105</f>
        <v>0</v>
      </c>
      <c r="X105" s="36">
        <f t="shared" ref="X105:X113" si="103">E105*S105/1000</f>
        <v>6.3728666942343588E-3</v>
      </c>
      <c r="Y105" s="36">
        <f t="shared" ref="Y105:Y113" si="104">O105*T105</f>
        <v>1.7711579617297305E-2</v>
      </c>
      <c r="Z105" s="275">
        <f t="shared" ref="Z105:Z113" si="105">SUM(U105:Y105)</f>
        <v>2.4084446311531664E-2</v>
      </c>
    </row>
    <row r="106" spans="1:26" x14ac:dyDescent="0.2">
      <c r="A106" s="197" t="str">
        <f t="shared" ref="A106:A111" si="106">A105</f>
        <v>54E</v>
      </c>
      <c r="B106" s="156"/>
      <c r="C106" s="157" t="s">
        <v>299</v>
      </c>
      <c r="D106" s="157" t="s">
        <v>301</v>
      </c>
      <c r="E106" s="157">
        <v>75</v>
      </c>
      <c r="F106" s="157" t="s">
        <v>35</v>
      </c>
      <c r="G106" s="291">
        <v>17.833333333333332</v>
      </c>
      <c r="H106" s="159" t="s">
        <v>249</v>
      </c>
      <c r="I106" s="160" t="s">
        <v>248</v>
      </c>
      <c r="J106" s="297">
        <v>0.2</v>
      </c>
      <c r="K106" s="162">
        <f t="shared" si="96"/>
        <v>0</v>
      </c>
      <c r="L106" s="159">
        <f t="shared" si="97"/>
        <v>0</v>
      </c>
      <c r="M106" s="163">
        <f t="shared" si="98"/>
        <v>1.3374999999999999</v>
      </c>
      <c r="N106" s="301">
        <v>5617.5</v>
      </c>
      <c r="O106" s="194">
        <f t="shared" si="99"/>
        <v>26.25</v>
      </c>
      <c r="P106" s="282">
        <f>'WP#2 - UE-190529 Light COS'!E$21</f>
        <v>5.9076601033138121E-4</v>
      </c>
      <c r="Q106" s="286">
        <f>'WP#2 - UE-190529 Light COS'!$E$45</f>
        <v>0</v>
      </c>
      <c r="R106" s="286">
        <f>'WP#2 - UE-190529 Light COS'!E$74</f>
        <v>0</v>
      </c>
      <c r="S106" s="286">
        <f>'WP#2 - UE-190529 Light COS'!E$106</f>
        <v>0.14161925987187465</v>
      </c>
      <c r="T106" s="286">
        <f>'WP#2 - UE-190529 Light COS'!$E$123</f>
        <v>1.1245447376061781E-3</v>
      </c>
      <c r="U106" s="36">
        <f t="shared" si="100"/>
        <v>0</v>
      </c>
      <c r="V106" s="36">
        <f t="shared" si="101"/>
        <v>0</v>
      </c>
      <c r="W106" s="36">
        <f t="shared" si="102"/>
        <v>0</v>
      </c>
      <c r="X106" s="36">
        <f t="shared" si="103"/>
        <v>1.06214444903906E-2</v>
      </c>
      <c r="Y106" s="36">
        <f t="shared" si="104"/>
        <v>2.9519299362162174E-2</v>
      </c>
      <c r="Z106" s="275">
        <f t="shared" si="105"/>
        <v>4.0140743852552771E-2</v>
      </c>
    </row>
    <row r="107" spans="1:26" x14ac:dyDescent="0.2">
      <c r="A107" s="197" t="str">
        <f t="shared" si="106"/>
        <v>54E</v>
      </c>
      <c r="B107" s="156"/>
      <c r="C107" s="157" t="s">
        <v>299</v>
      </c>
      <c r="D107" s="157" t="s">
        <v>302</v>
      </c>
      <c r="E107" s="157">
        <v>105</v>
      </c>
      <c r="F107" s="157" t="s">
        <v>35</v>
      </c>
      <c r="G107" s="291">
        <v>1697.1666666666667</v>
      </c>
      <c r="H107" s="159" t="s">
        <v>249</v>
      </c>
      <c r="I107" s="160" t="s">
        <v>248</v>
      </c>
      <c r="J107" s="297">
        <v>0.2</v>
      </c>
      <c r="K107" s="162">
        <f t="shared" si="96"/>
        <v>0</v>
      </c>
      <c r="L107" s="159">
        <f t="shared" si="97"/>
        <v>0</v>
      </c>
      <c r="M107" s="163">
        <f t="shared" si="98"/>
        <v>178.20249999999999</v>
      </c>
      <c r="N107" s="301">
        <v>748450.5</v>
      </c>
      <c r="O107" s="194">
        <f t="shared" si="99"/>
        <v>36.75</v>
      </c>
      <c r="P107" s="282">
        <f>'WP#2 - UE-190529 Light COS'!E$21</f>
        <v>5.9076601033138121E-4</v>
      </c>
      <c r="Q107" s="286">
        <f>'WP#2 - UE-190529 Light COS'!$E$45</f>
        <v>0</v>
      </c>
      <c r="R107" s="286">
        <f>'WP#2 - UE-190529 Light COS'!E$74</f>
        <v>0</v>
      </c>
      <c r="S107" s="286">
        <f>'WP#2 - UE-190529 Light COS'!E$106</f>
        <v>0.14161925987187465</v>
      </c>
      <c r="T107" s="286">
        <f>'WP#2 - UE-190529 Light COS'!$E$123</f>
        <v>1.1245447376061781E-3</v>
      </c>
      <c r="U107" s="36">
        <f t="shared" si="100"/>
        <v>0</v>
      </c>
      <c r="V107" s="36">
        <f t="shared" si="101"/>
        <v>0</v>
      </c>
      <c r="W107" s="36">
        <f t="shared" si="102"/>
        <v>0</v>
      </c>
      <c r="X107" s="36">
        <f t="shared" si="103"/>
        <v>1.4870022286546838E-2</v>
      </c>
      <c r="Y107" s="36">
        <f t="shared" si="104"/>
        <v>4.1327019107027047E-2</v>
      </c>
      <c r="Z107" s="275">
        <f t="shared" si="105"/>
        <v>5.6197041393573885E-2</v>
      </c>
    </row>
    <row r="108" spans="1:26" x14ac:dyDescent="0.2">
      <c r="A108" s="197" t="str">
        <f t="shared" si="106"/>
        <v>54E</v>
      </c>
      <c r="B108" s="156"/>
      <c r="C108" s="157" t="s">
        <v>299</v>
      </c>
      <c r="D108" s="157" t="s">
        <v>303</v>
      </c>
      <c r="E108" s="157">
        <v>135</v>
      </c>
      <c r="F108" s="157" t="s">
        <v>35</v>
      </c>
      <c r="G108" s="291">
        <v>800.66666666666663</v>
      </c>
      <c r="H108" s="159" t="s">
        <v>249</v>
      </c>
      <c r="I108" s="160" t="s">
        <v>248</v>
      </c>
      <c r="J108" s="297">
        <v>0.2</v>
      </c>
      <c r="K108" s="162">
        <f t="shared" si="96"/>
        <v>0</v>
      </c>
      <c r="L108" s="159">
        <f t="shared" si="97"/>
        <v>0</v>
      </c>
      <c r="M108" s="163">
        <f t="shared" si="98"/>
        <v>108.09</v>
      </c>
      <c r="N108" s="301">
        <v>453978.00000000006</v>
      </c>
      <c r="O108" s="194">
        <f t="shared" si="99"/>
        <v>47.25</v>
      </c>
      <c r="P108" s="282">
        <f>'WP#2 - UE-190529 Light COS'!E$21</f>
        <v>5.9076601033138121E-4</v>
      </c>
      <c r="Q108" s="286">
        <f>'WP#2 - UE-190529 Light COS'!$E$45</f>
        <v>0</v>
      </c>
      <c r="R108" s="286">
        <f>'WP#2 - UE-190529 Light COS'!E$74</f>
        <v>0</v>
      </c>
      <c r="S108" s="286">
        <f>'WP#2 - UE-190529 Light COS'!E$106</f>
        <v>0.14161925987187465</v>
      </c>
      <c r="T108" s="286">
        <f>'WP#2 - UE-190529 Light COS'!$E$123</f>
        <v>1.1245447376061781E-3</v>
      </c>
      <c r="U108" s="36">
        <f t="shared" si="100"/>
        <v>0</v>
      </c>
      <c r="V108" s="36">
        <f t="shared" si="101"/>
        <v>0</v>
      </c>
      <c r="W108" s="36">
        <f t="shared" si="102"/>
        <v>0</v>
      </c>
      <c r="X108" s="36">
        <f t="shared" si="103"/>
        <v>1.911860008270308E-2</v>
      </c>
      <c r="Y108" s="36">
        <f t="shared" si="104"/>
        <v>5.3134738851891912E-2</v>
      </c>
      <c r="Z108" s="275">
        <f t="shared" si="105"/>
        <v>7.2253338934594985E-2</v>
      </c>
    </row>
    <row r="109" spans="1:26" x14ac:dyDescent="0.2">
      <c r="A109" s="197" t="str">
        <f t="shared" si="106"/>
        <v>54E</v>
      </c>
      <c r="B109" s="156"/>
      <c r="C109" s="157" t="s">
        <v>299</v>
      </c>
      <c r="D109" s="157" t="s">
        <v>304</v>
      </c>
      <c r="E109" s="157">
        <v>165</v>
      </c>
      <c r="F109" s="157" t="s">
        <v>35</v>
      </c>
      <c r="G109" s="291">
        <v>316</v>
      </c>
      <c r="H109" s="159" t="s">
        <v>249</v>
      </c>
      <c r="I109" s="160" t="s">
        <v>248</v>
      </c>
      <c r="J109" s="297">
        <v>0.2</v>
      </c>
      <c r="K109" s="162">
        <f t="shared" si="96"/>
        <v>0</v>
      </c>
      <c r="L109" s="159">
        <f t="shared" si="97"/>
        <v>0</v>
      </c>
      <c r="M109" s="163">
        <f t="shared" si="98"/>
        <v>52.14</v>
      </c>
      <c r="N109" s="301">
        <v>218988</v>
      </c>
      <c r="O109" s="194">
        <f t="shared" si="99"/>
        <v>57.75</v>
      </c>
      <c r="P109" s="282">
        <f>'WP#2 - UE-190529 Light COS'!E$21</f>
        <v>5.9076601033138121E-4</v>
      </c>
      <c r="Q109" s="286">
        <f>'WP#2 - UE-190529 Light COS'!$E$45</f>
        <v>0</v>
      </c>
      <c r="R109" s="286">
        <f>'WP#2 - UE-190529 Light COS'!E$74</f>
        <v>0</v>
      </c>
      <c r="S109" s="286">
        <f>'WP#2 - UE-190529 Light COS'!E$106</f>
        <v>0.14161925987187465</v>
      </c>
      <c r="T109" s="286">
        <f>'WP#2 - UE-190529 Light COS'!$E$123</f>
        <v>1.1245447376061781E-3</v>
      </c>
      <c r="U109" s="36">
        <f t="shared" si="100"/>
        <v>0</v>
      </c>
      <c r="V109" s="36">
        <f t="shared" si="101"/>
        <v>0</v>
      </c>
      <c r="W109" s="36">
        <f t="shared" si="102"/>
        <v>0</v>
      </c>
      <c r="X109" s="36">
        <f t="shared" si="103"/>
        <v>2.3367177878859318E-2</v>
      </c>
      <c r="Y109" s="36">
        <f t="shared" si="104"/>
        <v>6.4942458596756777E-2</v>
      </c>
      <c r="Z109" s="275">
        <f t="shared" si="105"/>
        <v>8.8309636475616099E-2</v>
      </c>
    </row>
    <row r="110" spans="1:26" x14ac:dyDescent="0.2">
      <c r="A110" s="197" t="str">
        <f t="shared" si="106"/>
        <v>54E</v>
      </c>
      <c r="B110" s="156"/>
      <c r="C110" s="157" t="s">
        <v>299</v>
      </c>
      <c r="D110" s="157" t="s">
        <v>305</v>
      </c>
      <c r="E110" s="157">
        <v>195</v>
      </c>
      <c r="F110" s="157" t="s">
        <v>35</v>
      </c>
      <c r="G110" s="291">
        <v>18.583333333333332</v>
      </c>
      <c r="H110" s="159" t="s">
        <v>249</v>
      </c>
      <c r="I110" s="160" t="s">
        <v>248</v>
      </c>
      <c r="J110" s="297">
        <v>0.2</v>
      </c>
      <c r="K110" s="162">
        <f t="shared" si="96"/>
        <v>0</v>
      </c>
      <c r="L110" s="159">
        <f t="shared" si="97"/>
        <v>0</v>
      </c>
      <c r="M110" s="163">
        <f t="shared" si="98"/>
        <v>3.6237499999999994</v>
      </c>
      <c r="N110" s="301">
        <v>15219.75</v>
      </c>
      <c r="O110" s="194">
        <f t="shared" si="99"/>
        <v>68.25</v>
      </c>
      <c r="P110" s="282">
        <f>'WP#2 - UE-190529 Light COS'!E$21</f>
        <v>5.9076601033138121E-4</v>
      </c>
      <c r="Q110" s="286">
        <f>'WP#2 - UE-190529 Light COS'!$E$45</f>
        <v>0</v>
      </c>
      <c r="R110" s="286">
        <f>'WP#2 - UE-190529 Light COS'!E$74</f>
        <v>0</v>
      </c>
      <c r="S110" s="286">
        <f>'WP#2 - UE-190529 Light COS'!E$106</f>
        <v>0.14161925987187465</v>
      </c>
      <c r="T110" s="286">
        <f>'WP#2 - UE-190529 Light COS'!$E$123</f>
        <v>1.1245447376061781E-3</v>
      </c>
      <c r="U110" s="36">
        <f t="shared" si="100"/>
        <v>0</v>
      </c>
      <c r="V110" s="36">
        <f t="shared" si="101"/>
        <v>0</v>
      </c>
      <c r="W110" s="36">
        <f t="shared" si="102"/>
        <v>0</v>
      </c>
      <c r="X110" s="36">
        <f t="shared" si="103"/>
        <v>2.7615755675015556E-2</v>
      </c>
      <c r="Y110" s="36">
        <f t="shared" si="104"/>
        <v>7.675017834162165E-2</v>
      </c>
      <c r="Z110" s="275">
        <f t="shared" si="105"/>
        <v>0.10436593401663721</v>
      </c>
    </row>
    <row r="111" spans="1:26" x14ac:dyDescent="0.2">
      <c r="A111" s="197" t="str">
        <f t="shared" si="106"/>
        <v>54E</v>
      </c>
      <c r="B111" s="156"/>
      <c r="C111" s="157" t="s">
        <v>299</v>
      </c>
      <c r="D111" s="157" t="s">
        <v>306</v>
      </c>
      <c r="E111" s="157">
        <v>225</v>
      </c>
      <c r="F111" s="157" t="s">
        <v>35</v>
      </c>
      <c r="G111" s="291">
        <v>0</v>
      </c>
      <c r="H111" s="159" t="s">
        <v>249</v>
      </c>
      <c r="I111" s="160" t="s">
        <v>248</v>
      </c>
      <c r="J111" s="297">
        <v>0.2</v>
      </c>
      <c r="K111" s="162">
        <f t="shared" si="96"/>
        <v>0</v>
      </c>
      <c r="L111" s="159">
        <f t="shared" si="97"/>
        <v>0</v>
      </c>
      <c r="M111" s="163">
        <f t="shared" si="98"/>
        <v>0</v>
      </c>
      <c r="N111" s="301">
        <v>0</v>
      </c>
      <c r="O111" s="194">
        <f t="shared" si="99"/>
        <v>78.75</v>
      </c>
      <c r="P111" s="282">
        <f>'WP#2 - UE-190529 Light COS'!E$21</f>
        <v>5.9076601033138121E-4</v>
      </c>
      <c r="Q111" s="286">
        <f>'WP#2 - UE-190529 Light COS'!$E$45</f>
        <v>0</v>
      </c>
      <c r="R111" s="286">
        <f>'WP#2 - UE-190529 Light COS'!E$74</f>
        <v>0</v>
      </c>
      <c r="S111" s="286">
        <f>'WP#2 - UE-190529 Light COS'!E$106</f>
        <v>0.14161925987187465</v>
      </c>
      <c r="T111" s="286">
        <f>'WP#2 - UE-190529 Light COS'!$E$123</f>
        <v>1.1245447376061781E-3</v>
      </c>
      <c r="U111" s="36">
        <f t="shared" si="100"/>
        <v>0</v>
      </c>
      <c r="V111" s="36">
        <f t="shared" si="101"/>
        <v>0</v>
      </c>
      <c r="W111" s="36">
        <f t="shared" si="102"/>
        <v>0</v>
      </c>
      <c r="X111" s="36">
        <f t="shared" si="103"/>
        <v>3.1864333471171798E-2</v>
      </c>
      <c r="Y111" s="36">
        <f t="shared" si="104"/>
        <v>8.8557898086486522E-2</v>
      </c>
      <c r="Z111" s="275">
        <f t="shared" si="105"/>
        <v>0.12042223155765833</v>
      </c>
    </row>
    <row r="112" spans="1:26" x14ac:dyDescent="0.2">
      <c r="A112" s="197" t="str">
        <f>A110</f>
        <v>54E</v>
      </c>
      <c r="B112" s="156"/>
      <c r="C112" s="157" t="s">
        <v>299</v>
      </c>
      <c r="D112" s="157" t="s">
        <v>307</v>
      </c>
      <c r="E112" s="157">
        <v>255</v>
      </c>
      <c r="F112" s="157" t="s">
        <v>35</v>
      </c>
      <c r="G112" s="291">
        <v>10.583333333333334</v>
      </c>
      <c r="H112" s="159" t="s">
        <v>249</v>
      </c>
      <c r="I112" s="160" t="s">
        <v>248</v>
      </c>
      <c r="J112" s="297">
        <v>0.2</v>
      </c>
      <c r="K112" s="162">
        <f t="shared" si="96"/>
        <v>0</v>
      </c>
      <c r="L112" s="159">
        <f t="shared" si="97"/>
        <v>0</v>
      </c>
      <c r="M112" s="163">
        <f t="shared" si="98"/>
        <v>2.69875</v>
      </c>
      <c r="N112" s="301">
        <v>11334.75</v>
      </c>
      <c r="O112" s="194">
        <f t="shared" si="99"/>
        <v>89.25</v>
      </c>
      <c r="P112" s="282">
        <f>'WP#2 - UE-190529 Light COS'!E$21</f>
        <v>5.9076601033138121E-4</v>
      </c>
      <c r="Q112" s="286">
        <f>'WP#2 - UE-190529 Light COS'!$E$45</f>
        <v>0</v>
      </c>
      <c r="R112" s="286">
        <f>'WP#2 - UE-190529 Light COS'!E$74</f>
        <v>0</v>
      </c>
      <c r="S112" s="286">
        <f>'WP#2 - UE-190529 Light COS'!E$106</f>
        <v>0.14161925987187465</v>
      </c>
      <c r="T112" s="286">
        <f>'WP#2 - UE-190529 Light COS'!$E$123</f>
        <v>1.1245447376061781E-3</v>
      </c>
      <c r="U112" s="36">
        <f t="shared" si="100"/>
        <v>0</v>
      </c>
      <c r="V112" s="36">
        <f t="shared" si="101"/>
        <v>0</v>
      </c>
      <c r="W112" s="36">
        <f t="shared" si="102"/>
        <v>0</v>
      </c>
      <c r="X112" s="36">
        <f t="shared" si="103"/>
        <v>3.6112911267328039E-2</v>
      </c>
      <c r="Y112" s="36">
        <f t="shared" si="104"/>
        <v>0.10036561783135139</v>
      </c>
      <c r="Z112" s="275">
        <f t="shared" si="105"/>
        <v>0.13647852909867944</v>
      </c>
    </row>
    <row r="113" spans="1:26" x14ac:dyDescent="0.2">
      <c r="A113" s="197" t="str">
        <f>A111</f>
        <v>54E</v>
      </c>
      <c r="B113" s="156"/>
      <c r="C113" s="157" t="s">
        <v>299</v>
      </c>
      <c r="D113" s="157" t="s">
        <v>308</v>
      </c>
      <c r="E113" s="157">
        <v>285</v>
      </c>
      <c r="F113" s="157" t="s">
        <v>35</v>
      </c>
      <c r="G113" s="291">
        <v>0</v>
      </c>
      <c r="H113" s="159" t="s">
        <v>249</v>
      </c>
      <c r="I113" s="160" t="s">
        <v>248</v>
      </c>
      <c r="J113" s="297">
        <v>0.2</v>
      </c>
      <c r="K113" s="162">
        <f t="shared" si="96"/>
        <v>0</v>
      </c>
      <c r="L113" s="159">
        <f t="shared" si="97"/>
        <v>0</v>
      </c>
      <c r="M113" s="163">
        <f t="shared" si="98"/>
        <v>0</v>
      </c>
      <c r="N113" s="301">
        <v>0</v>
      </c>
      <c r="O113" s="194">
        <f t="shared" si="99"/>
        <v>99.75</v>
      </c>
      <c r="P113" s="282">
        <f>'WP#2 - UE-190529 Light COS'!E$21</f>
        <v>5.9076601033138121E-4</v>
      </c>
      <c r="Q113" s="286">
        <f>'WP#2 - UE-190529 Light COS'!$E$45</f>
        <v>0</v>
      </c>
      <c r="R113" s="286">
        <f>'WP#2 - UE-190529 Light COS'!E$74</f>
        <v>0</v>
      </c>
      <c r="S113" s="286">
        <f>'WP#2 - UE-190529 Light COS'!E$106</f>
        <v>0.14161925987187465</v>
      </c>
      <c r="T113" s="286">
        <f>'WP#2 - UE-190529 Light COS'!$E$123</f>
        <v>1.1245447376061781E-3</v>
      </c>
      <c r="U113" s="36">
        <f t="shared" si="100"/>
        <v>0</v>
      </c>
      <c r="V113" s="36">
        <f t="shared" si="101"/>
        <v>0</v>
      </c>
      <c r="W113" s="36">
        <f t="shared" si="102"/>
        <v>0</v>
      </c>
      <c r="X113" s="36">
        <f t="shared" si="103"/>
        <v>4.0361489063484281E-2</v>
      </c>
      <c r="Y113" s="36">
        <f t="shared" si="104"/>
        <v>0.11217333757621627</v>
      </c>
      <c r="Z113" s="275">
        <f t="shared" si="105"/>
        <v>0.15253482663970055</v>
      </c>
    </row>
    <row r="114" spans="1:26" x14ac:dyDescent="0.2">
      <c r="A114" s="191" t="s">
        <v>259</v>
      </c>
      <c r="B114" s="149"/>
      <c r="C114" s="150"/>
      <c r="D114" s="151"/>
      <c r="E114" s="152"/>
      <c r="F114" s="151"/>
      <c r="G114" s="290"/>
      <c r="H114" s="153"/>
      <c r="I114" s="150"/>
      <c r="J114" s="296"/>
      <c r="K114" s="174"/>
      <c r="L114" s="153"/>
      <c r="M114" s="155"/>
      <c r="N114" s="300"/>
      <c r="O114" s="192"/>
      <c r="P114" s="281"/>
      <c r="Q114" s="285"/>
      <c r="R114" s="285"/>
      <c r="S114" s="285"/>
      <c r="T114" s="285"/>
      <c r="U114" s="45"/>
      <c r="V114" s="45"/>
      <c r="W114" s="45"/>
      <c r="X114" s="45"/>
      <c r="Y114" s="45"/>
      <c r="Z114" s="274"/>
    </row>
    <row r="115" spans="1:26" x14ac:dyDescent="0.2">
      <c r="A115" s="202" t="s">
        <v>258</v>
      </c>
      <c r="B115" s="157" t="s">
        <v>257</v>
      </c>
      <c r="C115" s="157" t="s">
        <v>309</v>
      </c>
      <c r="D115" s="157" t="s">
        <v>311</v>
      </c>
      <c r="E115" s="157">
        <v>70</v>
      </c>
      <c r="F115" s="157" t="s">
        <v>327</v>
      </c>
      <c r="G115" s="291">
        <v>17.75</v>
      </c>
      <c r="H115" s="159">
        <v>870.34</v>
      </c>
      <c r="I115" s="160" t="s">
        <v>242</v>
      </c>
      <c r="J115" s="297">
        <v>1</v>
      </c>
      <c r="K115" s="162">
        <f t="shared" ref="K115:K120" si="107">IF(I115="Yes",G115*J115,0)</f>
        <v>17.75</v>
      </c>
      <c r="L115" s="159">
        <f t="shared" ref="L115:L120" si="108">IF(F115="Company", G115*H115,0)</f>
        <v>15448.535</v>
      </c>
      <c r="M115" s="163">
        <f t="shared" ref="M115:M120" si="109">E115*G115/1000</f>
        <v>1.2424999999999999</v>
      </c>
      <c r="N115" s="301">
        <v>5218.5000000000009</v>
      </c>
      <c r="O115" s="194">
        <f t="shared" ref="O115:O120" si="110">E115*4200/1000/12</f>
        <v>24.5</v>
      </c>
      <c r="P115" s="282">
        <f>'WP#2 - UE-190529 Light COS'!E$21</f>
        <v>5.9076601033138121E-4</v>
      </c>
      <c r="Q115" s="286">
        <f>'WP#2 - UE-190529 Light COS'!$E$45</f>
        <v>0</v>
      </c>
      <c r="R115" s="286">
        <f>'WP#2 - UE-190529 Light COS'!E$74</f>
        <v>0</v>
      </c>
      <c r="S115" s="286">
        <f>'WP#2 - UE-190529 Light COS'!$E$116</f>
        <v>0.144954368488979</v>
      </c>
      <c r="T115" s="286">
        <f>'WP#2 - UE-190529 Light COS'!$E$123</f>
        <v>1.1245447376061781E-3</v>
      </c>
      <c r="U115" s="36">
        <f t="shared" ref="U115:U120" si="111">IF(F115="Company", H115*P115, 0)</f>
        <v>0.51416728943181433</v>
      </c>
      <c r="V115" s="36">
        <f t="shared" ref="V115:V120" si="112">IF(I115="yes", J115*Q115, 0)</f>
        <v>0</v>
      </c>
      <c r="W115" s="36">
        <f t="shared" ref="W115:W120" si="113">R115*O115</f>
        <v>0</v>
      </c>
      <c r="X115" s="36">
        <f t="shared" ref="X115:X120" si="114">E115*S115/1000</f>
        <v>1.014680579422853E-2</v>
      </c>
      <c r="Y115" s="36">
        <f t="shared" ref="Y115:Y120" si="115">O115*T115</f>
        <v>2.7551346071351363E-2</v>
      </c>
      <c r="Z115" s="275">
        <f t="shared" ref="Z115:Z120" si="116">SUM(U115:Y115)</f>
        <v>0.55186544129739423</v>
      </c>
    </row>
    <row r="116" spans="1:26" x14ac:dyDescent="0.2">
      <c r="A116" s="203" t="str">
        <f>+A115</f>
        <v>55E &amp; 56E</v>
      </c>
      <c r="B116" s="157" t="s">
        <v>257</v>
      </c>
      <c r="C116" s="157" t="s">
        <v>309</v>
      </c>
      <c r="D116" s="157" t="s">
        <v>312</v>
      </c>
      <c r="E116" s="157">
        <v>100</v>
      </c>
      <c r="F116" s="157" t="s">
        <v>327</v>
      </c>
      <c r="G116" s="291">
        <v>3896.6666666666665</v>
      </c>
      <c r="H116" s="159">
        <v>821.04</v>
      </c>
      <c r="I116" s="160" t="s">
        <v>242</v>
      </c>
      <c r="J116" s="297">
        <v>1</v>
      </c>
      <c r="K116" s="162">
        <f t="shared" si="107"/>
        <v>3896.6666666666665</v>
      </c>
      <c r="L116" s="159">
        <f t="shared" si="108"/>
        <v>3199319.1999999997</v>
      </c>
      <c r="M116" s="163">
        <f t="shared" si="109"/>
        <v>389.66666666666663</v>
      </c>
      <c r="N116" s="301">
        <v>1636600</v>
      </c>
      <c r="O116" s="194">
        <f t="shared" si="110"/>
        <v>35</v>
      </c>
      <c r="P116" s="282">
        <f>'WP#2 - UE-190529 Light COS'!E$21</f>
        <v>5.9076601033138121E-4</v>
      </c>
      <c r="Q116" s="286">
        <f>'WP#2 - UE-190529 Light COS'!$E$45</f>
        <v>0</v>
      </c>
      <c r="R116" s="286">
        <f>'WP#2 - UE-190529 Light COS'!E$74</f>
        <v>0</v>
      </c>
      <c r="S116" s="286">
        <f>'WP#2 - UE-190529 Light COS'!$E$116</f>
        <v>0.144954368488979</v>
      </c>
      <c r="T116" s="286">
        <f>'WP#2 - UE-190529 Light COS'!$E$123</f>
        <v>1.1245447376061781E-3</v>
      </c>
      <c r="U116" s="36">
        <f t="shared" si="111"/>
        <v>0.4850425251224772</v>
      </c>
      <c r="V116" s="36">
        <f t="shared" si="112"/>
        <v>0</v>
      </c>
      <c r="W116" s="36">
        <f t="shared" si="113"/>
        <v>0</v>
      </c>
      <c r="X116" s="36">
        <f t="shared" si="114"/>
        <v>1.4495436848897899E-2</v>
      </c>
      <c r="Y116" s="36">
        <f t="shared" si="115"/>
        <v>3.9359065816216232E-2</v>
      </c>
      <c r="Z116" s="275">
        <f t="shared" si="116"/>
        <v>0.5388970277875913</v>
      </c>
    </row>
    <row r="117" spans="1:26" x14ac:dyDescent="0.2">
      <c r="A117" s="203" t="str">
        <f>+A116</f>
        <v>55E &amp; 56E</v>
      </c>
      <c r="B117" s="157" t="s">
        <v>257</v>
      </c>
      <c r="C117" s="157" t="s">
        <v>309</v>
      </c>
      <c r="D117" s="157" t="s">
        <v>313</v>
      </c>
      <c r="E117" s="157">
        <v>150</v>
      </c>
      <c r="F117" s="157" t="s">
        <v>327</v>
      </c>
      <c r="G117" s="291">
        <v>520.33333333333337</v>
      </c>
      <c r="H117" s="159">
        <v>822.4</v>
      </c>
      <c r="I117" s="160" t="s">
        <v>242</v>
      </c>
      <c r="J117" s="297">
        <v>1</v>
      </c>
      <c r="K117" s="162">
        <f t="shared" si="107"/>
        <v>520.33333333333337</v>
      </c>
      <c r="L117" s="159">
        <f t="shared" si="108"/>
        <v>427922.13333333336</v>
      </c>
      <c r="M117" s="163">
        <f t="shared" si="109"/>
        <v>78.05</v>
      </c>
      <c r="N117" s="301">
        <v>327810</v>
      </c>
      <c r="O117" s="194">
        <f t="shared" si="110"/>
        <v>52.5</v>
      </c>
      <c r="P117" s="282">
        <f>'WP#2 - UE-190529 Light COS'!E$21</f>
        <v>5.9076601033138121E-4</v>
      </c>
      <c r="Q117" s="286">
        <f>'WP#2 - UE-190529 Light COS'!$E$45</f>
        <v>0</v>
      </c>
      <c r="R117" s="286">
        <f>'WP#2 - UE-190529 Light COS'!E$74</f>
        <v>0</v>
      </c>
      <c r="S117" s="286">
        <f>'WP#2 - UE-190529 Light COS'!$E$116</f>
        <v>0.144954368488979</v>
      </c>
      <c r="T117" s="286">
        <f>'WP#2 - UE-190529 Light COS'!$E$123</f>
        <v>1.1245447376061781E-3</v>
      </c>
      <c r="U117" s="36">
        <f t="shared" si="111"/>
        <v>0.48584596689652787</v>
      </c>
      <c r="V117" s="36">
        <f t="shared" si="112"/>
        <v>0</v>
      </c>
      <c r="W117" s="36">
        <f t="shared" si="113"/>
        <v>0</v>
      </c>
      <c r="X117" s="36">
        <f t="shared" si="114"/>
        <v>2.1743155273346852E-2</v>
      </c>
      <c r="Y117" s="36">
        <f t="shared" si="115"/>
        <v>5.9038598724324348E-2</v>
      </c>
      <c r="Z117" s="275">
        <f t="shared" si="116"/>
        <v>0.56662772089419911</v>
      </c>
    </row>
    <row r="118" spans="1:26" x14ac:dyDescent="0.2">
      <c r="A118" s="203" t="str">
        <f>+A117</f>
        <v>55E &amp; 56E</v>
      </c>
      <c r="B118" s="157" t="s">
        <v>257</v>
      </c>
      <c r="C118" s="157" t="s">
        <v>309</v>
      </c>
      <c r="D118" s="157" t="s">
        <v>314</v>
      </c>
      <c r="E118" s="157">
        <v>200</v>
      </c>
      <c r="F118" s="157" t="s">
        <v>327</v>
      </c>
      <c r="G118" s="291">
        <v>1121.3333333333333</v>
      </c>
      <c r="H118" s="159">
        <v>869.01</v>
      </c>
      <c r="I118" s="160" t="s">
        <v>242</v>
      </c>
      <c r="J118" s="297">
        <v>1</v>
      </c>
      <c r="K118" s="162">
        <f t="shared" si="107"/>
        <v>1121.3333333333333</v>
      </c>
      <c r="L118" s="159">
        <f t="shared" si="108"/>
        <v>974449.87999999989</v>
      </c>
      <c r="M118" s="163">
        <f t="shared" si="109"/>
        <v>224.26666666666665</v>
      </c>
      <c r="N118" s="301">
        <v>941920</v>
      </c>
      <c r="O118" s="194">
        <f t="shared" si="110"/>
        <v>70</v>
      </c>
      <c r="P118" s="282">
        <f>'WP#2 - UE-190529 Light COS'!E$21</f>
        <v>5.9076601033138121E-4</v>
      </c>
      <c r="Q118" s="286">
        <f>'WP#2 - UE-190529 Light COS'!$E$45</f>
        <v>0</v>
      </c>
      <c r="R118" s="286">
        <f>'WP#2 - UE-190529 Light COS'!E$74</f>
        <v>0</v>
      </c>
      <c r="S118" s="286">
        <f>'WP#2 - UE-190529 Light COS'!$E$116</f>
        <v>0.144954368488979</v>
      </c>
      <c r="T118" s="286">
        <f>'WP#2 - UE-190529 Light COS'!$E$123</f>
        <v>1.1245447376061781E-3</v>
      </c>
      <c r="U118" s="36">
        <f t="shared" si="111"/>
        <v>0.51338157063807355</v>
      </c>
      <c r="V118" s="36">
        <f t="shared" si="112"/>
        <v>0</v>
      </c>
      <c r="W118" s="36">
        <f t="shared" si="113"/>
        <v>0</v>
      </c>
      <c r="X118" s="36">
        <f t="shared" si="114"/>
        <v>2.8990873697795797E-2</v>
      </c>
      <c r="Y118" s="36">
        <f t="shared" si="115"/>
        <v>7.8718131632432464E-2</v>
      </c>
      <c r="Z118" s="275">
        <f t="shared" si="116"/>
        <v>0.62109057596830186</v>
      </c>
    </row>
    <row r="119" spans="1:26" x14ac:dyDescent="0.2">
      <c r="A119" s="203" t="str">
        <f>+A118</f>
        <v>55E &amp; 56E</v>
      </c>
      <c r="B119" s="157" t="s">
        <v>257</v>
      </c>
      <c r="C119" s="157" t="s">
        <v>309</v>
      </c>
      <c r="D119" s="157" t="s">
        <v>315</v>
      </c>
      <c r="E119" s="157">
        <v>250</v>
      </c>
      <c r="F119" s="157" t="s">
        <v>327</v>
      </c>
      <c r="G119" s="291">
        <v>118.08333333333333</v>
      </c>
      <c r="H119" s="159">
        <v>884.18</v>
      </c>
      <c r="I119" s="160" t="s">
        <v>242</v>
      </c>
      <c r="J119" s="297">
        <v>1</v>
      </c>
      <c r="K119" s="162">
        <f t="shared" si="107"/>
        <v>118.08333333333333</v>
      </c>
      <c r="L119" s="159">
        <f t="shared" si="108"/>
        <v>104406.92166666666</v>
      </c>
      <c r="M119" s="163">
        <f t="shared" si="109"/>
        <v>29.520833333333332</v>
      </c>
      <c r="N119" s="301">
        <v>123987.5</v>
      </c>
      <c r="O119" s="194">
        <f t="shared" si="110"/>
        <v>87.5</v>
      </c>
      <c r="P119" s="282">
        <f>'WP#2 - UE-190529 Light COS'!E$21</f>
        <v>5.9076601033138121E-4</v>
      </c>
      <c r="Q119" s="286">
        <f>'WP#2 - UE-190529 Light COS'!$E$45</f>
        <v>0</v>
      </c>
      <c r="R119" s="286">
        <f>'WP#2 - UE-190529 Light COS'!E$74</f>
        <v>0</v>
      </c>
      <c r="S119" s="286">
        <f>'WP#2 - UE-190529 Light COS'!$E$116</f>
        <v>0.144954368488979</v>
      </c>
      <c r="T119" s="286">
        <f>'WP#2 - UE-190529 Light COS'!$E$123</f>
        <v>1.1245447376061781E-3</v>
      </c>
      <c r="U119" s="36">
        <f t="shared" si="111"/>
        <v>0.5223434910148006</v>
      </c>
      <c r="V119" s="36">
        <f t="shared" si="112"/>
        <v>0</v>
      </c>
      <c r="W119" s="36">
        <f t="shared" si="113"/>
        <v>0</v>
      </c>
      <c r="X119" s="36">
        <f t="shared" si="114"/>
        <v>3.6238592122244749E-2</v>
      </c>
      <c r="Y119" s="36">
        <f t="shared" si="115"/>
        <v>9.839766454054058E-2</v>
      </c>
      <c r="Z119" s="275">
        <f t="shared" si="116"/>
        <v>0.65697974767758593</v>
      </c>
    </row>
    <row r="120" spans="1:26" x14ac:dyDescent="0.2">
      <c r="A120" s="203" t="str">
        <f>+A119</f>
        <v>55E &amp; 56E</v>
      </c>
      <c r="B120" s="157" t="s">
        <v>257</v>
      </c>
      <c r="C120" s="157" t="s">
        <v>309</v>
      </c>
      <c r="D120" s="157" t="s">
        <v>317</v>
      </c>
      <c r="E120" s="157">
        <v>400</v>
      </c>
      <c r="F120" s="157" t="s">
        <v>327</v>
      </c>
      <c r="G120" s="291">
        <v>49</v>
      </c>
      <c r="H120" s="159">
        <v>984.66</v>
      </c>
      <c r="I120" s="160" t="s">
        <v>242</v>
      </c>
      <c r="J120" s="297">
        <v>1</v>
      </c>
      <c r="K120" s="162">
        <f t="shared" si="107"/>
        <v>49</v>
      </c>
      <c r="L120" s="159">
        <f t="shared" si="108"/>
        <v>48248.34</v>
      </c>
      <c r="M120" s="163">
        <f t="shared" si="109"/>
        <v>19.600000000000001</v>
      </c>
      <c r="N120" s="301">
        <v>82320</v>
      </c>
      <c r="O120" s="194">
        <f t="shared" si="110"/>
        <v>140</v>
      </c>
      <c r="P120" s="282">
        <f>'WP#2 - UE-190529 Light COS'!E$21</f>
        <v>5.9076601033138121E-4</v>
      </c>
      <c r="Q120" s="286">
        <f>'WP#2 - UE-190529 Light COS'!$E$45</f>
        <v>0</v>
      </c>
      <c r="R120" s="286">
        <f>'WP#2 - UE-190529 Light COS'!E$74</f>
        <v>0</v>
      </c>
      <c r="S120" s="286">
        <f>'WP#2 - UE-190529 Light COS'!$E$116</f>
        <v>0.144954368488979</v>
      </c>
      <c r="T120" s="286">
        <f>'WP#2 - UE-190529 Light COS'!$E$123</f>
        <v>1.1245447376061781E-3</v>
      </c>
      <c r="U120" s="36">
        <f t="shared" si="111"/>
        <v>0.58170365973289784</v>
      </c>
      <c r="V120" s="36">
        <f t="shared" si="112"/>
        <v>0</v>
      </c>
      <c r="W120" s="36">
        <f t="shared" si="113"/>
        <v>0</v>
      </c>
      <c r="X120" s="36">
        <f t="shared" si="114"/>
        <v>5.7981747395591594E-2</v>
      </c>
      <c r="Y120" s="36">
        <f t="shared" si="115"/>
        <v>0.15743626326486493</v>
      </c>
      <c r="Z120" s="275">
        <f t="shared" si="116"/>
        <v>0.79712167039335435</v>
      </c>
    </row>
    <row r="121" spans="1:26" x14ac:dyDescent="0.2">
      <c r="A121" s="203"/>
      <c r="B121" s="172"/>
      <c r="C121" s="157"/>
      <c r="D121" s="157"/>
      <c r="E121" s="157"/>
      <c r="F121" s="157"/>
      <c r="G121" s="291"/>
      <c r="H121" s="159"/>
      <c r="I121" s="160"/>
      <c r="J121" s="297"/>
      <c r="K121" s="162"/>
      <c r="L121" s="159"/>
      <c r="M121" s="163"/>
      <c r="N121" s="301"/>
      <c r="O121" s="199"/>
      <c r="P121" s="282"/>
      <c r="Q121" s="286"/>
      <c r="R121" s="286"/>
      <c r="S121" s="286"/>
      <c r="T121" s="286"/>
      <c r="Z121" s="275"/>
    </row>
    <row r="122" spans="1:26" x14ac:dyDescent="0.2">
      <c r="A122" s="203" t="str">
        <f>+A120</f>
        <v>55E &amp; 56E</v>
      </c>
      <c r="B122" s="179"/>
      <c r="C122" s="157" t="s">
        <v>318</v>
      </c>
      <c r="D122" s="157" t="s">
        <v>323</v>
      </c>
      <c r="E122" s="157">
        <v>250</v>
      </c>
      <c r="F122" s="157" t="s">
        <v>327</v>
      </c>
      <c r="G122" s="291">
        <v>6</v>
      </c>
      <c r="H122" s="159">
        <v>875.7</v>
      </c>
      <c r="I122" s="160" t="s">
        <v>242</v>
      </c>
      <c r="J122" s="297">
        <v>2</v>
      </c>
      <c r="K122" s="162">
        <f>IF(I122="Yes",G122*J122,0)</f>
        <v>12</v>
      </c>
      <c r="L122" s="159">
        <f>IF(F122="Company", G122*H122,0)</f>
        <v>5254.2000000000007</v>
      </c>
      <c r="M122" s="163">
        <f>E122*G122/1000</f>
        <v>1.5</v>
      </c>
      <c r="N122" s="301">
        <v>6300</v>
      </c>
      <c r="O122" s="194">
        <f>E122*4200/1000/12</f>
        <v>87.5</v>
      </c>
      <c r="P122" s="282">
        <f>'WP#2 - UE-190529 Light COS'!E$21</f>
        <v>5.9076601033138121E-4</v>
      </c>
      <c r="Q122" s="286">
        <f>'WP#2 - UE-190529 Light COS'!$E$45</f>
        <v>0</v>
      </c>
      <c r="R122" s="286">
        <f>'WP#2 - UE-190529 Light COS'!E$74</f>
        <v>0</v>
      </c>
      <c r="S122" s="286">
        <f>'WP#2 - UE-190529 Light COS'!$E$116</f>
        <v>0.144954368488979</v>
      </c>
      <c r="T122" s="286">
        <f>'WP#2 - UE-190529 Light COS'!$E$123</f>
        <v>1.1245447376061781E-3</v>
      </c>
      <c r="U122" s="36">
        <f>IF(F122="Company", H122*P122, 0)</f>
        <v>0.51733379524719059</v>
      </c>
      <c r="V122" s="36">
        <f>IF(I122="yes", J122*Q122, 0)</f>
        <v>0</v>
      </c>
      <c r="W122" s="36">
        <f>R122*O122</f>
        <v>0</v>
      </c>
      <c r="X122" s="36">
        <f>E122*S122/1000</f>
        <v>3.6238592122244749E-2</v>
      </c>
      <c r="Y122" s="36">
        <f>O122*T122</f>
        <v>9.839766454054058E-2</v>
      </c>
      <c r="Z122" s="275">
        <f>SUM(U122:Y122)</f>
        <v>0.65197005190997592</v>
      </c>
    </row>
    <row r="123" spans="1:26" x14ac:dyDescent="0.2">
      <c r="A123" s="201"/>
      <c r="B123" s="172"/>
      <c r="C123" s="157"/>
      <c r="D123" s="157"/>
      <c r="E123" s="157"/>
      <c r="F123" s="157"/>
      <c r="G123" s="291"/>
      <c r="H123" s="159"/>
      <c r="I123" s="160"/>
      <c r="J123" s="297"/>
      <c r="K123" s="162"/>
      <c r="L123" s="159"/>
      <c r="M123" s="163"/>
      <c r="N123" s="301"/>
      <c r="O123" s="199"/>
      <c r="P123" s="282"/>
      <c r="Q123" s="286"/>
      <c r="R123" s="286"/>
      <c r="S123" s="286"/>
      <c r="T123" s="286"/>
      <c r="Z123" s="275"/>
    </row>
    <row r="124" spans="1:26" x14ac:dyDescent="0.2">
      <c r="A124" s="197" t="str">
        <f>+A122</f>
        <v>55E &amp; 56E</v>
      </c>
      <c r="B124" s="156"/>
      <c r="C124" s="157" t="s">
        <v>299</v>
      </c>
      <c r="D124" s="157" t="s">
        <v>300</v>
      </c>
      <c r="E124" s="157">
        <v>45</v>
      </c>
      <c r="F124" s="157" t="s">
        <v>327</v>
      </c>
      <c r="G124" s="291">
        <v>401.41666666666669</v>
      </c>
      <c r="H124" s="159">
        <v>766.43</v>
      </c>
      <c r="I124" s="160" t="s">
        <v>242</v>
      </c>
      <c r="J124" s="297">
        <v>0.2</v>
      </c>
      <c r="K124" s="162">
        <f t="shared" ref="K124:K132" si="117">IF(I124="Yes",G124*J124,0)</f>
        <v>80.283333333333346</v>
      </c>
      <c r="L124" s="159">
        <f t="shared" ref="L124:L132" si="118">IF(F124="Company", G124*H124,0)</f>
        <v>307657.77583333332</v>
      </c>
      <c r="M124" s="163">
        <f t="shared" ref="M124:M132" si="119">E124*G124/1000</f>
        <v>18.063749999999999</v>
      </c>
      <c r="N124" s="301">
        <v>75867.75</v>
      </c>
      <c r="O124" s="194">
        <f t="shared" ref="O124:O132" si="120">E124*4200/1000/12</f>
        <v>15.75</v>
      </c>
      <c r="P124" s="282">
        <f>'WP#2 - UE-190529 Light COS'!E$21</f>
        <v>5.9076601033138121E-4</v>
      </c>
      <c r="Q124" s="286">
        <f>'WP#2 - UE-190529 Light COS'!$E$45</f>
        <v>0</v>
      </c>
      <c r="R124" s="286">
        <f>'WP#2 - UE-190529 Light COS'!E$74</f>
        <v>0</v>
      </c>
      <c r="S124" s="286">
        <f>'WP#2 - UE-190529 Light COS'!$E$116</f>
        <v>0.144954368488979</v>
      </c>
      <c r="T124" s="286">
        <f>'WP#2 - UE-190529 Light COS'!$E$123</f>
        <v>1.1245447376061781E-3</v>
      </c>
      <c r="U124" s="36">
        <f t="shared" ref="U124:U132" si="121">IF(F124="Company", H124*P124, 0)</f>
        <v>0.45278079329828047</v>
      </c>
      <c r="V124" s="36">
        <f t="shared" ref="V124:V132" si="122">IF(I124="yes", J124*Q124, 0)</f>
        <v>0</v>
      </c>
      <c r="W124" s="36">
        <f t="shared" ref="W124:W132" si="123">R124*O124</f>
        <v>0</v>
      </c>
      <c r="X124" s="36">
        <f t="shared" ref="X124:X132" si="124">E124*S124/1000</f>
        <v>6.5229465820040551E-3</v>
      </c>
      <c r="Y124" s="36">
        <f t="shared" ref="Y124:Y132" si="125">O124*T124</f>
        <v>1.7711579617297305E-2</v>
      </c>
      <c r="Z124" s="275">
        <f t="shared" ref="Z124:Z132" si="126">SUM(U124:Y124)</f>
        <v>0.4770153194975818</v>
      </c>
    </row>
    <row r="125" spans="1:26" x14ac:dyDescent="0.2">
      <c r="A125" s="197" t="str">
        <f t="shared" ref="A125:A130" si="127">A124</f>
        <v>55E &amp; 56E</v>
      </c>
      <c r="B125" s="156"/>
      <c r="C125" s="157" t="s">
        <v>299</v>
      </c>
      <c r="D125" s="157" t="s">
        <v>301</v>
      </c>
      <c r="E125" s="157">
        <v>75</v>
      </c>
      <c r="F125" s="157" t="s">
        <v>327</v>
      </c>
      <c r="G125" s="291">
        <v>0</v>
      </c>
      <c r="H125" s="159">
        <v>892.08500000000004</v>
      </c>
      <c r="I125" s="160" t="s">
        <v>242</v>
      </c>
      <c r="J125" s="297">
        <v>0.2</v>
      </c>
      <c r="K125" s="162">
        <f t="shared" si="117"/>
        <v>0</v>
      </c>
      <c r="L125" s="159">
        <f t="shared" si="118"/>
        <v>0</v>
      </c>
      <c r="M125" s="163">
        <f t="shared" si="119"/>
        <v>0</v>
      </c>
      <c r="N125" s="301">
        <v>0</v>
      </c>
      <c r="O125" s="194">
        <f t="shared" si="120"/>
        <v>26.25</v>
      </c>
      <c r="P125" s="282">
        <f>'WP#2 - UE-190529 Light COS'!E$21</f>
        <v>5.9076601033138121E-4</v>
      </c>
      <c r="Q125" s="286">
        <f>'WP#2 - UE-190529 Light COS'!$E$45</f>
        <v>0</v>
      </c>
      <c r="R125" s="286">
        <f>'WP#2 - UE-190529 Light COS'!E$74</f>
        <v>0</v>
      </c>
      <c r="S125" s="286">
        <f>'WP#2 - UE-190529 Light COS'!$E$116</f>
        <v>0.144954368488979</v>
      </c>
      <c r="T125" s="286">
        <f>'WP#2 - UE-190529 Light COS'!$E$123</f>
        <v>1.1245447376061781E-3</v>
      </c>
      <c r="U125" s="36">
        <f t="shared" si="121"/>
        <v>0.52701349632647021</v>
      </c>
      <c r="V125" s="36">
        <f t="shared" si="122"/>
        <v>0</v>
      </c>
      <c r="W125" s="36">
        <f t="shared" si="123"/>
        <v>0</v>
      </c>
      <c r="X125" s="36">
        <f t="shared" si="124"/>
        <v>1.0871577636673426E-2</v>
      </c>
      <c r="Y125" s="36">
        <f t="shared" si="125"/>
        <v>2.9519299362162174E-2</v>
      </c>
      <c r="Z125" s="275">
        <f t="shared" si="126"/>
        <v>0.5674043733253058</v>
      </c>
    </row>
    <row r="126" spans="1:26" x14ac:dyDescent="0.2">
      <c r="A126" s="197" t="str">
        <f t="shared" si="127"/>
        <v>55E &amp; 56E</v>
      </c>
      <c r="B126" s="156"/>
      <c r="C126" s="157" t="s">
        <v>299</v>
      </c>
      <c r="D126" s="157" t="s">
        <v>302</v>
      </c>
      <c r="E126" s="157">
        <v>105</v>
      </c>
      <c r="F126" s="157" t="s">
        <v>327</v>
      </c>
      <c r="G126" s="291">
        <v>105.5</v>
      </c>
      <c r="H126" s="159">
        <v>1017.74</v>
      </c>
      <c r="I126" s="160" t="s">
        <v>242</v>
      </c>
      <c r="J126" s="297">
        <v>0.2</v>
      </c>
      <c r="K126" s="162">
        <f t="shared" si="117"/>
        <v>21.1</v>
      </c>
      <c r="L126" s="159">
        <f t="shared" si="118"/>
        <v>107371.57</v>
      </c>
      <c r="M126" s="163">
        <f t="shared" si="119"/>
        <v>11.077500000000001</v>
      </c>
      <c r="N126" s="301">
        <v>46525.5</v>
      </c>
      <c r="O126" s="194">
        <f t="shared" si="120"/>
        <v>36.75</v>
      </c>
      <c r="P126" s="282">
        <f>'WP#2 - UE-190529 Light COS'!E$21</f>
        <v>5.9076601033138121E-4</v>
      </c>
      <c r="Q126" s="286">
        <f>'WP#2 - UE-190529 Light COS'!$E$45</f>
        <v>0</v>
      </c>
      <c r="R126" s="286">
        <f>'WP#2 - UE-190529 Light COS'!E$74</f>
        <v>0</v>
      </c>
      <c r="S126" s="286">
        <f>'WP#2 - UE-190529 Light COS'!$E$116</f>
        <v>0.144954368488979</v>
      </c>
      <c r="T126" s="286">
        <f>'WP#2 - UE-190529 Light COS'!$E$123</f>
        <v>1.1245447376061781E-3</v>
      </c>
      <c r="U126" s="36">
        <f t="shared" si="121"/>
        <v>0.60124619935465995</v>
      </c>
      <c r="V126" s="36">
        <f t="shared" si="122"/>
        <v>0</v>
      </c>
      <c r="W126" s="36">
        <f t="shared" si="123"/>
        <v>0</v>
      </c>
      <c r="X126" s="36">
        <f t="shared" si="124"/>
        <v>1.5220208691342794E-2</v>
      </c>
      <c r="Y126" s="36">
        <f t="shared" si="125"/>
        <v>4.1327019107027047E-2</v>
      </c>
      <c r="Z126" s="275">
        <f t="shared" si="126"/>
        <v>0.6577934271530298</v>
      </c>
    </row>
    <row r="127" spans="1:26" x14ac:dyDescent="0.2">
      <c r="A127" s="197" t="str">
        <f t="shared" si="127"/>
        <v>55E &amp; 56E</v>
      </c>
      <c r="B127" s="156"/>
      <c r="C127" s="157" t="s">
        <v>299</v>
      </c>
      <c r="D127" s="157" t="s">
        <v>303</v>
      </c>
      <c r="E127" s="157">
        <v>135</v>
      </c>
      <c r="F127" s="157" t="s">
        <v>327</v>
      </c>
      <c r="G127" s="291">
        <v>0</v>
      </c>
      <c r="H127" s="159">
        <v>1047.73</v>
      </c>
      <c r="I127" s="160" t="s">
        <v>242</v>
      </c>
      <c r="J127" s="297">
        <v>0.2</v>
      </c>
      <c r="K127" s="162">
        <f t="shared" si="117"/>
        <v>0</v>
      </c>
      <c r="L127" s="159">
        <f t="shared" si="118"/>
        <v>0</v>
      </c>
      <c r="M127" s="163">
        <f t="shared" si="119"/>
        <v>0</v>
      </c>
      <c r="N127" s="301">
        <v>0</v>
      </c>
      <c r="O127" s="194">
        <f t="shared" si="120"/>
        <v>47.25</v>
      </c>
      <c r="P127" s="282">
        <f>'WP#2 - UE-190529 Light COS'!E$21</f>
        <v>5.9076601033138121E-4</v>
      </c>
      <c r="Q127" s="286">
        <f>'WP#2 - UE-190529 Light COS'!$E$45</f>
        <v>0</v>
      </c>
      <c r="R127" s="286">
        <f>'WP#2 - UE-190529 Light COS'!E$74</f>
        <v>0</v>
      </c>
      <c r="S127" s="286">
        <f>'WP#2 - UE-190529 Light COS'!$E$116</f>
        <v>0.144954368488979</v>
      </c>
      <c r="T127" s="286">
        <f>'WP#2 - UE-190529 Light COS'!$E$123</f>
        <v>1.1245447376061781E-3</v>
      </c>
      <c r="U127" s="36">
        <f t="shared" si="121"/>
        <v>0.61896327200449808</v>
      </c>
      <c r="V127" s="36">
        <f t="shared" si="122"/>
        <v>0</v>
      </c>
      <c r="W127" s="36">
        <f t="shared" si="123"/>
        <v>0</v>
      </c>
      <c r="X127" s="36">
        <f t="shared" si="124"/>
        <v>1.9568839746012163E-2</v>
      </c>
      <c r="Y127" s="36">
        <f t="shared" si="125"/>
        <v>5.3134738851891912E-2</v>
      </c>
      <c r="Z127" s="275">
        <f t="shared" si="126"/>
        <v>0.69166685060240218</v>
      </c>
    </row>
    <row r="128" spans="1:26" x14ac:dyDescent="0.2">
      <c r="A128" s="197" t="str">
        <f t="shared" si="127"/>
        <v>55E &amp; 56E</v>
      </c>
      <c r="B128" s="156"/>
      <c r="C128" s="157" t="s">
        <v>299</v>
      </c>
      <c r="D128" s="157" t="s">
        <v>304</v>
      </c>
      <c r="E128" s="157">
        <v>165</v>
      </c>
      <c r="F128" s="157" t="s">
        <v>327</v>
      </c>
      <c r="G128" s="291">
        <v>0</v>
      </c>
      <c r="H128" s="159">
        <v>1173.3850000000002</v>
      </c>
      <c r="I128" s="160" t="s">
        <v>242</v>
      </c>
      <c r="J128" s="297">
        <v>0.2</v>
      </c>
      <c r="K128" s="162">
        <f t="shared" si="117"/>
        <v>0</v>
      </c>
      <c r="L128" s="159">
        <f t="shared" si="118"/>
        <v>0</v>
      </c>
      <c r="M128" s="163">
        <f t="shared" si="119"/>
        <v>0</v>
      </c>
      <c r="N128" s="301">
        <v>0</v>
      </c>
      <c r="O128" s="194">
        <f t="shared" si="120"/>
        <v>57.75</v>
      </c>
      <c r="P128" s="282">
        <f>'WP#2 - UE-190529 Light COS'!E$21</f>
        <v>5.9076601033138121E-4</v>
      </c>
      <c r="Q128" s="286">
        <f>'WP#2 - UE-190529 Light COS'!$E$45</f>
        <v>0</v>
      </c>
      <c r="R128" s="286">
        <f>'WP#2 - UE-190529 Light COS'!E$74</f>
        <v>0</v>
      </c>
      <c r="S128" s="286">
        <f>'WP#2 - UE-190529 Light COS'!$E$116</f>
        <v>0.144954368488979</v>
      </c>
      <c r="T128" s="286">
        <f>'WP#2 - UE-190529 Light COS'!$E$123</f>
        <v>1.1245447376061781E-3</v>
      </c>
      <c r="U128" s="36">
        <f t="shared" si="121"/>
        <v>0.69319597503268782</v>
      </c>
      <c r="V128" s="36">
        <f t="shared" si="122"/>
        <v>0</v>
      </c>
      <c r="W128" s="36">
        <f t="shared" si="123"/>
        <v>0</v>
      </c>
      <c r="X128" s="36">
        <f t="shared" si="124"/>
        <v>2.3917470800681535E-2</v>
      </c>
      <c r="Y128" s="36">
        <f t="shared" si="125"/>
        <v>6.4942458596756777E-2</v>
      </c>
      <c r="Z128" s="275">
        <f t="shared" si="126"/>
        <v>0.78205590443012607</v>
      </c>
    </row>
    <row r="129" spans="1:26" x14ac:dyDescent="0.2">
      <c r="A129" s="197" t="str">
        <f t="shared" si="127"/>
        <v>55E &amp; 56E</v>
      </c>
      <c r="B129" s="156"/>
      <c r="C129" s="157" t="s">
        <v>299</v>
      </c>
      <c r="D129" s="157" t="s">
        <v>305</v>
      </c>
      <c r="E129" s="157">
        <v>195</v>
      </c>
      <c r="F129" s="157" t="s">
        <v>327</v>
      </c>
      <c r="G129" s="291">
        <v>0</v>
      </c>
      <c r="H129" s="159">
        <v>1270.3405000000002</v>
      </c>
      <c r="I129" s="160" t="s">
        <v>242</v>
      </c>
      <c r="J129" s="297">
        <v>0.2</v>
      </c>
      <c r="K129" s="162">
        <f t="shared" si="117"/>
        <v>0</v>
      </c>
      <c r="L129" s="159">
        <f t="shared" si="118"/>
        <v>0</v>
      </c>
      <c r="M129" s="163">
        <f t="shared" si="119"/>
        <v>0</v>
      </c>
      <c r="N129" s="301">
        <v>0</v>
      </c>
      <c r="O129" s="194">
        <f t="shared" si="120"/>
        <v>68.25</v>
      </c>
      <c r="P129" s="282">
        <f>'WP#2 - UE-190529 Light COS'!E$21</f>
        <v>5.9076601033138121E-4</v>
      </c>
      <c r="Q129" s="286">
        <f>'WP#2 - UE-190529 Light COS'!$E$45</f>
        <v>0</v>
      </c>
      <c r="R129" s="286">
        <f>'WP#2 - UE-190529 Light COS'!E$74</f>
        <v>0</v>
      </c>
      <c r="S129" s="286">
        <f>'WP#2 - UE-190529 Light COS'!$E$116</f>
        <v>0.144954368488979</v>
      </c>
      <c r="T129" s="286">
        <f>'WP#2 - UE-190529 Light COS'!$E$123</f>
        <v>1.1245447376061781E-3</v>
      </c>
      <c r="U129" s="36">
        <f t="shared" si="121"/>
        <v>0.75047398894737216</v>
      </c>
      <c r="V129" s="36">
        <f t="shared" si="122"/>
        <v>0</v>
      </c>
      <c r="W129" s="36">
        <f t="shared" si="123"/>
        <v>0</v>
      </c>
      <c r="X129" s="36">
        <f t="shared" si="124"/>
        <v>2.8266101855350903E-2</v>
      </c>
      <c r="Y129" s="36">
        <f t="shared" si="125"/>
        <v>7.675017834162165E-2</v>
      </c>
      <c r="Z129" s="275">
        <f t="shared" si="126"/>
        <v>0.85549026914434478</v>
      </c>
    </row>
    <row r="130" spans="1:26" x14ac:dyDescent="0.2">
      <c r="A130" s="197" t="str">
        <f t="shared" si="127"/>
        <v>55E &amp; 56E</v>
      </c>
      <c r="B130" s="156"/>
      <c r="C130" s="157" t="s">
        <v>299</v>
      </c>
      <c r="D130" s="157" t="s">
        <v>306</v>
      </c>
      <c r="E130" s="157">
        <v>225</v>
      </c>
      <c r="F130" s="157" t="s">
        <v>327</v>
      </c>
      <c r="G130" s="291">
        <v>0</v>
      </c>
      <c r="H130" s="159">
        <v>1367.2960000000003</v>
      </c>
      <c r="I130" s="160" t="s">
        <v>242</v>
      </c>
      <c r="J130" s="297">
        <v>0.2</v>
      </c>
      <c r="K130" s="162">
        <f t="shared" si="117"/>
        <v>0</v>
      </c>
      <c r="L130" s="159">
        <f t="shared" si="118"/>
        <v>0</v>
      </c>
      <c r="M130" s="163">
        <f t="shared" si="119"/>
        <v>0</v>
      </c>
      <c r="N130" s="301">
        <v>0</v>
      </c>
      <c r="O130" s="194">
        <f t="shared" si="120"/>
        <v>78.75</v>
      </c>
      <c r="P130" s="282">
        <f>'WP#2 - UE-190529 Light COS'!E$21</f>
        <v>5.9076601033138121E-4</v>
      </c>
      <c r="Q130" s="286">
        <f>'WP#2 - UE-190529 Light COS'!$E$45</f>
        <v>0</v>
      </c>
      <c r="R130" s="286">
        <f>'WP#2 - UE-190529 Light COS'!E$74</f>
        <v>0</v>
      </c>
      <c r="S130" s="286">
        <f>'WP#2 - UE-190529 Light COS'!$E$116</f>
        <v>0.144954368488979</v>
      </c>
      <c r="T130" s="286">
        <f>'WP#2 - UE-190529 Light COS'!$E$123</f>
        <v>1.1245447376061781E-3</v>
      </c>
      <c r="U130" s="36">
        <f t="shared" si="121"/>
        <v>0.8077520028620564</v>
      </c>
      <c r="V130" s="36">
        <f t="shared" si="122"/>
        <v>0</v>
      </c>
      <c r="W130" s="36">
        <f t="shared" si="123"/>
        <v>0</v>
      </c>
      <c r="X130" s="36">
        <f t="shared" si="124"/>
        <v>3.2614732910020275E-2</v>
      </c>
      <c r="Y130" s="36">
        <f t="shared" si="125"/>
        <v>8.8557898086486522E-2</v>
      </c>
      <c r="Z130" s="275">
        <f t="shared" si="126"/>
        <v>0.92892463385856316</v>
      </c>
    </row>
    <row r="131" spans="1:26" x14ac:dyDescent="0.2">
      <c r="A131" s="197" t="str">
        <f>A129</f>
        <v>55E &amp; 56E</v>
      </c>
      <c r="B131" s="156"/>
      <c r="C131" s="157" t="s">
        <v>299</v>
      </c>
      <c r="D131" s="157" t="s">
        <v>307</v>
      </c>
      <c r="E131" s="157">
        <v>255</v>
      </c>
      <c r="F131" s="157" t="s">
        <v>327</v>
      </c>
      <c r="G131" s="291">
        <v>0</v>
      </c>
      <c r="H131" s="159">
        <v>1464.2515000000003</v>
      </c>
      <c r="I131" s="160" t="s">
        <v>242</v>
      </c>
      <c r="J131" s="297">
        <v>0.2</v>
      </c>
      <c r="K131" s="162">
        <f t="shared" si="117"/>
        <v>0</v>
      </c>
      <c r="L131" s="159">
        <f t="shared" si="118"/>
        <v>0</v>
      </c>
      <c r="M131" s="163">
        <f t="shared" si="119"/>
        <v>0</v>
      </c>
      <c r="N131" s="301">
        <v>0</v>
      </c>
      <c r="O131" s="194">
        <f t="shared" si="120"/>
        <v>89.25</v>
      </c>
      <c r="P131" s="282">
        <f>'WP#2 - UE-190529 Light COS'!E$21</f>
        <v>5.9076601033138121E-4</v>
      </c>
      <c r="Q131" s="286">
        <f>'WP#2 - UE-190529 Light COS'!$E$45</f>
        <v>0</v>
      </c>
      <c r="R131" s="286">
        <f>'WP#2 - UE-190529 Light COS'!E$74</f>
        <v>0</v>
      </c>
      <c r="S131" s="286">
        <f>'WP#2 - UE-190529 Light COS'!$E$116</f>
        <v>0.144954368488979</v>
      </c>
      <c r="T131" s="286">
        <f>'WP#2 - UE-190529 Light COS'!$E$123</f>
        <v>1.1245447376061781E-3</v>
      </c>
      <c r="U131" s="36">
        <f t="shared" si="121"/>
        <v>0.86503001677674063</v>
      </c>
      <c r="V131" s="36">
        <f t="shared" si="122"/>
        <v>0</v>
      </c>
      <c r="W131" s="36">
        <f t="shared" si="123"/>
        <v>0</v>
      </c>
      <c r="X131" s="36">
        <f t="shared" si="124"/>
        <v>3.696336396468964E-2</v>
      </c>
      <c r="Y131" s="36">
        <f t="shared" si="125"/>
        <v>0.10036561783135139</v>
      </c>
      <c r="Z131" s="275">
        <f t="shared" si="126"/>
        <v>1.0023589985727817</v>
      </c>
    </row>
    <row r="132" spans="1:26" x14ac:dyDescent="0.2">
      <c r="A132" s="197" t="str">
        <f>A130</f>
        <v>55E &amp; 56E</v>
      </c>
      <c r="B132" s="156"/>
      <c r="C132" s="157" t="s">
        <v>299</v>
      </c>
      <c r="D132" s="157" t="s">
        <v>308</v>
      </c>
      <c r="E132" s="157">
        <v>285</v>
      </c>
      <c r="F132" s="157" t="s">
        <v>327</v>
      </c>
      <c r="G132" s="291">
        <v>0</v>
      </c>
      <c r="H132" s="159">
        <v>1561.2070000000003</v>
      </c>
      <c r="I132" s="160" t="s">
        <v>242</v>
      </c>
      <c r="J132" s="297">
        <v>0.2</v>
      </c>
      <c r="K132" s="162">
        <f t="shared" si="117"/>
        <v>0</v>
      </c>
      <c r="L132" s="159">
        <f t="shared" si="118"/>
        <v>0</v>
      </c>
      <c r="M132" s="163">
        <f t="shared" si="119"/>
        <v>0</v>
      </c>
      <c r="N132" s="301">
        <v>0</v>
      </c>
      <c r="O132" s="194">
        <f t="shared" si="120"/>
        <v>99.75</v>
      </c>
      <c r="P132" s="282">
        <f>'WP#2 - UE-190529 Light COS'!E$21</f>
        <v>5.9076601033138121E-4</v>
      </c>
      <c r="Q132" s="286">
        <f>'WP#2 - UE-190529 Light COS'!$E$45</f>
        <v>0</v>
      </c>
      <c r="R132" s="286">
        <f>'WP#2 - UE-190529 Light COS'!E$74</f>
        <v>0</v>
      </c>
      <c r="S132" s="286">
        <f>'WP#2 - UE-190529 Light COS'!$E$116</f>
        <v>0.144954368488979</v>
      </c>
      <c r="T132" s="286">
        <f>'WP#2 - UE-190529 Light COS'!$E$123</f>
        <v>1.1245447376061781E-3</v>
      </c>
      <c r="U132" s="36">
        <f t="shared" si="121"/>
        <v>0.92230803069142486</v>
      </c>
      <c r="V132" s="36">
        <f t="shared" si="122"/>
        <v>0</v>
      </c>
      <c r="W132" s="36">
        <f t="shared" si="123"/>
        <v>0</v>
      </c>
      <c r="X132" s="36">
        <f t="shared" si="124"/>
        <v>4.1311995019359019E-2</v>
      </c>
      <c r="Y132" s="36">
        <f t="shared" si="125"/>
        <v>0.11217333757621627</v>
      </c>
      <c r="Z132" s="275">
        <f t="shared" si="126"/>
        <v>1.075793363287</v>
      </c>
    </row>
    <row r="133" spans="1:26" x14ac:dyDescent="0.2">
      <c r="A133" s="191" t="s">
        <v>256</v>
      </c>
      <c r="B133" s="149"/>
      <c r="C133" s="150"/>
      <c r="D133" s="151"/>
      <c r="E133" s="152"/>
      <c r="F133" s="151"/>
      <c r="G133" s="290"/>
      <c r="H133" s="153"/>
      <c r="I133" s="150"/>
      <c r="J133" s="296"/>
      <c r="K133" s="174"/>
      <c r="L133" s="153"/>
      <c r="M133" s="155"/>
      <c r="N133" s="300"/>
      <c r="O133" s="192"/>
      <c r="P133" s="281"/>
      <c r="Q133" s="285"/>
      <c r="R133" s="285"/>
      <c r="S133" s="285"/>
      <c r="T133" s="285"/>
      <c r="U133" s="45"/>
      <c r="V133" s="45"/>
      <c r="W133" s="45"/>
      <c r="X133" s="45"/>
      <c r="Y133" s="45"/>
      <c r="Z133" s="274"/>
    </row>
    <row r="134" spans="1:26" x14ac:dyDescent="0.2">
      <c r="A134" s="204" t="s">
        <v>253</v>
      </c>
      <c r="B134" s="172" t="s">
        <v>255</v>
      </c>
      <c r="C134" s="157" t="s">
        <v>309</v>
      </c>
      <c r="D134" s="157" t="s">
        <v>330</v>
      </c>
      <c r="E134" s="157">
        <v>70</v>
      </c>
      <c r="F134" s="157" t="s">
        <v>327</v>
      </c>
      <c r="G134" s="291">
        <v>57.166666666666664</v>
      </c>
      <c r="H134" s="159">
        <v>870.34</v>
      </c>
      <c r="I134" s="160" t="s">
        <v>242</v>
      </c>
      <c r="J134" s="297">
        <v>1</v>
      </c>
      <c r="K134" s="162">
        <f t="shared" ref="K134:K139" si="128">IF(I134="Yes",G134*J134,0)</f>
        <v>57.166666666666664</v>
      </c>
      <c r="L134" s="159">
        <f t="shared" ref="L134:L139" si="129">IF(F134="Company", G134*H134,0)</f>
        <v>49754.436666666668</v>
      </c>
      <c r="M134" s="163">
        <f t="shared" ref="M134:M139" si="130">E134*G134/1000</f>
        <v>4.0016666666666669</v>
      </c>
      <c r="N134" s="301">
        <v>16807</v>
      </c>
      <c r="O134" s="194">
        <f t="shared" ref="O134:O139" si="131">E134*4200/1000/12</f>
        <v>24.5</v>
      </c>
      <c r="P134" s="282">
        <f>'WP#2 - UE-190529 Light COS'!E$21</f>
        <v>5.9076601033138121E-4</v>
      </c>
      <c r="Q134" s="286">
        <f>'WP#2 - UE-190529 Light COS'!$E$45</f>
        <v>0</v>
      </c>
      <c r="R134" s="286">
        <f>'WP#2 - UE-190529 Light COS'!E$74</f>
        <v>0</v>
      </c>
      <c r="S134" s="286">
        <f>'WP#2 - UE-190529 Light COS'!$E$116</f>
        <v>0.144954368488979</v>
      </c>
      <c r="T134" s="286">
        <f>'WP#2 - UE-190529 Light COS'!$E$123</f>
        <v>1.1245447376061781E-3</v>
      </c>
      <c r="U134" s="36">
        <f t="shared" ref="U134:U139" si="132">IF(F134="Company", H134*P134, 0)</f>
        <v>0.51416728943181433</v>
      </c>
      <c r="V134" s="36">
        <f t="shared" ref="V134:V139" si="133">IF(I134="yes", J134*Q134, 0)</f>
        <v>0</v>
      </c>
      <c r="W134" s="36">
        <f t="shared" ref="W134:W139" si="134">R134*O134</f>
        <v>0</v>
      </c>
      <c r="X134" s="36">
        <f t="shared" ref="X134:X139" si="135">E134*S134/1000</f>
        <v>1.014680579422853E-2</v>
      </c>
      <c r="Y134" s="36">
        <f t="shared" ref="Y134:Y139" si="136">O134*T134</f>
        <v>2.7551346071351363E-2</v>
      </c>
      <c r="Z134" s="275">
        <f t="shared" ref="Z134:Z139" si="137">SUM(U134:Y134)</f>
        <v>0.55186544129739423</v>
      </c>
    </row>
    <row r="135" spans="1:26" x14ac:dyDescent="0.2">
      <c r="A135" s="201" t="str">
        <f>+A134</f>
        <v>58E &amp; 59E</v>
      </c>
      <c r="B135" s="172" t="s">
        <v>255</v>
      </c>
      <c r="C135" s="157" t="s">
        <v>309</v>
      </c>
      <c r="D135" s="157" t="s">
        <v>331</v>
      </c>
      <c r="E135" s="157">
        <v>100</v>
      </c>
      <c r="F135" s="157" t="s">
        <v>327</v>
      </c>
      <c r="G135" s="291">
        <v>7.416666666666667</v>
      </c>
      <c r="H135" s="159">
        <v>821.04</v>
      </c>
      <c r="I135" s="160" t="s">
        <v>242</v>
      </c>
      <c r="J135" s="297">
        <v>1</v>
      </c>
      <c r="K135" s="162">
        <f t="shared" si="128"/>
        <v>7.416666666666667</v>
      </c>
      <c r="L135" s="159">
        <f t="shared" si="129"/>
        <v>6089.38</v>
      </c>
      <c r="M135" s="163">
        <f t="shared" si="130"/>
        <v>0.7416666666666667</v>
      </c>
      <c r="N135" s="301">
        <v>3115</v>
      </c>
      <c r="O135" s="194">
        <f t="shared" si="131"/>
        <v>35</v>
      </c>
      <c r="P135" s="282">
        <f>'WP#2 - UE-190529 Light COS'!E$21</f>
        <v>5.9076601033138121E-4</v>
      </c>
      <c r="Q135" s="286">
        <f>'WP#2 - UE-190529 Light COS'!$E$45</f>
        <v>0</v>
      </c>
      <c r="R135" s="286">
        <f>'WP#2 - UE-190529 Light COS'!E$74</f>
        <v>0</v>
      </c>
      <c r="S135" s="286">
        <f>'WP#2 - UE-190529 Light COS'!$E$116</f>
        <v>0.144954368488979</v>
      </c>
      <c r="T135" s="286">
        <f>'WP#2 - UE-190529 Light COS'!$E$123</f>
        <v>1.1245447376061781E-3</v>
      </c>
      <c r="U135" s="36">
        <f t="shared" si="132"/>
        <v>0.4850425251224772</v>
      </c>
      <c r="V135" s="36">
        <f t="shared" si="133"/>
        <v>0</v>
      </c>
      <c r="W135" s="36">
        <f t="shared" si="134"/>
        <v>0</v>
      </c>
      <c r="X135" s="36">
        <f t="shared" si="135"/>
        <v>1.4495436848897899E-2</v>
      </c>
      <c r="Y135" s="36">
        <f t="shared" si="136"/>
        <v>3.9359065816216232E-2</v>
      </c>
      <c r="Z135" s="275">
        <f t="shared" si="137"/>
        <v>0.5388970277875913</v>
      </c>
    </row>
    <row r="136" spans="1:26" x14ac:dyDescent="0.2">
      <c r="A136" s="201" t="str">
        <f>+A135</f>
        <v>58E &amp; 59E</v>
      </c>
      <c r="B136" s="172" t="s">
        <v>255</v>
      </c>
      <c r="C136" s="157" t="s">
        <v>309</v>
      </c>
      <c r="D136" s="157" t="s">
        <v>332</v>
      </c>
      <c r="E136" s="157">
        <v>150</v>
      </c>
      <c r="F136" s="157" t="s">
        <v>327</v>
      </c>
      <c r="G136" s="291">
        <v>166.16666666666666</v>
      </c>
      <c r="H136" s="159">
        <v>822.4</v>
      </c>
      <c r="I136" s="160" t="s">
        <v>242</v>
      </c>
      <c r="J136" s="297">
        <v>1</v>
      </c>
      <c r="K136" s="162">
        <f t="shared" si="128"/>
        <v>166.16666666666666</v>
      </c>
      <c r="L136" s="159">
        <f t="shared" si="129"/>
        <v>136655.46666666665</v>
      </c>
      <c r="M136" s="163">
        <f t="shared" si="130"/>
        <v>24.925000000000001</v>
      </c>
      <c r="N136" s="301">
        <v>104685</v>
      </c>
      <c r="O136" s="194">
        <f t="shared" si="131"/>
        <v>52.5</v>
      </c>
      <c r="P136" s="282">
        <f>'WP#2 - UE-190529 Light COS'!E$21</f>
        <v>5.9076601033138121E-4</v>
      </c>
      <c r="Q136" s="286">
        <f>'WP#2 - UE-190529 Light COS'!$E$45</f>
        <v>0</v>
      </c>
      <c r="R136" s="286">
        <f>'WP#2 - UE-190529 Light COS'!E$74</f>
        <v>0</v>
      </c>
      <c r="S136" s="286">
        <f>'WP#2 - UE-190529 Light COS'!$E$116</f>
        <v>0.144954368488979</v>
      </c>
      <c r="T136" s="286">
        <f>'WP#2 - UE-190529 Light COS'!$E$123</f>
        <v>1.1245447376061781E-3</v>
      </c>
      <c r="U136" s="36">
        <f t="shared" si="132"/>
        <v>0.48584596689652787</v>
      </c>
      <c r="V136" s="36">
        <f t="shared" si="133"/>
        <v>0</v>
      </c>
      <c r="W136" s="36">
        <f t="shared" si="134"/>
        <v>0</v>
      </c>
      <c r="X136" s="36">
        <f t="shared" si="135"/>
        <v>2.1743155273346852E-2</v>
      </c>
      <c r="Y136" s="36">
        <f t="shared" si="136"/>
        <v>5.9038598724324348E-2</v>
      </c>
      <c r="Z136" s="275">
        <f t="shared" si="137"/>
        <v>0.56662772089419911</v>
      </c>
    </row>
    <row r="137" spans="1:26" x14ac:dyDescent="0.2">
      <c r="A137" s="201" t="str">
        <f>+A136</f>
        <v>58E &amp; 59E</v>
      </c>
      <c r="B137" s="172" t="s">
        <v>255</v>
      </c>
      <c r="C137" s="157" t="s">
        <v>309</v>
      </c>
      <c r="D137" s="157" t="s">
        <v>333</v>
      </c>
      <c r="E137" s="157">
        <v>200</v>
      </c>
      <c r="F137" s="157" t="s">
        <v>327</v>
      </c>
      <c r="G137" s="291">
        <v>285.41666666666669</v>
      </c>
      <c r="H137" s="159">
        <v>869.01</v>
      </c>
      <c r="I137" s="160" t="s">
        <v>242</v>
      </c>
      <c r="J137" s="297">
        <v>1</v>
      </c>
      <c r="K137" s="162">
        <f t="shared" si="128"/>
        <v>285.41666666666669</v>
      </c>
      <c r="L137" s="159">
        <f t="shared" si="129"/>
        <v>248029.9375</v>
      </c>
      <c r="M137" s="163">
        <f t="shared" si="130"/>
        <v>57.083333333333336</v>
      </c>
      <c r="N137" s="301">
        <v>239750</v>
      </c>
      <c r="O137" s="194">
        <f t="shared" si="131"/>
        <v>70</v>
      </c>
      <c r="P137" s="282">
        <f>'WP#2 - UE-190529 Light COS'!E$21</f>
        <v>5.9076601033138121E-4</v>
      </c>
      <c r="Q137" s="286">
        <f>'WP#2 - UE-190529 Light COS'!$E$45</f>
        <v>0</v>
      </c>
      <c r="R137" s="286">
        <f>'WP#2 - UE-190529 Light COS'!E$74</f>
        <v>0</v>
      </c>
      <c r="S137" s="286">
        <f>'WP#2 - UE-190529 Light COS'!$E$116</f>
        <v>0.144954368488979</v>
      </c>
      <c r="T137" s="286">
        <f>'WP#2 - UE-190529 Light COS'!$E$123</f>
        <v>1.1245447376061781E-3</v>
      </c>
      <c r="U137" s="36">
        <f t="shared" si="132"/>
        <v>0.51338157063807355</v>
      </c>
      <c r="V137" s="36">
        <f t="shared" si="133"/>
        <v>0</v>
      </c>
      <c r="W137" s="36">
        <f t="shared" si="134"/>
        <v>0</v>
      </c>
      <c r="X137" s="36">
        <f t="shared" si="135"/>
        <v>2.8990873697795797E-2</v>
      </c>
      <c r="Y137" s="36">
        <f t="shared" si="136"/>
        <v>7.8718131632432464E-2</v>
      </c>
      <c r="Z137" s="275">
        <f t="shared" si="137"/>
        <v>0.62109057596830186</v>
      </c>
    </row>
    <row r="138" spans="1:26" x14ac:dyDescent="0.2">
      <c r="A138" s="201" t="str">
        <f>+A137</f>
        <v>58E &amp; 59E</v>
      </c>
      <c r="B138" s="172" t="s">
        <v>255</v>
      </c>
      <c r="C138" s="157" t="s">
        <v>309</v>
      </c>
      <c r="D138" s="157" t="s">
        <v>334</v>
      </c>
      <c r="E138" s="157">
        <v>250</v>
      </c>
      <c r="F138" s="157" t="s">
        <v>327</v>
      </c>
      <c r="G138" s="291">
        <v>39.083333333333336</v>
      </c>
      <c r="H138" s="159">
        <v>884.18</v>
      </c>
      <c r="I138" s="160" t="s">
        <v>242</v>
      </c>
      <c r="J138" s="297">
        <v>1</v>
      </c>
      <c r="K138" s="162">
        <f t="shared" si="128"/>
        <v>39.083333333333336</v>
      </c>
      <c r="L138" s="159">
        <f t="shared" si="129"/>
        <v>34556.701666666668</v>
      </c>
      <c r="M138" s="163">
        <f t="shared" si="130"/>
        <v>9.7708333333333339</v>
      </c>
      <c r="N138" s="301">
        <v>41037.5</v>
      </c>
      <c r="O138" s="194">
        <f t="shared" si="131"/>
        <v>87.5</v>
      </c>
      <c r="P138" s="282">
        <f>'WP#2 - UE-190529 Light COS'!E$21</f>
        <v>5.9076601033138121E-4</v>
      </c>
      <c r="Q138" s="286">
        <f>'WP#2 - UE-190529 Light COS'!$E$45</f>
        <v>0</v>
      </c>
      <c r="R138" s="286">
        <f>'WP#2 - UE-190529 Light COS'!E$74</f>
        <v>0</v>
      </c>
      <c r="S138" s="286">
        <f>'WP#2 - UE-190529 Light COS'!$E$116</f>
        <v>0.144954368488979</v>
      </c>
      <c r="T138" s="286">
        <f>'WP#2 - UE-190529 Light COS'!$E$123</f>
        <v>1.1245447376061781E-3</v>
      </c>
      <c r="U138" s="36">
        <f t="shared" si="132"/>
        <v>0.5223434910148006</v>
      </c>
      <c r="V138" s="36">
        <f t="shared" si="133"/>
        <v>0</v>
      </c>
      <c r="W138" s="36">
        <f t="shared" si="134"/>
        <v>0</v>
      </c>
      <c r="X138" s="36">
        <f t="shared" si="135"/>
        <v>3.6238592122244749E-2</v>
      </c>
      <c r="Y138" s="36">
        <f t="shared" si="136"/>
        <v>9.839766454054058E-2</v>
      </c>
      <c r="Z138" s="275">
        <f t="shared" si="137"/>
        <v>0.65697974767758593</v>
      </c>
    </row>
    <row r="139" spans="1:26" x14ac:dyDescent="0.2">
      <c r="A139" s="201" t="str">
        <f>+A138</f>
        <v>58E &amp; 59E</v>
      </c>
      <c r="B139" s="172" t="s">
        <v>255</v>
      </c>
      <c r="C139" s="157" t="s">
        <v>309</v>
      </c>
      <c r="D139" s="157" t="s">
        <v>335</v>
      </c>
      <c r="E139" s="157">
        <v>400</v>
      </c>
      <c r="F139" s="157" t="s">
        <v>327</v>
      </c>
      <c r="G139" s="291">
        <v>379</v>
      </c>
      <c r="H139" s="159">
        <v>984.66</v>
      </c>
      <c r="I139" s="160" t="s">
        <v>242</v>
      </c>
      <c r="J139" s="297">
        <v>1</v>
      </c>
      <c r="K139" s="162">
        <f t="shared" si="128"/>
        <v>379</v>
      </c>
      <c r="L139" s="159">
        <f t="shared" si="129"/>
        <v>373186.14</v>
      </c>
      <c r="M139" s="163">
        <f t="shared" si="130"/>
        <v>151.6</v>
      </c>
      <c r="N139" s="301">
        <v>636720</v>
      </c>
      <c r="O139" s="194">
        <f t="shared" si="131"/>
        <v>140</v>
      </c>
      <c r="P139" s="282">
        <f>'WP#2 - UE-190529 Light COS'!E$21</f>
        <v>5.9076601033138121E-4</v>
      </c>
      <c r="Q139" s="286">
        <f>'WP#2 - UE-190529 Light COS'!$E$45</f>
        <v>0</v>
      </c>
      <c r="R139" s="286">
        <f>'WP#2 - UE-190529 Light COS'!E$74</f>
        <v>0</v>
      </c>
      <c r="S139" s="286">
        <f>'WP#2 - UE-190529 Light COS'!$E$116</f>
        <v>0.144954368488979</v>
      </c>
      <c r="T139" s="286">
        <f>'WP#2 - UE-190529 Light COS'!$E$123</f>
        <v>1.1245447376061781E-3</v>
      </c>
      <c r="U139" s="36">
        <f t="shared" si="132"/>
        <v>0.58170365973289784</v>
      </c>
      <c r="V139" s="36">
        <f t="shared" si="133"/>
        <v>0</v>
      </c>
      <c r="W139" s="36">
        <f t="shared" si="134"/>
        <v>0</v>
      </c>
      <c r="X139" s="36">
        <f t="shared" si="135"/>
        <v>5.7981747395591594E-2</v>
      </c>
      <c r="Y139" s="36">
        <f t="shared" si="136"/>
        <v>0.15743626326486493</v>
      </c>
      <c r="Z139" s="275">
        <f t="shared" si="137"/>
        <v>0.79712167039335435</v>
      </c>
    </row>
    <row r="140" spans="1:26" x14ac:dyDescent="0.2">
      <c r="A140" s="201"/>
      <c r="B140" s="172"/>
      <c r="C140" s="157"/>
      <c r="D140" s="157"/>
      <c r="E140" s="157"/>
      <c r="F140" s="157"/>
      <c r="G140" s="291"/>
      <c r="H140" s="159"/>
      <c r="I140" s="160"/>
      <c r="J140" s="297"/>
      <c r="K140" s="162"/>
      <c r="L140" s="159"/>
      <c r="M140" s="163"/>
      <c r="N140" s="301"/>
      <c r="O140" s="199"/>
      <c r="P140" s="282"/>
      <c r="Q140" s="286"/>
      <c r="R140" s="286"/>
      <c r="S140" s="286"/>
      <c r="T140" s="286"/>
      <c r="Z140" s="275"/>
    </row>
    <row r="141" spans="1:26" x14ac:dyDescent="0.2">
      <c r="A141" s="201" t="str">
        <f>+A135</f>
        <v>58E &amp; 59E</v>
      </c>
      <c r="B141" s="172" t="s">
        <v>254</v>
      </c>
      <c r="C141" s="157" t="s">
        <v>309</v>
      </c>
      <c r="D141" s="157" t="s">
        <v>336</v>
      </c>
      <c r="E141" s="157">
        <v>100</v>
      </c>
      <c r="F141" s="157" t="s">
        <v>327</v>
      </c>
      <c r="G141" s="291">
        <v>1.0833333333333333</v>
      </c>
      <c r="H141" s="159">
        <v>821.04</v>
      </c>
      <c r="I141" s="160" t="s">
        <v>242</v>
      </c>
      <c r="J141" s="297">
        <v>1</v>
      </c>
      <c r="K141" s="162">
        <f>IF(I141="Yes",G141*J141,0)</f>
        <v>1.0833333333333333</v>
      </c>
      <c r="L141" s="159">
        <f>IF(F141="Company", G141*H141,0)</f>
        <v>889.45999999999992</v>
      </c>
      <c r="M141" s="163">
        <f>E141*G141/1000</f>
        <v>0.10833333333333332</v>
      </c>
      <c r="N141" s="301">
        <v>455</v>
      </c>
      <c r="O141" s="194">
        <f>E141*4200/1000/12</f>
        <v>35</v>
      </c>
      <c r="P141" s="282">
        <f>'WP#2 - UE-190529 Light COS'!E$21</f>
        <v>5.9076601033138121E-4</v>
      </c>
      <c r="Q141" s="286">
        <f>'WP#2 - UE-190529 Light COS'!$E$45</f>
        <v>0</v>
      </c>
      <c r="R141" s="286">
        <f>'WP#2 - UE-190529 Light COS'!E$74</f>
        <v>0</v>
      </c>
      <c r="S141" s="286">
        <f>'WP#2 - UE-190529 Light COS'!$E$116</f>
        <v>0.144954368488979</v>
      </c>
      <c r="T141" s="286">
        <f>'WP#2 - UE-190529 Light COS'!$E$123</f>
        <v>1.1245447376061781E-3</v>
      </c>
      <c r="U141" s="36">
        <f>IF(F141="Company", H141*P141, 0)</f>
        <v>0.4850425251224772</v>
      </c>
      <c r="V141" s="36">
        <f>IF(I141="yes", J141*Q141, 0)</f>
        <v>0</v>
      </c>
      <c r="W141" s="36">
        <f>R141*O141</f>
        <v>0</v>
      </c>
      <c r="X141" s="36">
        <f>E141*S141/1000</f>
        <v>1.4495436848897899E-2</v>
      </c>
      <c r="Y141" s="36">
        <f>O141*T141</f>
        <v>3.9359065816216232E-2</v>
      </c>
      <c r="Z141" s="275">
        <f>SUM(U141:Y141)</f>
        <v>0.5388970277875913</v>
      </c>
    </row>
    <row r="142" spans="1:26" x14ac:dyDescent="0.2">
      <c r="A142" s="201" t="str">
        <f>+A136</f>
        <v>58E &amp; 59E</v>
      </c>
      <c r="B142" s="172" t="s">
        <v>254</v>
      </c>
      <c r="C142" s="157" t="s">
        <v>309</v>
      </c>
      <c r="D142" s="157" t="s">
        <v>337</v>
      </c>
      <c r="E142" s="157">
        <v>150</v>
      </c>
      <c r="F142" s="157" t="s">
        <v>327</v>
      </c>
      <c r="G142" s="291">
        <v>20</v>
      </c>
      <c r="H142" s="159">
        <v>822.4</v>
      </c>
      <c r="I142" s="160" t="s">
        <v>242</v>
      </c>
      <c r="J142" s="297">
        <v>1</v>
      </c>
      <c r="K142" s="162">
        <f>IF(I142="Yes",G142*J142,0)</f>
        <v>20</v>
      </c>
      <c r="L142" s="159">
        <f>IF(F142="Company", G142*H142,0)</f>
        <v>16448</v>
      </c>
      <c r="M142" s="163">
        <f>E142*G142/1000</f>
        <v>3</v>
      </c>
      <c r="N142" s="301">
        <v>12600</v>
      </c>
      <c r="O142" s="194">
        <f>E142*4200/1000/12</f>
        <v>52.5</v>
      </c>
      <c r="P142" s="282">
        <f>'WP#2 - UE-190529 Light COS'!E$21</f>
        <v>5.9076601033138121E-4</v>
      </c>
      <c r="Q142" s="286">
        <f>'WP#2 - UE-190529 Light COS'!$E$45</f>
        <v>0</v>
      </c>
      <c r="R142" s="286">
        <f>'WP#2 - UE-190529 Light COS'!E$74</f>
        <v>0</v>
      </c>
      <c r="S142" s="286">
        <f>'WP#2 - UE-190529 Light COS'!$E$116</f>
        <v>0.144954368488979</v>
      </c>
      <c r="T142" s="286">
        <f>'WP#2 - UE-190529 Light COS'!$E$123</f>
        <v>1.1245447376061781E-3</v>
      </c>
      <c r="U142" s="36">
        <f>IF(F142="Company", H142*P142, 0)</f>
        <v>0.48584596689652787</v>
      </c>
      <c r="V142" s="36">
        <f>IF(I142="yes", J142*Q142, 0)</f>
        <v>0</v>
      </c>
      <c r="W142" s="36">
        <f>R142*O142</f>
        <v>0</v>
      </c>
      <c r="X142" s="36">
        <f>E142*S142/1000</f>
        <v>2.1743155273346852E-2</v>
      </c>
      <c r="Y142" s="36">
        <f>O142*T142</f>
        <v>5.9038598724324348E-2</v>
      </c>
      <c r="Z142" s="275">
        <f>SUM(U142:Y142)</f>
        <v>0.56662772089419911</v>
      </c>
    </row>
    <row r="143" spans="1:26" x14ac:dyDescent="0.2">
      <c r="A143" s="201" t="str">
        <f>+A137</f>
        <v>58E &amp; 59E</v>
      </c>
      <c r="B143" s="172" t="s">
        <v>254</v>
      </c>
      <c r="C143" s="157" t="s">
        <v>309</v>
      </c>
      <c r="D143" s="157" t="s">
        <v>338</v>
      </c>
      <c r="E143" s="157">
        <v>200</v>
      </c>
      <c r="F143" s="157" t="s">
        <v>327</v>
      </c>
      <c r="G143" s="291">
        <v>13</v>
      </c>
      <c r="H143" s="159">
        <v>869.01</v>
      </c>
      <c r="I143" s="160" t="s">
        <v>242</v>
      </c>
      <c r="J143" s="297">
        <v>1</v>
      </c>
      <c r="K143" s="162">
        <f>IF(I143="Yes",G143*J143,0)</f>
        <v>13</v>
      </c>
      <c r="L143" s="159">
        <f>IF(F143="Company", G143*H143,0)</f>
        <v>11297.13</v>
      </c>
      <c r="M143" s="163">
        <f>E143*G143/1000</f>
        <v>2.6</v>
      </c>
      <c r="N143" s="301">
        <v>10920</v>
      </c>
      <c r="O143" s="194">
        <f>E143*4200/1000/12</f>
        <v>70</v>
      </c>
      <c r="P143" s="282">
        <f>'WP#2 - UE-190529 Light COS'!E$21</f>
        <v>5.9076601033138121E-4</v>
      </c>
      <c r="Q143" s="286">
        <f>'WP#2 - UE-190529 Light COS'!$E$45</f>
        <v>0</v>
      </c>
      <c r="R143" s="286">
        <f>'WP#2 - UE-190529 Light COS'!E$74</f>
        <v>0</v>
      </c>
      <c r="S143" s="286">
        <f>'WP#2 - UE-190529 Light COS'!$E$116</f>
        <v>0.144954368488979</v>
      </c>
      <c r="T143" s="286">
        <f>'WP#2 - UE-190529 Light COS'!$E$123</f>
        <v>1.1245447376061781E-3</v>
      </c>
      <c r="U143" s="36">
        <f>IF(F143="Company", H143*P143, 0)</f>
        <v>0.51338157063807355</v>
      </c>
      <c r="V143" s="36">
        <f>IF(I143="yes", J143*Q143, 0)</f>
        <v>0</v>
      </c>
      <c r="W143" s="36">
        <f>R143*O143</f>
        <v>0</v>
      </c>
      <c r="X143" s="36">
        <f>E143*S143/1000</f>
        <v>2.8990873697795797E-2</v>
      </c>
      <c r="Y143" s="36">
        <f>O143*T143</f>
        <v>7.8718131632432464E-2</v>
      </c>
      <c r="Z143" s="275">
        <f>SUM(U143:Y143)</f>
        <v>0.62109057596830186</v>
      </c>
    </row>
    <row r="144" spans="1:26" x14ac:dyDescent="0.2">
      <c r="A144" s="201" t="str">
        <f>+A138</f>
        <v>58E &amp; 59E</v>
      </c>
      <c r="B144" s="172" t="s">
        <v>254</v>
      </c>
      <c r="C144" s="157" t="s">
        <v>309</v>
      </c>
      <c r="D144" s="157" t="s">
        <v>339</v>
      </c>
      <c r="E144" s="157">
        <v>250</v>
      </c>
      <c r="F144" s="157" t="s">
        <v>327</v>
      </c>
      <c r="G144" s="291">
        <v>35</v>
      </c>
      <c r="H144" s="159">
        <v>884.18</v>
      </c>
      <c r="I144" s="160" t="s">
        <v>242</v>
      </c>
      <c r="J144" s="297">
        <v>1</v>
      </c>
      <c r="K144" s="162">
        <f>IF(I144="Yes",G144*J144,0)</f>
        <v>35</v>
      </c>
      <c r="L144" s="159">
        <f>IF(F144="Company", G144*H144,0)</f>
        <v>30946.3</v>
      </c>
      <c r="M144" s="163">
        <f>E144*G144/1000</f>
        <v>8.75</v>
      </c>
      <c r="N144" s="301">
        <v>36750</v>
      </c>
      <c r="O144" s="194">
        <f>E144*4200/1000/12</f>
        <v>87.5</v>
      </c>
      <c r="P144" s="282">
        <f>'WP#2 - UE-190529 Light COS'!E$21</f>
        <v>5.9076601033138121E-4</v>
      </c>
      <c r="Q144" s="286">
        <f>'WP#2 - UE-190529 Light COS'!$E$45</f>
        <v>0</v>
      </c>
      <c r="R144" s="286">
        <f>'WP#2 - UE-190529 Light COS'!E$74</f>
        <v>0</v>
      </c>
      <c r="S144" s="286">
        <f>'WP#2 - UE-190529 Light COS'!$E$116</f>
        <v>0.144954368488979</v>
      </c>
      <c r="T144" s="286">
        <f>'WP#2 - UE-190529 Light COS'!$E$123</f>
        <v>1.1245447376061781E-3</v>
      </c>
      <c r="U144" s="36">
        <f>IF(F144="Company", H144*P144, 0)</f>
        <v>0.5223434910148006</v>
      </c>
      <c r="V144" s="36">
        <f>IF(I144="yes", J144*Q144, 0)</f>
        <v>0</v>
      </c>
      <c r="W144" s="36">
        <f>R144*O144</f>
        <v>0</v>
      </c>
      <c r="X144" s="36">
        <f>E144*S144/1000</f>
        <v>3.6238592122244749E-2</v>
      </c>
      <c r="Y144" s="36">
        <f>O144*T144</f>
        <v>9.839766454054058E-2</v>
      </c>
      <c r="Z144" s="275">
        <f>SUM(U144:Y144)</f>
        <v>0.65697974767758593</v>
      </c>
    </row>
    <row r="145" spans="1:26" x14ac:dyDescent="0.2">
      <c r="A145" s="201" t="str">
        <f>+A137</f>
        <v>58E &amp; 59E</v>
      </c>
      <c r="B145" s="172" t="s">
        <v>254</v>
      </c>
      <c r="C145" s="157" t="s">
        <v>309</v>
      </c>
      <c r="D145" s="157" t="s">
        <v>340</v>
      </c>
      <c r="E145" s="157">
        <v>400</v>
      </c>
      <c r="F145" s="157" t="s">
        <v>327</v>
      </c>
      <c r="G145" s="291">
        <v>47.833333333333336</v>
      </c>
      <c r="H145" s="159">
        <v>984.66</v>
      </c>
      <c r="I145" s="160" t="s">
        <v>242</v>
      </c>
      <c r="J145" s="297">
        <v>1</v>
      </c>
      <c r="K145" s="162">
        <f>IF(I145="Yes",G145*J145,0)</f>
        <v>47.833333333333336</v>
      </c>
      <c r="L145" s="159">
        <f>IF(F145="Company", G145*H145,0)</f>
        <v>47099.57</v>
      </c>
      <c r="M145" s="163">
        <f>E145*G145/1000</f>
        <v>19.133333333333336</v>
      </c>
      <c r="N145" s="301">
        <v>80360</v>
      </c>
      <c r="O145" s="194">
        <f>E145*4200/1000/12</f>
        <v>140</v>
      </c>
      <c r="P145" s="282">
        <f>'WP#2 - UE-190529 Light COS'!E$21</f>
        <v>5.9076601033138121E-4</v>
      </c>
      <c r="Q145" s="286">
        <f>'WP#2 - UE-190529 Light COS'!$E$45</f>
        <v>0</v>
      </c>
      <c r="R145" s="286">
        <f>'WP#2 - UE-190529 Light COS'!E$74</f>
        <v>0</v>
      </c>
      <c r="S145" s="286">
        <f>'WP#2 - UE-190529 Light COS'!$E$116</f>
        <v>0.144954368488979</v>
      </c>
      <c r="T145" s="286">
        <f>'WP#2 - UE-190529 Light COS'!$E$123</f>
        <v>1.1245447376061781E-3</v>
      </c>
      <c r="U145" s="36">
        <f>IF(F145="Company", H145*P145, 0)</f>
        <v>0.58170365973289784</v>
      </c>
      <c r="V145" s="36">
        <f>IF(I145="yes", J145*Q145, 0)</f>
        <v>0</v>
      </c>
      <c r="W145" s="36">
        <f>R145*O145</f>
        <v>0</v>
      </c>
      <c r="X145" s="36">
        <f>E145*S145/1000</f>
        <v>5.7981747395591594E-2</v>
      </c>
      <c r="Y145" s="36">
        <f>O145*T145</f>
        <v>0.15743626326486493</v>
      </c>
      <c r="Z145" s="275">
        <f>SUM(U145:Y145)</f>
        <v>0.79712167039335435</v>
      </c>
    </row>
    <row r="146" spans="1:26" x14ac:dyDescent="0.2">
      <c r="A146" s="201"/>
      <c r="B146" s="172"/>
      <c r="C146" s="157"/>
      <c r="D146" s="157"/>
      <c r="E146" s="157"/>
      <c r="F146" s="157"/>
      <c r="G146" s="291"/>
      <c r="H146" s="159"/>
      <c r="I146" s="160"/>
      <c r="J146" s="297"/>
      <c r="K146" s="162"/>
      <c r="L146" s="159"/>
      <c r="M146" s="163"/>
      <c r="N146" s="301"/>
      <c r="O146" s="199"/>
      <c r="P146" s="282"/>
      <c r="Q146" s="286"/>
      <c r="R146" s="286"/>
      <c r="S146" s="286"/>
      <c r="T146" s="286"/>
      <c r="Z146" s="275"/>
    </row>
    <row r="147" spans="1:26" x14ac:dyDescent="0.2">
      <c r="A147" s="201" t="str">
        <f>+A138</f>
        <v>58E &amp; 59E</v>
      </c>
      <c r="B147" s="172" t="s">
        <v>255</v>
      </c>
      <c r="C147" s="157" t="s">
        <v>318</v>
      </c>
      <c r="D147" s="157" t="s">
        <v>341</v>
      </c>
      <c r="E147" s="157">
        <v>175</v>
      </c>
      <c r="F147" s="157" t="s">
        <v>327</v>
      </c>
      <c r="G147" s="291">
        <v>3</v>
      </c>
      <c r="H147" s="159">
        <v>815.04750000000013</v>
      </c>
      <c r="I147" s="160" t="s">
        <v>242</v>
      </c>
      <c r="J147" s="297">
        <v>2</v>
      </c>
      <c r="K147" s="162">
        <f>IF(I147="Yes",G147*J147,0)</f>
        <v>6</v>
      </c>
      <c r="L147" s="159">
        <f>IF(F147="Company", G147*H147,0)</f>
        <v>2445.1425000000004</v>
      </c>
      <c r="M147" s="163">
        <f>E147*G147/1000</f>
        <v>0.52500000000000002</v>
      </c>
      <c r="N147" s="301">
        <v>2205</v>
      </c>
      <c r="O147" s="194">
        <f>E147*4200/1000/12</f>
        <v>61.25</v>
      </c>
      <c r="P147" s="282">
        <f>'WP#2 - UE-190529 Light COS'!E$21</f>
        <v>5.9076601033138121E-4</v>
      </c>
      <c r="Q147" s="286">
        <f>'WP#2 - UE-190529 Light COS'!$E$45</f>
        <v>0</v>
      </c>
      <c r="R147" s="286">
        <f>'WP#2 - UE-190529 Light COS'!E$74</f>
        <v>0</v>
      </c>
      <c r="S147" s="286">
        <f>'WP#2 - UE-190529 Light COS'!$E$116</f>
        <v>0.144954368488979</v>
      </c>
      <c r="T147" s="286">
        <f>'WP#2 - UE-190529 Light COS'!$E$123</f>
        <v>1.1245447376061781E-3</v>
      </c>
      <c r="U147" s="36">
        <f>IF(F147="Company", H147*P147, 0)</f>
        <v>0.48150235980556649</v>
      </c>
      <c r="V147" s="36">
        <f>IF(I147="yes", J147*Q147, 0)</f>
        <v>0</v>
      </c>
      <c r="W147" s="36">
        <f>R147*O147</f>
        <v>0</v>
      </c>
      <c r="X147" s="36">
        <f>E147*S147/1000</f>
        <v>2.5367014485571323E-2</v>
      </c>
      <c r="Y147" s="36">
        <f>O147*T147</f>
        <v>6.8878365178378406E-2</v>
      </c>
      <c r="Z147" s="275">
        <f>SUM(U147:Y147)</f>
        <v>0.57574773946951618</v>
      </c>
    </row>
    <row r="148" spans="1:26" x14ac:dyDescent="0.2">
      <c r="A148" s="201" t="str">
        <f>+A139</f>
        <v>58E &amp; 59E</v>
      </c>
      <c r="B148" s="172" t="s">
        <v>255</v>
      </c>
      <c r="C148" s="157" t="s">
        <v>318</v>
      </c>
      <c r="D148" s="157" t="s">
        <v>342</v>
      </c>
      <c r="E148" s="157">
        <v>250</v>
      </c>
      <c r="F148" s="157" t="s">
        <v>327</v>
      </c>
      <c r="G148" s="291">
        <v>22.583333333333332</v>
      </c>
      <c r="H148" s="159">
        <v>875.7</v>
      </c>
      <c r="I148" s="160" t="s">
        <v>242</v>
      </c>
      <c r="J148" s="297">
        <v>2</v>
      </c>
      <c r="K148" s="162">
        <f>IF(I148="Yes",G148*J148,0)</f>
        <v>45.166666666666664</v>
      </c>
      <c r="L148" s="159">
        <f>IF(F148="Company", G148*H148,0)</f>
        <v>19776.224999999999</v>
      </c>
      <c r="M148" s="163">
        <f>E148*G148/1000</f>
        <v>5.645833333333333</v>
      </c>
      <c r="N148" s="301">
        <v>23712.5</v>
      </c>
      <c r="O148" s="194">
        <f>E148*4200/1000/12</f>
        <v>87.5</v>
      </c>
      <c r="P148" s="282">
        <f>'WP#2 - UE-190529 Light COS'!E$21</f>
        <v>5.9076601033138121E-4</v>
      </c>
      <c r="Q148" s="286">
        <f>'WP#2 - UE-190529 Light COS'!$E$45</f>
        <v>0</v>
      </c>
      <c r="R148" s="286">
        <f>'WP#2 - UE-190529 Light COS'!E$74</f>
        <v>0</v>
      </c>
      <c r="S148" s="286">
        <f>'WP#2 - UE-190529 Light COS'!$E$116</f>
        <v>0.144954368488979</v>
      </c>
      <c r="T148" s="286">
        <f>'WP#2 - UE-190529 Light COS'!$E$123</f>
        <v>1.1245447376061781E-3</v>
      </c>
      <c r="U148" s="36">
        <f>IF(F148="Company", H148*P148, 0)</f>
        <v>0.51733379524719059</v>
      </c>
      <c r="V148" s="36">
        <f>IF(I148="yes", J148*Q148, 0)</f>
        <v>0</v>
      </c>
      <c r="W148" s="36">
        <f>R148*O148</f>
        <v>0</v>
      </c>
      <c r="X148" s="36">
        <f>E148*S148/1000</f>
        <v>3.6238592122244749E-2</v>
      </c>
      <c r="Y148" s="36">
        <f>O148*T148</f>
        <v>9.839766454054058E-2</v>
      </c>
      <c r="Z148" s="275">
        <f>SUM(U148:Y148)</f>
        <v>0.65197005190997592</v>
      </c>
    </row>
    <row r="149" spans="1:26" x14ac:dyDescent="0.2">
      <c r="A149" s="201" t="str">
        <f>+A139</f>
        <v>58E &amp; 59E</v>
      </c>
      <c r="B149" s="172" t="s">
        <v>255</v>
      </c>
      <c r="C149" s="157" t="s">
        <v>318</v>
      </c>
      <c r="D149" s="157" t="s">
        <v>343</v>
      </c>
      <c r="E149" s="157">
        <v>400</v>
      </c>
      <c r="F149" s="157" t="s">
        <v>327</v>
      </c>
      <c r="G149" s="291">
        <v>87.666666666666671</v>
      </c>
      <c r="H149" s="159">
        <v>879.28</v>
      </c>
      <c r="I149" s="160" t="s">
        <v>242</v>
      </c>
      <c r="J149" s="297">
        <v>2</v>
      </c>
      <c r="K149" s="162">
        <f>IF(I149="Yes",G149*J149,0)</f>
        <v>175.33333333333334</v>
      </c>
      <c r="L149" s="159">
        <f>IF(F149="Company", G149*H149,0)</f>
        <v>77083.546666666662</v>
      </c>
      <c r="M149" s="163">
        <f>E149*G149/1000</f>
        <v>35.06666666666667</v>
      </c>
      <c r="N149" s="301">
        <v>147280</v>
      </c>
      <c r="O149" s="194">
        <f>E149*4200/1000/12</f>
        <v>140</v>
      </c>
      <c r="P149" s="282">
        <f>'WP#2 - UE-190529 Light COS'!E$21</f>
        <v>5.9076601033138121E-4</v>
      </c>
      <c r="Q149" s="286">
        <f>'WP#2 - UE-190529 Light COS'!$E$45</f>
        <v>0</v>
      </c>
      <c r="R149" s="286">
        <f>'WP#2 - UE-190529 Light COS'!E$74</f>
        <v>0</v>
      </c>
      <c r="S149" s="286">
        <f>'WP#2 - UE-190529 Light COS'!$E$116</f>
        <v>0.144954368488979</v>
      </c>
      <c r="T149" s="286">
        <f>'WP#2 - UE-190529 Light COS'!$E$123</f>
        <v>1.1245447376061781E-3</v>
      </c>
      <c r="U149" s="36">
        <f>IF(F149="Company", H149*P149, 0)</f>
        <v>0.51944873756417687</v>
      </c>
      <c r="V149" s="36">
        <f>IF(I149="yes", J149*Q149, 0)</f>
        <v>0</v>
      </c>
      <c r="W149" s="36">
        <f>R149*O149</f>
        <v>0</v>
      </c>
      <c r="X149" s="36">
        <f>E149*S149/1000</f>
        <v>5.7981747395591594E-2</v>
      </c>
      <c r="Y149" s="36">
        <f>O149*T149</f>
        <v>0.15743626326486493</v>
      </c>
      <c r="Z149" s="275">
        <f>SUM(U149:Y149)</f>
        <v>0.73486674822463338</v>
      </c>
    </row>
    <row r="150" spans="1:26" x14ac:dyDescent="0.2">
      <c r="A150" s="201" t="str">
        <f>+A153</f>
        <v>58E &amp; 59E</v>
      </c>
      <c r="B150" s="172" t="s">
        <v>255</v>
      </c>
      <c r="C150" s="157" t="s">
        <v>318</v>
      </c>
      <c r="D150" s="157" t="s">
        <v>344</v>
      </c>
      <c r="E150" s="157">
        <v>1000</v>
      </c>
      <c r="F150" s="157" t="s">
        <v>327</v>
      </c>
      <c r="G150" s="291">
        <v>134.33333333333334</v>
      </c>
      <c r="H150" s="159">
        <v>1184.45</v>
      </c>
      <c r="I150" s="160" t="s">
        <v>242</v>
      </c>
      <c r="J150" s="297">
        <v>2</v>
      </c>
      <c r="K150" s="162">
        <f>IF(I150="Yes",G150*J150,0)</f>
        <v>268.66666666666669</v>
      </c>
      <c r="L150" s="159">
        <f>IF(F150="Company", G150*H150,0)</f>
        <v>159111.1166666667</v>
      </c>
      <c r="M150" s="163">
        <f>E150*G150/1000</f>
        <v>134.33333333333334</v>
      </c>
      <c r="N150" s="301">
        <v>564200</v>
      </c>
      <c r="O150" s="194">
        <f>E150*4200/1000/12</f>
        <v>350</v>
      </c>
      <c r="P150" s="282">
        <f>'WP#2 - UE-190529 Light COS'!E$21</f>
        <v>5.9076601033138121E-4</v>
      </c>
      <c r="Q150" s="286">
        <f>'WP#2 - UE-190529 Light COS'!$E$45</f>
        <v>0</v>
      </c>
      <c r="R150" s="286">
        <f>'WP#2 - UE-190529 Light COS'!E$74</f>
        <v>0</v>
      </c>
      <c r="S150" s="286">
        <f>'WP#2 - UE-190529 Light COS'!$E$116</f>
        <v>0.144954368488979</v>
      </c>
      <c r="T150" s="286">
        <f>'WP#2 - UE-190529 Light COS'!$E$123</f>
        <v>1.1245447376061781E-3</v>
      </c>
      <c r="U150" s="36">
        <f>IF(F150="Company", H150*P150, 0)</f>
        <v>0.69973280093700452</v>
      </c>
      <c r="V150" s="36">
        <f>IF(I150="yes", J150*Q150, 0)</f>
        <v>0</v>
      </c>
      <c r="W150" s="36">
        <f>R150*O150</f>
        <v>0</v>
      </c>
      <c r="X150" s="36">
        <f>E150*S150/1000</f>
        <v>0.144954368488979</v>
      </c>
      <c r="Y150" s="36">
        <f>O150*T150</f>
        <v>0.39359065816216232</v>
      </c>
      <c r="Z150" s="275">
        <f>SUM(U150:Y150)</f>
        <v>1.2382778275881459</v>
      </c>
    </row>
    <row r="151" spans="1:26" x14ac:dyDescent="0.2">
      <c r="A151" s="201"/>
      <c r="B151" s="172"/>
      <c r="C151" s="157"/>
      <c r="D151" s="157"/>
      <c r="E151" s="157"/>
      <c r="F151" s="157"/>
      <c r="G151" s="291"/>
      <c r="H151" s="159"/>
      <c r="I151" s="160"/>
      <c r="J151" s="297"/>
      <c r="K151" s="162"/>
      <c r="L151" s="159"/>
      <c r="M151" s="163"/>
      <c r="N151" s="301"/>
      <c r="O151" s="199"/>
      <c r="P151" s="282"/>
      <c r="Q151" s="286"/>
      <c r="R151" s="286"/>
      <c r="S151" s="286"/>
      <c r="T151" s="286"/>
      <c r="Z151" s="275"/>
    </row>
    <row r="152" spans="1:26" x14ac:dyDescent="0.2">
      <c r="A152" s="201" t="str">
        <f>+A148</f>
        <v>58E &amp; 59E</v>
      </c>
      <c r="B152" s="172" t="s">
        <v>254</v>
      </c>
      <c r="C152" s="157" t="s">
        <v>318</v>
      </c>
      <c r="D152" s="157" t="s">
        <v>345</v>
      </c>
      <c r="E152" s="157">
        <v>250</v>
      </c>
      <c r="F152" s="157" t="s">
        <v>327</v>
      </c>
      <c r="G152" s="291">
        <v>11</v>
      </c>
      <c r="H152" s="159">
        <v>875.7</v>
      </c>
      <c r="I152" s="160" t="s">
        <v>242</v>
      </c>
      <c r="J152" s="297">
        <v>2</v>
      </c>
      <c r="K152" s="162">
        <f>IF(I152="Yes",G152*J152,0)</f>
        <v>22</v>
      </c>
      <c r="L152" s="159">
        <f>IF(F152="Company", G152*H152,0)</f>
        <v>9632.7000000000007</v>
      </c>
      <c r="M152" s="163">
        <f>E152*G152/1000</f>
        <v>2.75</v>
      </c>
      <c r="N152" s="301">
        <v>11550</v>
      </c>
      <c r="O152" s="194">
        <f>E152*4200/1000/12</f>
        <v>87.5</v>
      </c>
      <c r="P152" s="282">
        <f>'WP#2 - UE-190529 Light COS'!E$21</f>
        <v>5.9076601033138121E-4</v>
      </c>
      <c r="Q152" s="286">
        <f>'WP#2 - UE-190529 Light COS'!$E$45</f>
        <v>0</v>
      </c>
      <c r="R152" s="286">
        <f>'WP#2 - UE-190529 Light COS'!E$74</f>
        <v>0</v>
      </c>
      <c r="S152" s="286">
        <f>'WP#2 - UE-190529 Light COS'!$E$116</f>
        <v>0.144954368488979</v>
      </c>
      <c r="T152" s="286">
        <f>'WP#2 - UE-190529 Light COS'!$E$123</f>
        <v>1.1245447376061781E-3</v>
      </c>
      <c r="U152" s="36">
        <f>IF(F152="Company", H152*P152, 0)</f>
        <v>0.51733379524719059</v>
      </c>
      <c r="V152" s="36">
        <f>IF(I152="yes", J152*Q152, 0)</f>
        <v>0</v>
      </c>
      <c r="W152" s="36">
        <f>R152*O152</f>
        <v>0</v>
      </c>
      <c r="X152" s="36">
        <f>E152*S152/1000</f>
        <v>3.6238592122244749E-2</v>
      </c>
      <c r="Y152" s="36">
        <f>O152*T152</f>
        <v>9.839766454054058E-2</v>
      </c>
      <c r="Z152" s="275">
        <f>SUM(U152:Y152)</f>
        <v>0.65197005190997592</v>
      </c>
    </row>
    <row r="153" spans="1:26" x14ac:dyDescent="0.2">
      <c r="A153" s="201" t="str">
        <f>+A149</f>
        <v>58E &amp; 59E</v>
      </c>
      <c r="B153" s="172" t="s">
        <v>254</v>
      </c>
      <c r="C153" s="157" t="s">
        <v>318</v>
      </c>
      <c r="D153" s="157" t="s">
        <v>346</v>
      </c>
      <c r="E153" s="157">
        <v>400</v>
      </c>
      <c r="F153" s="157" t="s">
        <v>327</v>
      </c>
      <c r="G153" s="291">
        <v>40.5</v>
      </c>
      <c r="H153" s="159">
        <v>879.28</v>
      </c>
      <c r="I153" s="160" t="s">
        <v>242</v>
      </c>
      <c r="J153" s="297">
        <v>2</v>
      </c>
      <c r="K153" s="162">
        <f>IF(I153="Yes",G153*J153,0)</f>
        <v>81</v>
      </c>
      <c r="L153" s="159">
        <f>IF(F153="Company", G153*H153,0)</f>
        <v>35610.839999999997</v>
      </c>
      <c r="M153" s="163">
        <f>E153*G153/1000</f>
        <v>16.2</v>
      </c>
      <c r="N153" s="301">
        <v>68040</v>
      </c>
      <c r="O153" s="194">
        <f>E153*4200/1000/12</f>
        <v>140</v>
      </c>
      <c r="P153" s="282">
        <f>'WP#2 - UE-190529 Light COS'!E$21</f>
        <v>5.9076601033138121E-4</v>
      </c>
      <c r="Q153" s="286">
        <f>'WP#2 - UE-190529 Light COS'!$E$45</f>
        <v>0</v>
      </c>
      <c r="R153" s="286">
        <f>'WP#2 - UE-190529 Light COS'!E$74</f>
        <v>0</v>
      </c>
      <c r="S153" s="286">
        <f>'WP#2 - UE-190529 Light COS'!$E$116</f>
        <v>0.144954368488979</v>
      </c>
      <c r="T153" s="286">
        <f>'WP#2 - UE-190529 Light COS'!$E$123</f>
        <v>1.1245447376061781E-3</v>
      </c>
      <c r="U153" s="36">
        <f>IF(F153="Company", H153*P153, 0)</f>
        <v>0.51944873756417687</v>
      </c>
      <c r="V153" s="36">
        <f>IF(I153="yes", J153*Q153, 0)</f>
        <v>0</v>
      </c>
      <c r="W153" s="36">
        <f>R153*O153</f>
        <v>0</v>
      </c>
      <c r="X153" s="36">
        <f>E153*S153/1000</f>
        <v>5.7981747395591594E-2</v>
      </c>
      <c r="Y153" s="36">
        <f>O153*T153</f>
        <v>0.15743626326486493</v>
      </c>
      <c r="Z153" s="275">
        <f>SUM(U153:Y153)</f>
        <v>0.73486674822463338</v>
      </c>
    </row>
    <row r="154" spans="1:26" x14ac:dyDescent="0.2">
      <c r="A154" s="201"/>
      <c r="B154" s="172"/>
      <c r="C154" s="157"/>
      <c r="D154" s="157"/>
      <c r="E154" s="157"/>
      <c r="F154" s="157"/>
      <c r="G154" s="291"/>
      <c r="H154" s="159"/>
      <c r="I154" s="160"/>
      <c r="J154" s="297"/>
      <c r="K154" s="162"/>
      <c r="L154" s="159"/>
      <c r="M154" s="163"/>
      <c r="N154" s="301"/>
      <c r="O154" s="199"/>
      <c r="P154" s="282"/>
      <c r="Q154" s="286"/>
      <c r="R154" s="286"/>
      <c r="S154" s="286"/>
      <c r="T154" s="286"/>
      <c r="Z154" s="275"/>
    </row>
    <row r="155" spans="1:26" x14ac:dyDescent="0.2">
      <c r="A155" s="201" t="s">
        <v>253</v>
      </c>
      <c r="B155" s="172"/>
      <c r="C155" s="157" t="s">
        <v>299</v>
      </c>
      <c r="D155" s="157" t="s">
        <v>300</v>
      </c>
      <c r="E155" s="157">
        <v>45</v>
      </c>
      <c r="F155" s="157" t="s">
        <v>327</v>
      </c>
      <c r="G155" s="291">
        <v>1.6666666666666667</v>
      </c>
      <c r="H155" s="159">
        <v>928.56000000000006</v>
      </c>
      <c r="I155" s="160" t="s">
        <v>242</v>
      </c>
      <c r="J155" s="297">
        <v>0.2</v>
      </c>
      <c r="K155" s="162">
        <f t="shared" ref="K155:K169" si="138">IF(I155="Yes",G155*J155,0)</f>
        <v>0.33333333333333337</v>
      </c>
      <c r="L155" s="159">
        <f t="shared" ref="L155:L169" si="139">IF(F155="Company", G155*H155,0)</f>
        <v>1547.6000000000001</v>
      </c>
      <c r="M155" s="163">
        <f t="shared" ref="M155:M169" si="140">E155*G155/1000</f>
        <v>7.4999999999999997E-2</v>
      </c>
      <c r="N155" s="301">
        <v>315</v>
      </c>
      <c r="O155" s="194">
        <f t="shared" ref="O155:O169" si="141">E155*4200/1000/12</f>
        <v>15.75</v>
      </c>
      <c r="P155" s="282">
        <f>'WP#2 - UE-190529 Light COS'!E$21</f>
        <v>5.9076601033138121E-4</v>
      </c>
      <c r="Q155" s="286">
        <f>'WP#2 - UE-190529 Light COS'!$E$45</f>
        <v>0</v>
      </c>
      <c r="R155" s="286">
        <f>'WP#2 - UE-190529 Light COS'!E$74</f>
        <v>0</v>
      </c>
      <c r="S155" s="286">
        <f>'WP#2 - UE-190529 Light COS'!$E$116</f>
        <v>0.144954368488979</v>
      </c>
      <c r="T155" s="286">
        <f>'WP#2 - UE-190529 Light COS'!$E$123</f>
        <v>1.1245447376061781E-3</v>
      </c>
      <c r="U155" s="36">
        <f t="shared" ref="U155:U169" si="142">IF(F155="Company", H155*P155, 0)</f>
        <v>0.54856168655330739</v>
      </c>
      <c r="V155" s="36">
        <f t="shared" ref="V155:V169" si="143">IF(I155="yes", J155*Q155, 0)</f>
        <v>0</v>
      </c>
      <c r="W155" s="36">
        <f t="shared" ref="W155:W169" si="144">R155*O155</f>
        <v>0</v>
      </c>
      <c r="X155" s="36">
        <f t="shared" ref="X155:X169" si="145">E155*S155/1000</f>
        <v>6.5229465820040551E-3</v>
      </c>
      <c r="Y155" s="36">
        <f t="shared" ref="Y155:Y169" si="146">O155*T155</f>
        <v>1.7711579617297305E-2</v>
      </c>
      <c r="Z155" s="275">
        <f t="shared" ref="Z155:Z169" si="147">SUM(U155:Y155)</f>
        <v>0.57279621275260872</v>
      </c>
    </row>
    <row r="156" spans="1:26" x14ac:dyDescent="0.2">
      <c r="A156" s="201" t="s">
        <v>253</v>
      </c>
      <c r="B156" s="172"/>
      <c r="C156" s="157" t="s">
        <v>299</v>
      </c>
      <c r="D156" s="157" t="s">
        <v>301</v>
      </c>
      <c r="E156" s="157">
        <v>75</v>
      </c>
      <c r="F156" s="157" t="s">
        <v>327</v>
      </c>
      <c r="G156" s="291">
        <v>16.5</v>
      </c>
      <c r="H156" s="159">
        <v>1009.26</v>
      </c>
      <c r="I156" s="160" t="s">
        <v>242</v>
      </c>
      <c r="J156" s="297">
        <v>0.2</v>
      </c>
      <c r="K156" s="162">
        <f t="shared" si="138"/>
        <v>3.3000000000000003</v>
      </c>
      <c r="L156" s="159">
        <f t="shared" si="139"/>
        <v>16652.79</v>
      </c>
      <c r="M156" s="163">
        <f t="shared" si="140"/>
        <v>1.2375</v>
      </c>
      <c r="N156" s="301">
        <v>5197.5</v>
      </c>
      <c r="O156" s="194">
        <f t="shared" si="141"/>
        <v>26.25</v>
      </c>
      <c r="P156" s="282">
        <f>'WP#2 - UE-190529 Light COS'!E$21</f>
        <v>5.9076601033138121E-4</v>
      </c>
      <c r="Q156" s="286">
        <f>'WP#2 - UE-190529 Light COS'!$E$45</f>
        <v>0</v>
      </c>
      <c r="R156" s="286">
        <f>'WP#2 - UE-190529 Light COS'!E$74</f>
        <v>0</v>
      </c>
      <c r="S156" s="286">
        <f>'WP#2 - UE-190529 Light COS'!$E$116</f>
        <v>0.144954368488979</v>
      </c>
      <c r="T156" s="286">
        <f>'WP#2 - UE-190529 Light COS'!$E$123</f>
        <v>1.1245447376061781E-3</v>
      </c>
      <c r="U156" s="36">
        <f t="shared" si="142"/>
        <v>0.59623650358704983</v>
      </c>
      <c r="V156" s="36">
        <f t="shared" si="143"/>
        <v>0</v>
      </c>
      <c r="W156" s="36">
        <f t="shared" si="144"/>
        <v>0</v>
      </c>
      <c r="X156" s="36">
        <f t="shared" si="145"/>
        <v>1.0871577636673426E-2</v>
      </c>
      <c r="Y156" s="36">
        <f t="shared" si="146"/>
        <v>2.9519299362162174E-2</v>
      </c>
      <c r="Z156" s="275">
        <f t="shared" si="147"/>
        <v>0.63662738058588542</v>
      </c>
    </row>
    <row r="157" spans="1:26" x14ac:dyDescent="0.2">
      <c r="A157" s="201" t="s">
        <v>253</v>
      </c>
      <c r="B157" s="172"/>
      <c r="C157" s="157" t="s">
        <v>299</v>
      </c>
      <c r="D157" s="157" t="s">
        <v>302</v>
      </c>
      <c r="E157" s="157">
        <v>105</v>
      </c>
      <c r="F157" s="157" t="s">
        <v>327</v>
      </c>
      <c r="G157" s="291">
        <v>21</v>
      </c>
      <c r="H157" s="159">
        <v>1089.96</v>
      </c>
      <c r="I157" s="160" t="s">
        <v>242</v>
      </c>
      <c r="J157" s="297">
        <v>0.2</v>
      </c>
      <c r="K157" s="162">
        <f t="shared" si="138"/>
        <v>4.2</v>
      </c>
      <c r="L157" s="159">
        <f t="shared" si="139"/>
        <v>22889.16</v>
      </c>
      <c r="M157" s="163">
        <f t="shared" si="140"/>
        <v>2.2050000000000001</v>
      </c>
      <c r="N157" s="301">
        <v>9261</v>
      </c>
      <c r="O157" s="194">
        <f t="shared" si="141"/>
        <v>36.75</v>
      </c>
      <c r="P157" s="282">
        <f>'WP#2 - UE-190529 Light COS'!E$21</f>
        <v>5.9076601033138121E-4</v>
      </c>
      <c r="Q157" s="286">
        <f>'WP#2 - UE-190529 Light COS'!$E$45</f>
        <v>0</v>
      </c>
      <c r="R157" s="286">
        <f>'WP#2 - UE-190529 Light COS'!E$74</f>
        <v>0</v>
      </c>
      <c r="S157" s="286">
        <f>'WP#2 - UE-190529 Light COS'!$E$116</f>
        <v>0.144954368488979</v>
      </c>
      <c r="T157" s="286">
        <f>'WP#2 - UE-190529 Light COS'!$E$123</f>
        <v>1.1245447376061781E-3</v>
      </c>
      <c r="U157" s="36">
        <f t="shared" si="142"/>
        <v>0.64391132062079226</v>
      </c>
      <c r="V157" s="36">
        <f t="shared" si="143"/>
        <v>0</v>
      </c>
      <c r="W157" s="36">
        <f t="shared" si="144"/>
        <v>0</v>
      </c>
      <c r="X157" s="36">
        <f t="shared" si="145"/>
        <v>1.5220208691342794E-2</v>
      </c>
      <c r="Y157" s="36">
        <f t="shared" si="146"/>
        <v>4.1327019107027047E-2</v>
      </c>
      <c r="Z157" s="275">
        <f t="shared" si="147"/>
        <v>0.70045854841916211</v>
      </c>
    </row>
    <row r="158" spans="1:26" x14ac:dyDescent="0.2">
      <c r="A158" s="201" t="s">
        <v>253</v>
      </c>
      <c r="B158" s="172"/>
      <c r="C158" s="157" t="s">
        <v>299</v>
      </c>
      <c r="D158" s="157" t="s">
        <v>303</v>
      </c>
      <c r="E158" s="157">
        <v>135</v>
      </c>
      <c r="F158" s="157" t="s">
        <v>327</v>
      </c>
      <c r="G158" s="291">
        <v>59.666666666666664</v>
      </c>
      <c r="H158" s="159">
        <v>1170.6600000000001</v>
      </c>
      <c r="I158" s="160" t="s">
        <v>242</v>
      </c>
      <c r="J158" s="297">
        <v>0.2</v>
      </c>
      <c r="K158" s="162">
        <f t="shared" si="138"/>
        <v>11.933333333333334</v>
      </c>
      <c r="L158" s="159">
        <f t="shared" si="139"/>
        <v>69849.38</v>
      </c>
      <c r="M158" s="163">
        <f t="shared" si="140"/>
        <v>8.0549999999999997</v>
      </c>
      <c r="N158" s="301">
        <v>33831</v>
      </c>
      <c r="O158" s="194">
        <f t="shared" si="141"/>
        <v>47.25</v>
      </c>
      <c r="P158" s="282">
        <f>'WP#2 - UE-190529 Light COS'!E$21</f>
        <v>5.9076601033138121E-4</v>
      </c>
      <c r="Q158" s="286">
        <f>'WP#2 - UE-190529 Light COS'!$E$45</f>
        <v>0</v>
      </c>
      <c r="R158" s="286">
        <f>'WP#2 - UE-190529 Light COS'!E$74</f>
        <v>0</v>
      </c>
      <c r="S158" s="286">
        <f>'WP#2 - UE-190529 Light COS'!$E$116</f>
        <v>0.144954368488979</v>
      </c>
      <c r="T158" s="286">
        <f>'WP#2 - UE-190529 Light COS'!$E$123</f>
        <v>1.1245447376061781E-3</v>
      </c>
      <c r="U158" s="36">
        <f t="shared" si="142"/>
        <v>0.6915861376545348</v>
      </c>
      <c r="V158" s="36">
        <f t="shared" si="143"/>
        <v>0</v>
      </c>
      <c r="W158" s="36">
        <f t="shared" si="144"/>
        <v>0</v>
      </c>
      <c r="X158" s="36">
        <f t="shared" si="145"/>
        <v>1.9568839746012163E-2</v>
      </c>
      <c r="Y158" s="36">
        <f t="shared" si="146"/>
        <v>5.3134738851891912E-2</v>
      </c>
      <c r="Z158" s="275">
        <f t="shared" si="147"/>
        <v>0.76428971625243891</v>
      </c>
    </row>
    <row r="159" spans="1:26" x14ac:dyDescent="0.2">
      <c r="A159" s="201" t="s">
        <v>253</v>
      </c>
      <c r="B159" s="172"/>
      <c r="C159" s="157" t="s">
        <v>299</v>
      </c>
      <c r="D159" s="157" t="s">
        <v>304</v>
      </c>
      <c r="E159" s="157">
        <v>165</v>
      </c>
      <c r="F159" s="157" t="s">
        <v>327</v>
      </c>
      <c r="G159" s="291">
        <v>4.916666666666667</v>
      </c>
      <c r="H159" s="159">
        <v>1251.3600000000001</v>
      </c>
      <c r="I159" s="160" t="s">
        <v>242</v>
      </c>
      <c r="J159" s="297">
        <v>0.2</v>
      </c>
      <c r="K159" s="162">
        <f t="shared" si="138"/>
        <v>0.98333333333333339</v>
      </c>
      <c r="L159" s="159">
        <f t="shared" si="139"/>
        <v>6152.5200000000013</v>
      </c>
      <c r="M159" s="163">
        <f t="shared" si="140"/>
        <v>0.81125000000000003</v>
      </c>
      <c r="N159" s="301">
        <v>3407.25</v>
      </c>
      <c r="O159" s="194">
        <f t="shared" si="141"/>
        <v>57.75</v>
      </c>
      <c r="P159" s="282">
        <f>'WP#2 - UE-190529 Light COS'!E$21</f>
        <v>5.9076601033138121E-4</v>
      </c>
      <c r="Q159" s="286">
        <f>'WP#2 - UE-190529 Light COS'!$E$45</f>
        <v>0</v>
      </c>
      <c r="R159" s="286">
        <f>'WP#2 - UE-190529 Light COS'!E$74</f>
        <v>0</v>
      </c>
      <c r="S159" s="286">
        <f>'WP#2 - UE-190529 Light COS'!$E$116</f>
        <v>0.144954368488979</v>
      </c>
      <c r="T159" s="286">
        <f>'WP#2 - UE-190529 Light COS'!$E$123</f>
        <v>1.1245447376061781E-3</v>
      </c>
      <c r="U159" s="36">
        <f t="shared" si="142"/>
        <v>0.73926095468827724</v>
      </c>
      <c r="V159" s="36">
        <f t="shared" si="143"/>
        <v>0</v>
      </c>
      <c r="W159" s="36">
        <f t="shared" si="144"/>
        <v>0</v>
      </c>
      <c r="X159" s="36">
        <f t="shared" si="145"/>
        <v>2.3917470800681535E-2</v>
      </c>
      <c r="Y159" s="36">
        <f t="shared" si="146"/>
        <v>6.4942458596756777E-2</v>
      </c>
      <c r="Z159" s="275">
        <f t="shared" si="147"/>
        <v>0.82812088408571549</v>
      </c>
    </row>
    <row r="160" spans="1:26" x14ac:dyDescent="0.2">
      <c r="A160" s="201" t="s">
        <v>253</v>
      </c>
      <c r="B160" s="172"/>
      <c r="C160" s="157" t="s">
        <v>299</v>
      </c>
      <c r="D160" s="157" t="s">
        <v>305</v>
      </c>
      <c r="E160" s="157">
        <v>195</v>
      </c>
      <c r="F160" s="157" t="s">
        <v>327</v>
      </c>
      <c r="G160" s="291">
        <v>0</v>
      </c>
      <c r="H160" s="159">
        <v>1332.0600000000004</v>
      </c>
      <c r="I160" s="160" t="s">
        <v>242</v>
      </c>
      <c r="J160" s="297">
        <v>0.2</v>
      </c>
      <c r="K160" s="162">
        <f t="shared" si="138"/>
        <v>0</v>
      </c>
      <c r="L160" s="159">
        <f t="shared" si="139"/>
        <v>0</v>
      </c>
      <c r="M160" s="163">
        <f t="shared" si="140"/>
        <v>0</v>
      </c>
      <c r="N160" s="301">
        <v>0</v>
      </c>
      <c r="O160" s="194">
        <f t="shared" si="141"/>
        <v>68.25</v>
      </c>
      <c r="P160" s="282">
        <f>'WP#2 - UE-190529 Light COS'!E$21</f>
        <v>5.9076601033138121E-4</v>
      </c>
      <c r="Q160" s="286">
        <f>'WP#2 - UE-190529 Light COS'!$E$45</f>
        <v>0</v>
      </c>
      <c r="R160" s="286">
        <f>'WP#2 - UE-190529 Light COS'!E$74</f>
        <v>0</v>
      </c>
      <c r="S160" s="286">
        <f>'WP#2 - UE-190529 Light COS'!$E$116</f>
        <v>0.144954368488979</v>
      </c>
      <c r="T160" s="286">
        <f>'WP#2 - UE-190529 Light COS'!$E$123</f>
        <v>1.1245447376061781E-3</v>
      </c>
      <c r="U160" s="36">
        <f t="shared" si="142"/>
        <v>0.78693577172201989</v>
      </c>
      <c r="V160" s="36">
        <f t="shared" si="143"/>
        <v>0</v>
      </c>
      <c r="W160" s="36">
        <f t="shared" si="144"/>
        <v>0</v>
      </c>
      <c r="X160" s="36">
        <f t="shared" si="145"/>
        <v>2.8266101855350903E-2</v>
      </c>
      <c r="Y160" s="36">
        <f t="shared" si="146"/>
        <v>7.675017834162165E-2</v>
      </c>
      <c r="Z160" s="275">
        <f t="shared" si="147"/>
        <v>0.89195205191899252</v>
      </c>
    </row>
    <row r="161" spans="1:26" x14ac:dyDescent="0.2">
      <c r="A161" s="201" t="s">
        <v>253</v>
      </c>
      <c r="B161" s="172"/>
      <c r="C161" s="157" t="s">
        <v>299</v>
      </c>
      <c r="D161" s="157" t="s">
        <v>306</v>
      </c>
      <c r="E161" s="157">
        <v>225</v>
      </c>
      <c r="F161" s="157" t="s">
        <v>327</v>
      </c>
      <c r="G161" s="291">
        <v>2.9166666666666665</v>
      </c>
      <c r="H161" s="159">
        <v>1412.7600000000002</v>
      </c>
      <c r="I161" s="160" t="s">
        <v>242</v>
      </c>
      <c r="J161" s="297">
        <v>0.2</v>
      </c>
      <c r="K161" s="162">
        <f t="shared" si="138"/>
        <v>0.58333333333333337</v>
      </c>
      <c r="L161" s="159">
        <f t="shared" si="139"/>
        <v>4120.55</v>
      </c>
      <c r="M161" s="163">
        <f t="shared" si="140"/>
        <v>0.65625</v>
      </c>
      <c r="N161" s="301">
        <v>2756.25</v>
      </c>
      <c r="O161" s="194">
        <f t="shared" si="141"/>
        <v>78.75</v>
      </c>
      <c r="P161" s="282">
        <f>'WP#2 - UE-190529 Light COS'!E$21</f>
        <v>5.9076601033138121E-4</v>
      </c>
      <c r="Q161" s="286">
        <f>'WP#2 - UE-190529 Light COS'!$E$45</f>
        <v>0</v>
      </c>
      <c r="R161" s="286">
        <f>'WP#2 - UE-190529 Light COS'!E$74</f>
        <v>0</v>
      </c>
      <c r="S161" s="286">
        <f>'WP#2 - UE-190529 Light COS'!$E$116</f>
        <v>0.144954368488979</v>
      </c>
      <c r="T161" s="286">
        <f>'WP#2 - UE-190529 Light COS'!$E$123</f>
        <v>1.1245447376061781E-3</v>
      </c>
      <c r="U161" s="36">
        <f t="shared" si="142"/>
        <v>0.83461058875576222</v>
      </c>
      <c r="V161" s="36">
        <f t="shared" si="143"/>
        <v>0</v>
      </c>
      <c r="W161" s="36">
        <f t="shared" si="144"/>
        <v>0</v>
      </c>
      <c r="X161" s="36">
        <f t="shared" si="145"/>
        <v>3.2614732910020275E-2</v>
      </c>
      <c r="Y161" s="36">
        <f t="shared" si="146"/>
        <v>8.8557898086486522E-2</v>
      </c>
      <c r="Z161" s="275">
        <f t="shared" si="147"/>
        <v>0.95578321975226899</v>
      </c>
    </row>
    <row r="162" spans="1:26" x14ac:dyDescent="0.2">
      <c r="A162" s="201" t="s">
        <v>253</v>
      </c>
      <c r="B162" s="172"/>
      <c r="C162" s="157" t="s">
        <v>299</v>
      </c>
      <c r="D162" s="157" t="s">
        <v>307</v>
      </c>
      <c r="E162" s="157">
        <v>255</v>
      </c>
      <c r="F162" s="157" t="s">
        <v>327</v>
      </c>
      <c r="G162" s="291">
        <v>8.9166666666666661</v>
      </c>
      <c r="H162" s="159">
        <v>1493.4600000000003</v>
      </c>
      <c r="I162" s="160" t="s">
        <v>242</v>
      </c>
      <c r="J162" s="297">
        <v>0.2</v>
      </c>
      <c r="K162" s="162">
        <f t="shared" si="138"/>
        <v>1.7833333333333332</v>
      </c>
      <c r="L162" s="159">
        <f t="shared" si="139"/>
        <v>13316.685000000001</v>
      </c>
      <c r="M162" s="163">
        <f t="shared" si="140"/>
        <v>2.2737500000000002</v>
      </c>
      <c r="N162" s="301">
        <v>9549.75</v>
      </c>
      <c r="O162" s="194">
        <f t="shared" si="141"/>
        <v>89.25</v>
      </c>
      <c r="P162" s="282">
        <f>'WP#2 - UE-190529 Light COS'!E$21</f>
        <v>5.9076601033138121E-4</v>
      </c>
      <c r="Q162" s="286">
        <f>'WP#2 - UE-190529 Light COS'!$E$45</f>
        <v>0</v>
      </c>
      <c r="R162" s="286">
        <f>'WP#2 - UE-190529 Light COS'!E$74</f>
        <v>0</v>
      </c>
      <c r="S162" s="286">
        <f>'WP#2 - UE-190529 Light COS'!$E$116</f>
        <v>0.144954368488979</v>
      </c>
      <c r="T162" s="286">
        <f>'WP#2 - UE-190529 Light COS'!$E$123</f>
        <v>1.1245447376061781E-3</v>
      </c>
      <c r="U162" s="36">
        <f t="shared" si="142"/>
        <v>0.88228540578950476</v>
      </c>
      <c r="V162" s="36">
        <f t="shared" si="143"/>
        <v>0</v>
      </c>
      <c r="W162" s="36">
        <f t="shared" si="144"/>
        <v>0</v>
      </c>
      <c r="X162" s="36">
        <f t="shared" si="145"/>
        <v>3.696336396468964E-2</v>
      </c>
      <c r="Y162" s="36">
        <f t="shared" si="146"/>
        <v>0.10036561783135139</v>
      </c>
      <c r="Z162" s="275">
        <f t="shared" si="147"/>
        <v>1.0196143875855459</v>
      </c>
    </row>
    <row r="163" spans="1:26" x14ac:dyDescent="0.2">
      <c r="A163" s="201" t="s">
        <v>253</v>
      </c>
      <c r="B163" s="172"/>
      <c r="C163" s="157" t="s">
        <v>299</v>
      </c>
      <c r="D163" s="157" t="s">
        <v>308</v>
      </c>
      <c r="E163" s="157">
        <v>285</v>
      </c>
      <c r="F163" s="157" t="s">
        <v>327</v>
      </c>
      <c r="G163" s="291">
        <v>0</v>
      </c>
      <c r="H163" s="159">
        <v>1574.1600000000003</v>
      </c>
      <c r="I163" s="160" t="s">
        <v>242</v>
      </c>
      <c r="J163" s="297">
        <v>0.2</v>
      </c>
      <c r="K163" s="162">
        <f t="shared" si="138"/>
        <v>0</v>
      </c>
      <c r="L163" s="159">
        <f t="shared" si="139"/>
        <v>0</v>
      </c>
      <c r="M163" s="163">
        <f t="shared" si="140"/>
        <v>0</v>
      </c>
      <c r="N163" s="301">
        <v>0</v>
      </c>
      <c r="O163" s="194">
        <f t="shared" si="141"/>
        <v>99.75</v>
      </c>
      <c r="P163" s="282">
        <f>'WP#2 - UE-190529 Light COS'!E$21</f>
        <v>5.9076601033138121E-4</v>
      </c>
      <c r="Q163" s="286">
        <f>'WP#2 - UE-190529 Light COS'!$E$45</f>
        <v>0</v>
      </c>
      <c r="R163" s="286">
        <f>'WP#2 - UE-190529 Light COS'!E$74</f>
        <v>0</v>
      </c>
      <c r="S163" s="286">
        <f>'WP#2 - UE-190529 Light COS'!$E$116</f>
        <v>0.144954368488979</v>
      </c>
      <c r="T163" s="286">
        <f>'WP#2 - UE-190529 Light COS'!$E$123</f>
        <v>1.1245447376061781E-3</v>
      </c>
      <c r="U163" s="36">
        <f t="shared" si="142"/>
        <v>0.9299602228232472</v>
      </c>
      <c r="V163" s="36">
        <f t="shared" si="143"/>
        <v>0</v>
      </c>
      <c r="W163" s="36">
        <f t="shared" si="144"/>
        <v>0</v>
      </c>
      <c r="X163" s="36">
        <f t="shared" si="145"/>
        <v>4.1311995019359019E-2</v>
      </c>
      <c r="Y163" s="36">
        <f t="shared" si="146"/>
        <v>0.11217333757621627</v>
      </c>
      <c r="Z163" s="275">
        <f t="shared" si="147"/>
        <v>1.0834455554188225</v>
      </c>
    </row>
    <row r="164" spans="1:26" x14ac:dyDescent="0.2">
      <c r="A164" s="201" t="s">
        <v>253</v>
      </c>
      <c r="B164" s="172"/>
      <c r="C164" s="157" t="s">
        <v>299</v>
      </c>
      <c r="D164" s="157" t="s">
        <v>347</v>
      </c>
      <c r="E164" s="157">
        <v>350</v>
      </c>
      <c r="F164" s="157" t="s">
        <v>327</v>
      </c>
      <c r="G164" s="291">
        <v>0</v>
      </c>
      <c r="H164" s="159">
        <v>1749.0100000000004</v>
      </c>
      <c r="I164" s="160" t="s">
        <v>242</v>
      </c>
      <c r="J164" s="297">
        <v>0.2</v>
      </c>
      <c r="K164" s="162">
        <f t="shared" si="138"/>
        <v>0</v>
      </c>
      <c r="L164" s="159">
        <f t="shared" si="139"/>
        <v>0</v>
      </c>
      <c r="M164" s="163">
        <f t="shared" si="140"/>
        <v>0</v>
      </c>
      <c r="N164" s="301">
        <v>0</v>
      </c>
      <c r="O164" s="194">
        <f t="shared" si="141"/>
        <v>122.5</v>
      </c>
      <c r="P164" s="282">
        <f>'WP#2 - UE-190529 Light COS'!E$21</f>
        <v>5.9076601033138121E-4</v>
      </c>
      <c r="Q164" s="286">
        <f>'WP#2 - UE-190529 Light COS'!$E$45</f>
        <v>0</v>
      </c>
      <c r="R164" s="286">
        <f>'WP#2 - UE-190529 Light COS'!E$74</f>
        <v>0</v>
      </c>
      <c r="S164" s="286">
        <f>'WP#2 - UE-190529 Light COS'!$E$116</f>
        <v>0.144954368488979</v>
      </c>
      <c r="T164" s="286">
        <f>'WP#2 - UE-190529 Light COS'!$E$123</f>
        <v>1.1245447376061781E-3</v>
      </c>
      <c r="U164" s="36">
        <f t="shared" si="142"/>
        <v>1.0332556597296894</v>
      </c>
      <c r="V164" s="36">
        <f t="shared" si="143"/>
        <v>0</v>
      </c>
      <c r="W164" s="36">
        <f t="shared" si="144"/>
        <v>0</v>
      </c>
      <c r="X164" s="36">
        <f t="shared" si="145"/>
        <v>5.0734028971142646E-2</v>
      </c>
      <c r="Y164" s="36">
        <f t="shared" si="146"/>
        <v>0.13775673035675681</v>
      </c>
      <c r="Z164" s="275">
        <f t="shared" si="147"/>
        <v>1.2217464190575889</v>
      </c>
    </row>
    <row r="165" spans="1:26" x14ac:dyDescent="0.2">
      <c r="A165" s="201" t="s">
        <v>253</v>
      </c>
      <c r="B165" s="172"/>
      <c r="C165" s="157" t="s">
        <v>299</v>
      </c>
      <c r="D165" s="157" t="s">
        <v>348</v>
      </c>
      <c r="E165" s="157">
        <v>450</v>
      </c>
      <c r="F165" s="157" t="s">
        <v>327</v>
      </c>
      <c r="G165" s="291">
        <v>0</v>
      </c>
      <c r="H165" s="159">
        <v>2018.0100000000007</v>
      </c>
      <c r="I165" s="160" t="s">
        <v>242</v>
      </c>
      <c r="J165" s="297">
        <v>0.2</v>
      </c>
      <c r="K165" s="162">
        <f t="shared" si="138"/>
        <v>0</v>
      </c>
      <c r="L165" s="159">
        <f t="shared" si="139"/>
        <v>0</v>
      </c>
      <c r="M165" s="163">
        <f t="shared" si="140"/>
        <v>0</v>
      </c>
      <c r="N165" s="301">
        <v>0</v>
      </c>
      <c r="O165" s="194">
        <f t="shared" si="141"/>
        <v>157.5</v>
      </c>
      <c r="P165" s="282">
        <f>'WP#2 - UE-190529 Light COS'!E$21</f>
        <v>5.9076601033138121E-4</v>
      </c>
      <c r="Q165" s="286">
        <f>'WP#2 - UE-190529 Light COS'!$E$45</f>
        <v>0</v>
      </c>
      <c r="R165" s="286">
        <f>'WP#2 - UE-190529 Light COS'!E$74</f>
        <v>0</v>
      </c>
      <c r="S165" s="286">
        <f>'WP#2 - UE-190529 Light COS'!$E$116</f>
        <v>0.144954368488979</v>
      </c>
      <c r="T165" s="286">
        <f>'WP#2 - UE-190529 Light COS'!$E$123</f>
        <v>1.1245447376061781E-3</v>
      </c>
      <c r="U165" s="36">
        <f t="shared" si="142"/>
        <v>1.192171716508831</v>
      </c>
      <c r="V165" s="36">
        <f t="shared" si="143"/>
        <v>0</v>
      </c>
      <c r="W165" s="36">
        <f t="shared" si="144"/>
        <v>0</v>
      </c>
      <c r="X165" s="36">
        <f t="shared" si="145"/>
        <v>6.522946582004055E-2</v>
      </c>
      <c r="Y165" s="36">
        <f t="shared" si="146"/>
        <v>0.17711579617297304</v>
      </c>
      <c r="Z165" s="275">
        <f t="shared" si="147"/>
        <v>1.4345169785018446</v>
      </c>
    </row>
    <row r="166" spans="1:26" x14ac:dyDescent="0.2">
      <c r="A166" s="201" t="s">
        <v>253</v>
      </c>
      <c r="B166" s="172"/>
      <c r="C166" s="157" t="s">
        <v>299</v>
      </c>
      <c r="D166" s="157" t="s">
        <v>349</v>
      </c>
      <c r="E166" s="157">
        <v>550</v>
      </c>
      <c r="F166" s="157" t="s">
        <v>327</v>
      </c>
      <c r="G166" s="291">
        <v>0</v>
      </c>
      <c r="H166" s="159">
        <v>2287.0100000000007</v>
      </c>
      <c r="I166" s="160" t="s">
        <v>242</v>
      </c>
      <c r="J166" s="297">
        <v>0.2</v>
      </c>
      <c r="K166" s="162">
        <f t="shared" si="138"/>
        <v>0</v>
      </c>
      <c r="L166" s="159">
        <f t="shared" si="139"/>
        <v>0</v>
      </c>
      <c r="M166" s="163">
        <f t="shared" si="140"/>
        <v>0</v>
      </c>
      <c r="N166" s="301">
        <v>0</v>
      </c>
      <c r="O166" s="194">
        <f t="shared" si="141"/>
        <v>192.5</v>
      </c>
      <c r="P166" s="282">
        <f>'WP#2 - UE-190529 Light COS'!E$21</f>
        <v>5.9076601033138121E-4</v>
      </c>
      <c r="Q166" s="286">
        <f>'WP#2 - UE-190529 Light COS'!$E$45</f>
        <v>0</v>
      </c>
      <c r="R166" s="286">
        <f>'WP#2 - UE-190529 Light COS'!E$74</f>
        <v>0</v>
      </c>
      <c r="S166" s="286">
        <f>'WP#2 - UE-190529 Light COS'!$E$116</f>
        <v>0.144954368488979</v>
      </c>
      <c r="T166" s="286">
        <f>'WP#2 - UE-190529 Light COS'!$E$123</f>
        <v>1.1245447376061781E-3</v>
      </c>
      <c r="U166" s="36">
        <f t="shared" si="142"/>
        <v>1.3510877732879725</v>
      </c>
      <c r="V166" s="36">
        <f t="shared" si="143"/>
        <v>0</v>
      </c>
      <c r="W166" s="36">
        <f t="shared" si="144"/>
        <v>0</v>
      </c>
      <c r="X166" s="36">
        <f t="shared" si="145"/>
        <v>7.972490266893846E-2</v>
      </c>
      <c r="Y166" s="36">
        <f t="shared" si="146"/>
        <v>0.21647486198918928</v>
      </c>
      <c r="Z166" s="275">
        <f t="shared" si="147"/>
        <v>1.6472875379461001</v>
      </c>
    </row>
    <row r="167" spans="1:26" x14ac:dyDescent="0.2">
      <c r="A167" s="201" t="s">
        <v>253</v>
      </c>
      <c r="B167" s="172"/>
      <c r="C167" s="157" t="s">
        <v>299</v>
      </c>
      <c r="D167" s="157" t="s">
        <v>350</v>
      </c>
      <c r="E167" s="157">
        <v>650</v>
      </c>
      <c r="F167" s="157" t="s">
        <v>327</v>
      </c>
      <c r="G167" s="291">
        <v>0</v>
      </c>
      <c r="H167" s="159">
        <v>2556.0100000000011</v>
      </c>
      <c r="I167" s="160" t="s">
        <v>242</v>
      </c>
      <c r="J167" s="297">
        <v>0.2</v>
      </c>
      <c r="K167" s="162">
        <f t="shared" si="138"/>
        <v>0</v>
      </c>
      <c r="L167" s="159">
        <f t="shared" si="139"/>
        <v>0</v>
      </c>
      <c r="M167" s="163">
        <f t="shared" si="140"/>
        <v>0</v>
      </c>
      <c r="N167" s="301">
        <v>0</v>
      </c>
      <c r="O167" s="194">
        <f t="shared" si="141"/>
        <v>227.5</v>
      </c>
      <c r="P167" s="282">
        <f>'WP#2 - UE-190529 Light COS'!E$21</f>
        <v>5.9076601033138121E-4</v>
      </c>
      <c r="Q167" s="286">
        <f>'WP#2 - UE-190529 Light COS'!$E$45</f>
        <v>0</v>
      </c>
      <c r="R167" s="286">
        <f>'WP#2 - UE-190529 Light COS'!E$74</f>
        <v>0</v>
      </c>
      <c r="S167" s="286">
        <f>'WP#2 - UE-190529 Light COS'!$E$116</f>
        <v>0.144954368488979</v>
      </c>
      <c r="T167" s="286">
        <f>'WP#2 - UE-190529 Light COS'!$E$123</f>
        <v>1.1245447376061781E-3</v>
      </c>
      <c r="U167" s="36">
        <f t="shared" si="142"/>
        <v>1.5100038300671144</v>
      </c>
      <c r="V167" s="36">
        <f t="shared" si="143"/>
        <v>0</v>
      </c>
      <c r="W167" s="36">
        <f t="shared" si="144"/>
        <v>0</v>
      </c>
      <c r="X167" s="36">
        <f t="shared" si="145"/>
        <v>9.4220339517836357E-2</v>
      </c>
      <c r="Y167" s="36">
        <f t="shared" si="146"/>
        <v>0.25583392780540554</v>
      </c>
      <c r="Z167" s="275">
        <f t="shared" si="147"/>
        <v>1.8600580973903562</v>
      </c>
    </row>
    <row r="168" spans="1:26" x14ac:dyDescent="0.2">
      <c r="A168" s="201" t="s">
        <v>253</v>
      </c>
      <c r="B168" s="172"/>
      <c r="C168" s="157" t="s">
        <v>299</v>
      </c>
      <c r="D168" s="157" t="s">
        <v>351</v>
      </c>
      <c r="E168" s="157">
        <v>750</v>
      </c>
      <c r="F168" s="157" t="s">
        <v>327</v>
      </c>
      <c r="G168" s="291">
        <v>0</v>
      </c>
      <c r="H168" s="159">
        <v>2825.0100000000011</v>
      </c>
      <c r="I168" s="160" t="s">
        <v>242</v>
      </c>
      <c r="J168" s="297">
        <v>0.2</v>
      </c>
      <c r="K168" s="162">
        <f t="shared" si="138"/>
        <v>0</v>
      </c>
      <c r="L168" s="159">
        <f t="shared" si="139"/>
        <v>0</v>
      </c>
      <c r="M168" s="163">
        <f t="shared" si="140"/>
        <v>0</v>
      </c>
      <c r="N168" s="301">
        <v>0</v>
      </c>
      <c r="O168" s="194">
        <f t="shared" si="141"/>
        <v>262.5</v>
      </c>
      <c r="P168" s="282">
        <f>'WP#2 - UE-190529 Light COS'!E$21</f>
        <v>5.9076601033138121E-4</v>
      </c>
      <c r="Q168" s="286">
        <f>'WP#2 - UE-190529 Light COS'!$E$45</f>
        <v>0</v>
      </c>
      <c r="R168" s="286">
        <f>'WP#2 - UE-190529 Light COS'!E$74</f>
        <v>0</v>
      </c>
      <c r="S168" s="286">
        <f>'WP#2 - UE-190529 Light COS'!$E$116</f>
        <v>0.144954368488979</v>
      </c>
      <c r="T168" s="286">
        <f>'WP#2 - UE-190529 Light COS'!$E$123</f>
        <v>1.1245447376061781E-3</v>
      </c>
      <c r="U168" s="36">
        <f t="shared" si="142"/>
        <v>1.6689198868462558</v>
      </c>
      <c r="V168" s="36">
        <f t="shared" si="143"/>
        <v>0</v>
      </c>
      <c r="W168" s="36">
        <f t="shared" si="144"/>
        <v>0</v>
      </c>
      <c r="X168" s="36">
        <f t="shared" si="145"/>
        <v>0.10871577636673424</v>
      </c>
      <c r="Y168" s="36">
        <f t="shared" si="146"/>
        <v>0.29519299362162177</v>
      </c>
      <c r="Z168" s="275">
        <f t="shared" si="147"/>
        <v>2.0728286568346119</v>
      </c>
    </row>
    <row r="169" spans="1:26" x14ac:dyDescent="0.2">
      <c r="A169" s="201" t="s">
        <v>253</v>
      </c>
      <c r="B169" s="172"/>
      <c r="C169" s="157" t="s">
        <v>299</v>
      </c>
      <c r="D169" s="157" t="s">
        <v>352</v>
      </c>
      <c r="E169" s="157">
        <v>850</v>
      </c>
      <c r="F169" s="157" t="s">
        <v>327</v>
      </c>
      <c r="G169" s="291">
        <v>0</v>
      </c>
      <c r="H169" s="159">
        <v>3094.0100000000011</v>
      </c>
      <c r="I169" s="160" t="s">
        <v>242</v>
      </c>
      <c r="J169" s="297">
        <v>0.2</v>
      </c>
      <c r="K169" s="162">
        <f t="shared" si="138"/>
        <v>0</v>
      </c>
      <c r="L169" s="159">
        <f t="shared" si="139"/>
        <v>0</v>
      </c>
      <c r="M169" s="163">
        <f t="shared" si="140"/>
        <v>0</v>
      </c>
      <c r="N169" s="301">
        <v>0</v>
      </c>
      <c r="O169" s="194">
        <f t="shared" si="141"/>
        <v>297.5</v>
      </c>
      <c r="P169" s="282">
        <f>'WP#2 - UE-190529 Light COS'!E$21</f>
        <v>5.9076601033138121E-4</v>
      </c>
      <c r="Q169" s="286">
        <f>'WP#2 - UE-190529 Light COS'!$E$45</f>
        <v>0</v>
      </c>
      <c r="R169" s="286">
        <f>'WP#2 - UE-190529 Light COS'!E$74</f>
        <v>0</v>
      </c>
      <c r="S169" s="286">
        <f>'WP#2 - UE-190529 Light COS'!$E$116</f>
        <v>0.144954368488979</v>
      </c>
      <c r="T169" s="286">
        <f>'WP#2 - UE-190529 Light COS'!$E$123</f>
        <v>1.1245447376061781E-3</v>
      </c>
      <c r="U169" s="36">
        <f t="shared" si="142"/>
        <v>1.8278359436253975</v>
      </c>
      <c r="V169" s="36">
        <f t="shared" si="143"/>
        <v>0</v>
      </c>
      <c r="W169" s="36">
        <f t="shared" si="144"/>
        <v>0</v>
      </c>
      <c r="X169" s="36">
        <f t="shared" si="145"/>
        <v>0.12321121321563214</v>
      </c>
      <c r="Y169" s="36">
        <f t="shared" si="146"/>
        <v>0.334552059437838</v>
      </c>
      <c r="Z169" s="275">
        <f t="shared" si="147"/>
        <v>2.2855992162788676</v>
      </c>
    </row>
    <row r="170" spans="1:26" x14ac:dyDescent="0.2">
      <c r="A170" s="191" t="s">
        <v>252</v>
      </c>
      <c r="B170" s="149"/>
      <c r="C170" s="150"/>
      <c r="D170" s="151"/>
      <c r="E170" s="152"/>
      <c r="F170" s="151"/>
      <c r="G170" s="290"/>
      <c r="H170" s="153"/>
      <c r="I170" s="150"/>
      <c r="J170" s="296"/>
      <c r="K170" s="174"/>
      <c r="L170" s="153"/>
      <c r="M170" s="155"/>
      <c r="N170" s="300"/>
      <c r="O170" s="192"/>
      <c r="P170" s="281"/>
      <c r="Q170" s="285"/>
      <c r="R170" s="285"/>
      <c r="S170" s="285"/>
      <c r="T170" s="285"/>
      <c r="U170" s="45"/>
      <c r="V170" s="45"/>
      <c r="W170" s="45"/>
      <c r="X170" s="45"/>
      <c r="Y170" s="45"/>
      <c r="Z170" s="274"/>
    </row>
    <row r="171" spans="1:26" x14ac:dyDescent="0.2">
      <c r="A171" s="205" t="s">
        <v>251</v>
      </c>
      <c r="B171" s="161" t="s">
        <v>250</v>
      </c>
      <c r="C171" s="157" t="s">
        <v>353</v>
      </c>
      <c r="D171" s="157" t="s">
        <v>354</v>
      </c>
      <c r="E171" s="158">
        <v>1090639.8333333333</v>
      </c>
      <c r="F171" s="157" t="s">
        <v>35</v>
      </c>
      <c r="G171" s="291">
        <v>1</v>
      </c>
      <c r="H171" s="159" t="s">
        <v>249</v>
      </c>
      <c r="I171" s="160" t="s">
        <v>248</v>
      </c>
      <c r="J171" s="297">
        <v>0</v>
      </c>
      <c r="K171" s="162">
        <f>IF(I171="Yes",G171*J171,0)</f>
        <v>0</v>
      </c>
      <c r="L171" s="159">
        <f>IF(F171="Company", G171*H171,0)</f>
        <v>0</v>
      </c>
      <c r="M171" s="163">
        <f>E171*G171/1000</f>
        <v>1090.6398333333332</v>
      </c>
      <c r="N171" s="301">
        <v>9554004.9399999995</v>
      </c>
      <c r="O171" s="194">
        <f>E171*8760/1000/12</f>
        <v>796167.07833333325</v>
      </c>
      <c r="P171" s="282">
        <f>'WP#2 - UE-190529 Light COS'!E$21</f>
        <v>5.9076601033138121E-4</v>
      </c>
      <c r="Q171" s="286">
        <f>'WP#2 - UE-190529 Light COS'!$E$45</f>
        <v>0</v>
      </c>
      <c r="R171" s="286">
        <f>'WP#2 - UE-190529 Light COS'!$E$86</f>
        <v>0</v>
      </c>
      <c r="S171" s="286">
        <f>'WP#2 - UE-190529 Light COS'!$E$96</f>
        <v>0.13550321643437646</v>
      </c>
      <c r="T171" s="286">
        <f>'WP#2 - UE-190529 Light COS'!$E$123</f>
        <v>1.1245447376061781E-3</v>
      </c>
      <c r="U171" s="327">
        <f>'Sch 140 Distribution Chg'!H184</f>
        <v>5.9076601033138117E-7</v>
      </c>
      <c r="V171" s="36">
        <f>IF(I171="yes", J171*Q171, 0)</f>
        <v>0</v>
      </c>
      <c r="W171" s="36">
        <f>E171*R171</f>
        <v>0</v>
      </c>
      <c r="X171" s="326">
        <f>'Sch 140 Prod Trans Demand Chg'!F184</f>
        <v>1.4000000000000001E-4</v>
      </c>
      <c r="Y171" s="216">
        <f>'Sch 140 Prod Trans Energy Chg'!H184</f>
        <v>8.2091765845250997E-4</v>
      </c>
      <c r="Z171" s="280">
        <f>SUM(U171:Y171)/E171</f>
        <v>8.8160031852511175E-10</v>
      </c>
    </row>
    <row r="172" spans="1:26" x14ac:dyDescent="0.2">
      <c r="A172" s="191" t="s">
        <v>247</v>
      </c>
      <c r="B172" s="149"/>
      <c r="C172" s="150"/>
      <c r="D172" s="151"/>
      <c r="E172" s="152"/>
      <c r="F172" s="151"/>
      <c r="G172" s="290"/>
      <c r="H172" s="153"/>
      <c r="I172" s="150"/>
      <c r="J172" s="296"/>
      <c r="K172" s="174"/>
      <c r="L172" s="153"/>
      <c r="M172" s="155"/>
      <c r="N172" s="300"/>
      <c r="O172" s="192"/>
      <c r="P172" s="281"/>
      <c r="Q172" s="285"/>
      <c r="R172" s="285"/>
      <c r="S172" s="285"/>
      <c r="T172" s="285"/>
      <c r="U172" s="45"/>
      <c r="V172" s="45"/>
      <c r="W172" s="45"/>
      <c r="X172" s="45"/>
      <c r="Y172" s="45"/>
      <c r="Z172" s="274"/>
    </row>
    <row r="173" spans="1:26" x14ac:dyDescent="0.2">
      <c r="A173" s="204" t="s">
        <v>246</v>
      </c>
      <c r="B173" s="172" t="s">
        <v>4</v>
      </c>
      <c r="C173" s="157" t="s">
        <v>355</v>
      </c>
      <c r="D173" s="157" t="s">
        <v>4</v>
      </c>
      <c r="E173" s="157"/>
      <c r="F173" s="157" t="s">
        <v>327</v>
      </c>
      <c r="G173" s="291">
        <v>645.75</v>
      </c>
      <c r="H173" s="159">
        <f>H174/2</f>
        <v>992.33</v>
      </c>
      <c r="I173" s="160" t="s">
        <v>242</v>
      </c>
      <c r="J173" s="297">
        <v>1</v>
      </c>
      <c r="K173" s="162">
        <f>IF(I173="Yes",G173*J173,0)</f>
        <v>645.75</v>
      </c>
      <c r="L173" s="159">
        <f>IF(F173="Company", G173*H173,0)</f>
        <v>640797.09750000003</v>
      </c>
      <c r="M173" s="163">
        <f>E173*G173/1000</f>
        <v>0</v>
      </c>
      <c r="N173" s="297">
        <v>0</v>
      </c>
      <c r="O173" s="194">
        <f>E173*4200/1000/12</f>
        <v>0</v>
      </c>
      <c r="P173" s="282">
        <f>'WP#2 - UE-190529 Light COS'!E$27</f>
        <v>5.9076601033138121E-4</v>
      </c>
      <c r="Q173" s="286">
        <f>'WP#2 - UE-190529 Light COS'!$E$45</f>
        <v>0</v>
      </c>
      <c r="R173" s="286">
        <f>'WP#2 - UE-190529 Light COS'!E$74</f>
        <v>0</v>
      </c>
      <c r="S173" s="286">
        <f>'WP#2 - UE-190529 Light COS'!$E$116</f>
        <v>0.144954368488979</v>
      </c>
      <c r="T173" s="286">
        <f>'WP#2 - UE-190529 Light COS'!$E$123</f>
        <v>1.1245447376061781E-3</v>
      </c>
      <c r="U173" s="36">
        <f>IF(F173="Company", H173*P173, 0)</f>
        <v>0.58623483503213958</v>
      </c>
      <c r="V173" s="36">
        <f>IF(I173="yes", J173*Q173, 0)</f>
        <v>0</v>
      </c>
      <c r="W173" s="36">
        <f>R173*O173</f>
        <v>0</v>
      </c>
      <c r="X173" s="36">
        <f>E173*S173/1000</f>
        <v>0</v>
      </c>
      <c r="Y173" s="36">
        <f>O173*T173</f>
        <v>0</v>
      </c>
      <c r="Z173" s="275">
        <f>SUM(U173:Y173)</f>
        <v>0.58623483503213958</v>
      </c>
    </row>
    <row r="174" spans="1:26" x14ac:dyDescent="0.2">
      <c r="A174" s="204" t="s">
        <v>245</v>
      </c>
      <c r="B174" s="172" t="s">
        <v>243</v>
      </c>
      <c r="C174" s="157" t="s">
        <v>355</v>
      </c>
      <c r="D174" s="157" t="s">
        <v>243</v>
      </c>
      <c r="E174" s="157"/>
      <c r="F174" s="157" t="s">
        <v>327</v>
      </c>
      <c r="G174" s="291">
        <v>337.33333333333331</v>
      </c>
      <c r="H174" s="159">
        <v>1984.66</v>
      </c>
      <c r="I174" s="160" t="s">
        <v>242</v>
      </c>
      <c r="J174" s="297">
        <v>1</v>
      </c>
      <c r="K174" s="162">
        <f>IF(I174="Yes",G174*J174,0)</f>
        <v>337.33333333333331</v>
      </c>
      <c r="L174" s="159">
        <f>IF(F174="Company", G174*H174,0)</f>
        <v>669491.97333333327</v>
      </c>
      <c r="M174" s="163">
        <f>E174*G174/1000</f>
        <v>0</v>
      </c>
      <c r="N174" s="297">
        <v>0</v>
      </c>
      <c r="O174" s="194">
        <f>E174*4200/1000/12</f>
        <v>0</v>
      </c>
      <c r="P174" s="282">
        <f>'WP#2 - UE-190529 Light COS'!E$27</f>
        <v>5.9076601033138121E-4</v>
      </c>
      <c r="Q174" s="286">
        <f>'WP#2 - UE-190529 Light COS'!$E$45</f>
        <v>0</v>
      </c>
      <c r="R174" s="286">
        <f>'WP#2 - UE-190529 Light COS'!E$74</f>
        <v>0</v>
      </c>
      <c r="S174" s="286">
        <f>'WP#2 - UE-190529 Light COS'!$E$116</f>
        <v>0.144954368488979</v>
      </c>
      <c r="T174" s="286">
        <f>'WP#2 - UE-190529 Light COS'!$E$123</f>
        <v>1.1245447376061781E-3</v>
      </c>
      <c r="U174" s="36">
        <f>IF(F174="Company", H174*P174, 0)</f>
        <v>1.1724696700642792</v>
      </c>
      <c r="V174" s="36">
        <f>IF(I174="yes", J174*Q174, 0)</f>
        <v>0</v>
      </c>
      <c r="W174" s="36">
        <f>R174*O174</f>
        <v>0</v>
      </c>
      <c r="X174" s="36">
        <f>E174*S174/1000</f>
        <v>0</v>
      </c>
      <c r="Y174" s="36">
        <f>O174*T174</f>
        <v>0</v>
      </c>
      <c r="Z174" s="275">
        <f>SUM(U174:Y174)</f>
        <v>1.1724696700642792</v>
      </c>
    </row>
    <row r="175" spans="1:26" ht="10.9" customHeight="1" x14ac:dyDescent="0.2">
      <c r="A175" s="204"/>
      <c r="B175" s="161"/>
      <c r="C175" s="160"/>
      <c r="D175" s="161"/>
      <c r="E175" s="180"/>
      <c r="F175" s="161"/>
      <c r="G175" s="293"/>
      <c r="H175" s="159"/>
      <c r="I175" s="160"/>
      <c r="J175" s="297"/>
      <c r="K175" s="162"/>
      <c r="L175" s="159"/>
      <c r="M175" s="163"/>
      <c r="N175" s="297"/>
      <c r="O175" s="199"/>
      <c r="P175" s="282"/>
      <c r="Q175" s="286"/>
      <c r="R175" s="286"/>
      <c r="S175" s="286"/>
      <c r="T175" s="286"/>
      <c r="Z175" s="275"/>
    </row>
    <row r="176" spans="1:26" x14ac:dyDescent="0.2">
      <c r="A176" s="206" t="s">
        <v>244</v>
      </c>
      <c r="B176" s="181" t="s">
        <v>243</v>
      </c>
      <c r="C176" s="182" t="s">
        <v>355</v>
      </c>
      <c r="D176" s="182" t="s">
        <v>243</v>
      </c>
      <c r="E176" s="182"/>
      <c r="F176" s="182" t="s">
        <v>327</v>
      </c>
      <c r="G176" s="294">
        <v>158.75</v>
      </c>
      <c r="H176" s="177">
        <f>H174</f>
        <v>1984.66</v>
      </c>
      <c r="I176" s="183" t="s">
        <v>242</v>
      </c>
      <c r="J176" s="298">
        <v>1</v>
      </c>
      <c r="K176" s="184">
        <f>IF(I176="Yes",G176*J176,0)</f>
        <v>158.75</v>
      </c>
      <c r="L176" s="177">
        <f>IF(F176="Company", G176*H176,0)</f>
        <v>315064.77500000002</v>
      </c>
      <c r="M176" s="178">
        <f>E176*G176/1000</f>
        <v>0</v>
      </c>
      <c r="N176" s="298">
        <v>0</v>
      </c>
      <c r="O176" s="207">
        <f>E176*4200/1000/12</f>
        <v>0</v>
      </c>
      <c r="P176" s="284">
        <f>'WP#2 - UE-190529 Light COS'!E$27</f>
        <v>5.9076601033138121E-4</v>
      </c>
      <c r="Q176" s="288">
        <f>'WP#2 - UE-190529 Light COS'!$E$45</f>
        <v>0</v>
      </c>
      <c r="R176" s="288">
        <f>'WP#2 - UE-190529 Light COS'!E$74</f>
        <v>0</v>
      </c>
      <c r="S176" s="288">
        <f>'WP#2 - UE-190529 Light COS'!$E$116</f>
        <v>0.144954368488979</v>
      </c>
      <c r="T176" s="288">
        <f>'WP#2 - UE-190529 Light COS'!$E$123</f>
        <v>1.1245447376061781E-3</v>
      </c>
      <c r="U176" s="44">
        <f>IF(F176="Company", H176*P176, 0)</f>
        <v>1.1724696700642792</v>
      </c>
      <c r="V176" s="44">
        <f>IF(I176="yes", J176*Q176, 0)</f>
        <v>0</v>
      </c>
      <c r="W176" s="44">
        <f>R176*O176</f>
        <v>0</v>
      </c>
      <c r="X176" s="44">
        <f>E176*S176/1000</f>
        <v>0</v>
      </c>
      <c r="Y176" s="44">
        <f>O176*T176</f>
        <v>0</v>
      </c>
      <c r="Z176" s="276">
        <f>SUM(U176:Y176)</f>
        <v>1.1724696700642792</v>
      </c>
    </row>
    <row r="177" spans="1:26" ht="12" thickBot="1" x14ac:dyDescent="0.25">
      <c r="A177" s="208"/>
      <c r="B177" s="209"/>
      <c r="C177" s="210"/>
      <c r="D177" s="209"/>
      <c r="E177" s="211"/>
      <c r="F177" s="212"/>
      <c r="G177" s="295">
        <f>SUM(G4:G176)</f>
        <v>118474.33333333331</v>
      </c>
      <c r="H177" s="213"/>
      <c r="I177" s="210"/>
      <c r="J177" s="299"/>
      <c r="K177" s="209"/>
      <c r="L177" s="214">
        <f>SUM(L173:L176)</f>
        <v>1625353.8458333332</v>
      </c>
      <c r="M177" s="212"/>
      <c r="N177" s="295">
        <f>SUM(N4:N176)</f>
        <v>68565982.790000007</v>
      </c>
      <c r="O177" s="215"/>
      <c r="P177" s="277"/>
      <c r="Q177" s="289"/>
      <c r="R177" s="289"/>
      <c r="S177" s="289"/>
      <c r="T177" s="289"/>
      <c r="U177" s="278"/>
      <c r="V177" s="278"/>
      <c r="W177" s="278"/>
      <c r="X177" s="278"/>
      <c r="Y177" s="278"/>
      <c r="Z177" s="279"/>
    </row>
  </sheetData>
  <mergeCells count="2">
    <mergeCell ref="A1:O1"/>
    <mergeCell ref="P1:Z1"/>
  </mergeCells>
  <pageMargins left="0.7" right="0.7" top="0.75" bottom="0.75" header="0.3" footer="0.3"/>
  <pageSetup paperSize="5" scale="49" fitToWidth="2" fitToHeight="2" orientation="landscape" r:id="rId1"/>
  <headerFooter>
    <oddFooter>&amp;R&amp;F&amp;A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199"/>
  <sheetViews>
    <sheetView zoomScaleNormal="100" zoomScaleSheetLayoutView="85" workbookViewId="0">
      <pane ySplit="6" topLeftCell="A157" activePane="bottomLeft" state="frozen"/>
      <selection activeCell="I25" sqref="I25"/>
      <selection pane="bottomLeft" activeCell="H175" sqref="H175"/>
    </sheetView>
  </sheetViews>
  <sheetFormatPr defaultColWidth="9.140625" defaultRowHeight="11.25" x14ac:dyDescent="0.2"/>
  <cols>
    <col min="1" max="1" width="6.28515625" style="3" bestFit="1" customWidth="1"/>
    <col min="2" max="2" width="20" style="1" bestFit="1" customWidth="1"/>
    <col min="3" max="3" width="18.140625" style="1" bestFit="1" customWidth="1"/>
    <col min="4" max="4" width="13.28515625" style="1" customWidth="1"/>
    <col min="5" max="5" width="8.28515625" style="1" bestFit="1" customWidth="1"/>
    <col min="6" max="6" width="10.85546875" style="1" bestFit="1" customWidth="1"/>
    <col min="7" max="7" width="14.5703125" style="1" bestFit="1" customWidth="1"/>
    <col min="8" max="8" width="8.42578125" style="1" bestFit="1" customWidth="1"/>
    <col min="9" max="16384" width="9.140625" style="1"/>
  </cols>
  <sheetData>
    <row r="1" spans="1:8" x14ac:dyDescent="0.2">
      <c r="A1" s="350" t="str">
        <f>'Prelim Sch 140 Combined Charges'!A1:H1</f>
        <v>Puget Sound Energy</v>
      </c>
      <c r="B1" s="350"/>
      <c r="C1" s="350"/>
      <c r="D1" s="350"/>
      <c r="E1" s="350"/>
      <c r="F1" s="350"/>
      <c r="G1" s="350"/>
      <c r="H1" s="350"/>
    </row>
    <row r="2" spans="1:8" x14ac:dyDescent="0.2">
      <c r="A2" s="350" t="s">
        <v>230</v>
      </c>
      <c r="B2" s="350"/>
      <c r="C2" s="350"/>
      <c r="D2" s="350"/>
      <c r="E2" s="350"/>
      <c r="F2" s="350"/>
      <c r="G2" s="350"/>
      <c r="H2" s="350"/>
    </row>
    <row r="3" spans="1:8" x14ac:dyDescent="0.2">
      <c r="A3" s="350" t="str">
        <f>'Prelim Sch 140 Combined Charges'!A3</f>
        <v>2022 Schedule 140 Property Tax Workpapers</v>
      </c>
      <c r="B3" s="350"/>
      <c r="C3" s="350"/>
      <c r="D3" s="350"/>
      <c r="E3" s="350"/>
      <c r="F3" s="350"/>
      <c r="G3" s="350"/>
      <c r="H3" s="350"/>
    </row>
    <row r="4" spans="1:8" ht="12" thickBot="1" x14ac:dyDescent="0.25">
      <c r="A4" s="351" t="str">
        <f>'Prelim Sch 140 Combined Charges'!A4</f>
        <v>Test Year Ending April 30, 2023</v>
      </c>
      <c r="B4" s="351"/>
      <c r="C4" s="351"/>
      <c r="D4" s="351"/>
      <c r="E4" s="351"/>
      <c r="F4" s="351"/>
      <c r="G4" s="351"/>
      <c r="H4" s="351"/>
    </row>
    <row r="5" spans="1:8" ht="24" customHeight="1" thickBot="1" x14ac:dyDescent="0.3">
      <c r="A5" s="357" t="s">
        <v>362</v>
      </c>
      <c r="B5" s="358"/>
      <c r="C5" s="358"/>
      <c r="D5" s="358"/>
      <c r="E5" s="358"/>
      <c r="F5" s="359"/>
      <c r="G5" s="360" t="s">
        <v>363</v>
      </c>
      <c r="H5" s="361"/>
    </row>
    <row r="6" spans="1:8" ht="34.5" thickBot="1" x14ac:dyDescent="0.25">
      <c r="A6" s="242" t="s">
        <v>40</v>
      </c>
      <c r="B6" s="243" t="s">
        <v>39</v>
      </c>
      <c r="C6" s="243" t="s">
        <v>38</v>
      </c>
      <c r="D6" s="243" t="s">
        <v>37</v>
      </c>
      <c r="E6" s="243" t="s">
        <v>229</v>
      </c>
      <c r="F6" s="244" t="s">
        <v>228</v>
      </c>
      <c r="G6" s="234" t="s">
        <v>227</v>
      </c>
      <c r="H6" s="235" t="s">
        <v>226</v>
      </c>
    </row>
    <row r="7" spans="1:8" x14ac:dyDescent="0.2">
      <c r="A7" s="224"/>
      <c r="B7" s="160" t="s">
        <v>34</v>
      </c>
      <c r="C7" s="169" t="s">
        <v>33</v>
      </c>
      <c r="D7" s="157" t="s">
        <v>32</v>
      </c>
      <c r="E7" s="160" t="s">
        <v>31</v>
      </c>
      <c r="F7" s="225" t="s">
        <v>30</v>
      </c>
      <c r="G7" s="236" t="s">
        <v>29</v>
      </c>
      <c r="H7" s="237" t="s">
        <v>28</v>
      </c>
    </row>
    <row r="8" spans="1:8" x14ac:dyDescent="0.2">
      <c r="A8" s="224" t="s">
        <v>21</v>
      </c>
      <c r="B8" s="160"/>
      <c r="C8" s="160"/>
      <c r="D8" s="157"/>
      <c r="E8" s="166" t="s">
        <v>225</v>
      </c>
      <c r="F8" s="225" t="s">
        <v>224</v>
      </c>
      <c r="G8" s="236"/>
      <c r="H8" s="237" t="s">
        <v>223</v>
      </c>
    </row>
    <row r="9" spans="1:8" x14ac:dyDescent="0.2">
      <c r="A9" s="224">
        <v>1</v>
      </c>
      <c r="B9" s="226" t="str">
        <f>'WP#3 - UE-190529 Light COS'!A3</f>
        <v>Sch 50E</v>
      </c>
      <c r="C9" s="161"/>
      <c r="D9" s="161"/>
      <c r="E9" s="161"/>
      <c r="F9" s="227"/>
      <c r="G9" s="217"/>
      <c r="H9" s="238"/>
    </row>
    <row r="10" spans="1:8" x14ac:dyDescent="0.2">
      <c r="A10" s="224">
        <f t="shared" ref="A10:A41" si="0">A9+1</f>
        <v>2</v>
      </c>
      <c r="B10" s="226" t="str">
        <f>'WP#3 - UE-190529 Light COS'!A4</f>
        <v>003</v>
      </c>
      <c r="C10" s="228" t="str">
        <f>'WP#3 - UE-190529 Light COS'!C4</f>
        <v>Compact Flourescent</v>
      </c>
      <c r="D10" s="165" t="str">
        <f>'WP#3 - UE-190529 Light COS'!D4</f>
        <v>CF 22</v>
      </c>
      <c r="E10" s="166" t="str">
        <f>'WP#3 - UE-190529 Light COS'!F4</f>
        <v>Customer</v>
      </c>
      <c r="F10" s="229" t="str">
        <f>'WP#3 - UE-190529 Light COS'!H4</f>
        <v>N/A</v>
      </c>
      <c r="G10" s="239">
        <f>'WP#3 - UE-190529 Light COS'!P4</f>
        <v>5.9076601033138121E-4</v>
      </c>
      <c r="H10" s="219">
        <f>'WP#3 - UE-190529 Light COS'!U4</f>
        <v>0</v>
      </c>
    </row>
    <row r="11" spans="1:8" x14ac:dyDescent="0.2">
      <c r="A11" s="224">
        <f t="shared" si="0"/>
        <v>3</v>
      </c>
      <c r="B11" s="226"/>
      <c r="C11" s="228"/>
      <c r="D11" s="165"/>
      <c r="E11" s="166"/>
      <c r="F11" s="229"/>
      <c r="G11" s="239"/>
      <c r="H11" s="219"/>
    </row>
    <row r="12" spans="1:8" x14ac:dyDescent="0.2">
      <c r="A12" s="224">
        <f t="shared" si="0"/>
        <v>4</v>
      </c>
      <c r="B12" s="226" t="str">
        <f>'WP#3 - UE-190529 Light COS'!A6</f>
        <v>50E-A</v>
      </c>
      <c r="C12" s="228" t="str">
        <f>'WP#3 - UE-190529 Light COS'!C6</f>
        <v>Mercury Vapor</v>
      </c>
      <c r="D12" s="165" t="str">
        <f>'WP#3 - UE-190529 Light COS'!D6</f>
        <v>MV 100</v>
      </c>
      <c r="E12" s="166" t="str">
        <f>'WP#3 - UE-190529 Light COS'!F6</f>
        <v>Customer</v>
      </c>
      <c r="F12" s="229" t="str">
        <f>'WP#3 - UE-190529 Light COS'!H6</f>
        <v>N/A</v>
      </c>
      <c r="G12" s="239">
        <f>'WP#3 - UE-190529 Light COS'!P6</f>
        <v>5.9076601033138121E-4</v>
      </c>
      <c r="H12" s="219">
        <f>'WP#3 - UE-190529 Light COS'!U6</f>
        <v>0</v>
      </c>
    </row>
    <row r="13" spans="1:8" x14ac:dyDescent="0.2">
      <c r="A13" s="224">
        <f t="shared" si="0"/>
        <v>5</v>
      </c>
      <c r="B13" s="226" t="str">
        <f>'WP#3 - UE-190529 Light COS'!A7</f>
        <v>50E-A</v>
      </c>
      <c r="C13" s="228" t="str">
        <f>'WP#3 - UE-190529 Light COS'!C7</f>
        <v>Mercury Vapor</v>
      </c>
      <c r="D13" s="165" t="str">
        <f>'WP#3 - UE-190529 Light COS'!D7</f>
        <v>MV 175</v>
      </c>
      <c r="E13" s="166" t="str">
        <f>'WP#3 - UE-190529 Light COS'!F7</f>
        <v>Customer</v>
      </c>
      <c r="F13" s="229" t="str">
        <f>'WP#3 - UE-190529 Light COS'!H7</f>
        <v>N/A</v>
      </c>
      <c r="G13" s="239">
        <f>'WP#3 - UE-190529 Light COS'!P7</f>
        <v>5.9076601033138121E-4</v>
      </c>
      <c r="H13" s="219">
        <f>'WP#3 - UE-190529 Light COS'!U7</f>
        <v>0</v>
      </c>
    </row>
    <row r="14" spans="1:8" x14ac:dyDescent="0.2">
      <c r="A14" s="224">
        <f t="shared" si="0"/>
        <v>6</v>
      </c>
      <c r="B14" s="226" t="str">
        <f>'WP#3 - UE-190529 Light COS'!A8</f>
        <v>50E-A</v>
      </c>
      <c r="C14" s="228" t="str">
        <f>'WP#3 - UE-190529 Light COS'!C8</f>
        <v>Mercury Vapor</v>
      </c>
      <c r="D14" s="165" t="str">
        <f>'WP#3 - UE-190529 Light COS'!D8</f>
        <v>MV 400</v>
      </c>
      <c r="E14" s="166" t="str">
        <f>'WP#3 - UE-190529 Light COS'!F8</f>
        <v>Customer</v>
      </c>
      <c r="F14" s="229" t="str">
        <f>'WP#3 - UE-190529 Light COS'!H8</f>
        <v>N/A</v>
      </c>
      <c r="G14" s="239">
        <f>'WP#3 - UE-190529 Light COS'!P8</f>
        <v>5.9076601033138121E-4</v>
      </c>
      <c r="H14" s="219">
        <f>'WP#3 - UE-190529 Light COS'!U8</f>
        <v>0</v>
      </c>
    </row>
    <row r="15" spans="1:8" x14ac:dyDescent="0.2">
      <c r="A15" s="224">
        <f t="shared" si="0"/>
        <v>7</v>
      </c>
      <c r="B15" s="226"/>
      <c r="C15" s="228"/>
      <c r="D15" s="165"/>
      <c r="E15" s="166"/>
      <c r="F15" s="229"/>
      <c r="G15" s="239"/>
      <c r="H15" s="219"/>
    </row>
    <row r="16" spans="1:8" x14ac:dyDescent="0.2">
      <c r="A16" s="224">
        <f t="shared" si="0"/>
        <v>8</v>
      </c>
      <c r="B16" s="226" t="str">
        <f>'WP#3 - UE-190529 Light COS'!A10</f>
        <v>50E-B</v>
      </c>
      <c r="C16" s="228" t="str">
        <f>'WP#3 - UE-190529 Light COS'!C10</f>
        <v>Mercury Vapor</v>
      </c>
      <c r="D16" s="165" t="str">
        <f>'WP#3 - UE-190529 Light COS'!D10</f>
        <v>MV 100</v>
      </c>
      <c r="E16" s="166" t="str">
        <f>'WP#3 - UE-190529 Light COS'!F10</f>
        <v>Customer</v>
      </c>
      <c r="F16" s="229" t="str">
        <f>'WP#3 - UE-190529 Light COS'!H10</f>
        <v>N/A</v>
      </c>
      <c r="G16" s="239">
        <f>'WP#3 - UE-190529 Light COS'!P10</f>
        <v>5.9076601033138121E-4</v>
      </c>
      <c r="H16" s="219">
        <f>'WP#3 - UE-190529 Light COS'!U10</f>
        <v>0</v>
      </c>
    </row>
    <row r="17" spans="1:8" x14ac:dyDescent="0.2">
      <c r="A17" s="224">
        <f t="shared" si="0"/>
        <v>9</v>
      </c>
      <c r="B17" s="226" t="str">
        <f>'WP#3 - UE-190529 Light COS'!A11</f>
        <v>50E-B</v>
      </c>
      <c r="C17" s="228" t="str">
        <f>'WP#3 - UE-190529 Light COS'!C11</f>
        <v>Mercury Vapor</v>
      </c>
      <c r="D17" s="165" t="str">
        <f>'WP#3 - UE-190529 Light COS'!D11</f>
        <v>MV 175</v>
      </c>
      <c r="E17" s="166" t="str">
        <f>'WP#3 - UE-190529 Light COS'!F11</f>
        <v>Customer</v>
      </c>
      <c r="F17" s="229" t="str">
        <f>'WP#3 - UE-190529 Light COS'!H11</f>
        <v>N/A</v>
      </c>
      <c r="G17" s="239">
        <f>'WP#3 - UE-190529 Light COS'!P11</f>
        <v>5.9076601033138121E-4</v>
      </c>
      <c r="H17" s="219">
        <f>'WP#3 - UE-190529 Light COS'!U11</f>
        <v>0</v>
      </c>
    </row>
    <row r="18" spans="1:8" x14ac:dyDescent="0.2">
      <c r="A18" s="224">
        <f t="shared" si="0"/>
        <v>10</v>
      </c>
      <c r="B18" s="226" t="str">
        <f>'WP#3 - UE-190529 Light COS'!A12</f>
        <v>50E-B</v>
      </c>
      <c r="C18" s="228" t="str">
        <f>'WP#3 - UE-190529 Light COS'!C12</f>
        <v>Mercury Vapor</v>
      </c>
      <c r="D18" s="165" t="str">
        <f>'WP#3 - UE-190529 Light COS'!D12</f>
        <v>MV 400</v>
      </c>
      <c r="E18" s="166" t="str">
        <f>'WP#3 - UE-190529 Light COS'!F12</f>
        <v>Customer</v>
      </c>
      <c r="F18" s="229" t="str">
        <f>'WP#3 - UE-190529 Light COS'!H12</f>
        <v>N/A</v>
      </c>
      <c r="G18" s="239">
        <f>'WP#3 - UE-190529 Light COS'!P12</f>
        <v>5.9076601033138121E-4</v>
      </c>
      <c r="H18" s="219">
        <f>'WP#3 - UE-190529 Light COS'!U12</f>
        <v>0</v>
      </c>
    </row>
    <row r="19" spans="1:8" x14ac:dyDescent="0.2">
      <c r="A19" s="224">
        <f t="shared" si="0"/>
        <v>11</v>
      </c>
      <c r="B19" s="226" t="str">
        <f>'WP#3 - UE-190529 Light COS'!A13</f>
        <v>50E-B</v>
      </c>
      <c r="C19" s="228" t="str">
        <f>'WP#3 - UE-190529 Light COS'!C13</f>
        <v>Mercury Vapor</v>
      </c>
      <c r="D19" s="165" t="str">
        <f>'WP#3 - UE-190529 Light COS'!D13</f>
        <v>MV 700</v>
      </c>
      <c r="E19" s="166" t="str">
        <f>'WP#3 - UE-190529 Light COS'!F13</f>
        <v>Customer</v>
      </c>
      <c r="F19" s="229" t="str">
        <f>'WP#3 - UE-190529 Light COS'!H13</f>
        <v>N/A</v>
      </c>
      <c r="G19" s="239">
        <f>'WP#3 - UE-190529 Light COS'!P13</f>
        <v>5.9076601033138121E-4</v>
      </c>
      <c r="H19" s="219">
        <f>'WP#3 - UE-190529 Light COS'!U13</f>
        <v>0</v>
      </c>
    </row>
    <row r="20" spans="1:8" x14ac:dyDescent="0.2">
      <c r="A20" s="224">
        <f t="shared" si="0"/>
        <v>12</v>
      </c>
      <c r="B20" s="226"/>
      <c r="C20" s="228"/>
      <c r="D20" s="165"/>
      <c r="E20" s="166"/>
      <c r="F20" s="229"/>
      <c r="G20" s="239"/>
      <c r="H20" s="219"/>
    </row>
    <row r="21" spans="1:8" x14ac:dyDescent="0.2">
      <c r="A21" s="224">
        <f t="shared" si="0"/>
        <v>13</v>
      </c>
      <c r="B21" s="226" t="str">
        <f>'WP#3 - UE-190529 Light COS'!A14</f>
        <v>Sch 51E</v>
      </c>
      <c r="C21" s="228"/>
      <c r="D21" s="165"/>
      <c r="E21" s="166"/>
      <c r="F21" s="229"/>
      <c r="G21" s="239"/>
      <c r="H21" s="219"/>
    </row>
    <row r="22" spans="1:8" x14ac:dyDescent="0.2">
      <c r="A22" s="224">
        <f t="shared" si="0"/>
        <v>14</v>
      </c>
      <c r="B22" s="226" t="str">
        <f>'WP#3 - UE-190529 Light COS'!A15</f>
        <v>51E</v>
      </c>
      <c r="C22" s="228" t="str">
        <f>'WP#3 - UE-190529 Light COS'!C15</f>
        <v>Light Emitting Diode</v>
      </c>
      <c r="D22" s="165" t="str">
        <f>'WP#3 - UE-190529 Light COS'!D15</f>
        <v>LED 030.01-060</v>
      </c>
      <c r="E22" s="166" t="str">
        <f>'WP#3 - UE-190529 Light COS'!F15</f>
        <v>Customer</v>
      </c>
      <c r="F22" s="229" t="str">
        <f>'WP#3 - UE-190529 Light COS'!H15</f>
        <v>N/A</v>
      </c>
      <c r="G22" s="239">
        <f>'WP#3 - UE-190529 Light COS'!P15</f>
        <v>5.9076601033138121E-4</v>
      </c>
      <c r="H22" s="219">
        <f>'WP#3 - UE-190529 Light COS'!U15</f>
        <v>0</v>
      </c>
    </row>
    <row r="23" spans="1:8" x14ac:dyDescent="0.2">
      <c r="A23" s="224">
        <f t="shared" si="0"/>
        <v>15</v>
      </c>
      <c r="B23" s="226" t="str">
        <f>'WP#3 - UE-190529 Light COS'!A16</f>
        <v>51E</v>
      </c>
      <c r="C23" s="228" t="str">
        <f>'WP#3 - UE-190529 Light COS'!C16</f>
        <v>Light Emitting Diode</v>
      </c>
      <c r="D23" s="165" t="str">
        <f>'WP#3 - UE-190529 Light COS'!D16</f>
        <v>LED 060.01-090</v>
      </c>
      <c r="E23" s="166" t="str">
        <f>'WP#3 - UE-190529 Light COS'!F16</f>
        <v>Customer</v>
      </c>
      <c r="F23" s="229" t="str">
        <f>'WP#3 - UE-190529 Light COS'!H16</f>
        <v>N/A</v>
      </c>
      <c r="G23" s="239">
        <f>'WP#3 - UE-190529 Light COS'!P16</f>
        <v>5.9076601033138121E-4</v>
      </c>
      <c r="H23" s="219">
        <f>'WP#3 - UE-190529 Light COS'!U16</f>
        <v>0</v>
      </c>
    </row>
    <row r="24" spans="1:8" x14ac:dyDescent="0.2">
      <c r="A24" s="224">
        <f t="shared" si="0"/>
        <v>16</v>
      </c>
      <c r="B24" s="226" t="str">
        <f>'WP#3 - UE-190529 Light COS'!A17</f>
        <v>51E</v>
      </c>
      <c r="C24" s="228" t="str">
        <f>'WP#3 - UE-190529 Light COS'!C17</f>
        <v>Light Emitting Diode</v>
      </c>
      <c r="D24" s="165" t="str">
        <f>'WP#3 - UE-190529 Light COS'!D17</f>
        <v>LED 090.01-120</v>
      </c>
      <c r="E24" s="166" t="str">
        <f>'WP#3 - UE-190529 Light COS'!F17</f>
        <v>Customer</v>
      </c>
      <c r="F24" s="229" t="str">
        <f>'WP#3 - UE-190529 Light COS'!H17</f>
        <v>N/A</v>
      </c>
      <c r="G24" s="239">
        <f>'WP#3 - UE-190529 Light COS'!P17</f>
        <v>5.9076601033138121E-4</v>
      </c>
      <c r="H24" s="219">
        <f>'WP#3 - UE-190529 Light COS'!U17</f>
        <v>0</v>
      </c>
    </row>
    <row r="25" spans="1:8" x14ac:dyDescent="0.2">
      <c r="A25" s="224">
        <f t="shared" si="0"/>
        <v>17</v>
      </c>
      <c r="B25" s="226" t="str">
        <f>'WP#3 - UE-190529 Light COS'!A18</f>
        <v>51E</v>
      </c>
      <c r="C25" s="228" t="str">
        <f>'WP#3 - UE-190529 Light COS'!C18</f>
        <v>Light Emitting Diode</v>
      </c>
      <c r="D25" s="165" t="str">
        <f>'WP#3 - UE-190529 Light COS'!D18</f>
        <v>LED 120.01-150</v>
      </c>
      <c r="E25" s="166" t="str">
        <f>'WP#3 - UE-190529 Light COS'!F18</f>
        <v>Customer</v>
      </c>
      <c r="F25" s="229" t="str">
        <f>'WP#3 - UE-190529 Light COS'!H18</f>
        <v>N/A</v>
      </c>
      <c r="G25" s="239">
        <f>'WP#3 - UE-190529 Light COS'!P18</f>
        <v>5.9076601033138121E-4</v>
      </c>
      <c r="H25" s="219">
        <f>'WP#3 - UE-190529 Light COS'!U18</f>
        <v>0</v>
      </c>
    </row>
    <row r="26" spans="1:8" x14ac:dyDescent="0.2">
      <c r="A26" s="224">
        <f t="shared" si="0"/>
        <v>18</v>
      </c>
      <c r="B26" s="226" t="str">
        <f>'WP#3 - UE-190529 Light COS'!A19</f>
        <v>51E</v>
      </c>
      <c r="C26" s="228" t="str">
        <f>'WP#3 - UE-190529 Light COS'!C19</f>
        <v>Light Emitting Diode</v>
      </c>
      <c r="D26" s="165" t="str">
        <f>'WP#3 - UE-190529 Light COS'!D19</f>
        <v>LED 150.01-180</v>
      </c>
      <c r="E26" s="166" t="str">
        <f>'WP#3 - UE-190529 Light COS'!F19</f>
        <v>Customer</v>
      </c>
      <c r="F26" s="229" t="str">
        <f>'WP#3 - UE-190529 Light COS'!H19</f>
        <v>N/A</v>
      </c>
      <c r="G26" s="239">
        <f>'WP#3 - UE-190529 Light COS'!P19</f>
        <v>5.9076601033138121E-4</v>
      </c>
      <c r="H26" s="219">
        <f>'WP#3 - UE-190529 Light COS'!U19</f>
        <v>0</v>
      </c>
    </row>
    <row r="27" spans="1:8" x14ac:dyDescent="0.2">
      <c r="A27" s="224">
        <f t="shared" si="0"/>
        <v>19</v>
      </c>
      <c r="B27" s="226" t="str">
        <f>'WP#3 - UE-190529 Light COS'!A20</f>
        <v>51E</v>
      </c>
      <c r="C27" s="228" t="str">
        <f>'WP#3 - UE-190529 Light COS'!C20</f>
        <v>Light Emitting Diode</v>
      </c>
      <c r="D27" s="165" t="str">
        <f>'WP#3 - UE-190529 Light COS'!D20</f>
        <v>LED 180.01-210</v>
      </c>
      <c r="E27" s="166" t="str">
        <f>'WP#3 - UE-190529 Light COS'!F20</f>
        <v>Customer</v>
      </c>
      <c r="F27" s="229" t="str">
        <f>'WP#3 - UE-190529 Light COS'!H20</f>
        <v>N/A</v>
      </c>
      <c r="G27" s="239">
        <f>'WP#3 - UE-190529 Light COS'!P20</f>
        <v>5.9076601033138121E-4</v>
      </c>
      <c r="H27" s="219">
        <f>'WP#3 - UE-190529 Light COS'!U20</f>
        <v>0</v>
      </c>
    </row>
    <row r="28" spans="1:8" x14ac:dyDescent="0.2">
      <c r="A28" s="224">
        <f t="shared" si="0"/>
        <v>20</v>
      </c>
      <c r="B28" s="226" t="str">
        <f>'WP#3 - UE-190529 Light COS'!A21</f>
        <v>51E</v>
      </c>
      <c r="C28" s="228" t="str">
        <f>'WP#3 - UE-190529 Light COS'!C21</f>
        <v>Light Emitting Diode</v>
      </c>
      <c r="D28" s="165" t="str">
        <f>'WP#3 - UE-190529 Light COS'!D21</f>
        <v>LED 210.01-240</v>
      </c>
      <c r="E28" s="166" t="str">
        <f>'WP#3 - UE-190529 Light COS'!F21</f>
        <v>Customer</v>
      </c>
      <c r="F28" s="229" t="str">
        <f>'WP#3 - UE-190529 Light COS'!H21</f>
        <v>N/A</v>
      </c>
      <c r="G28" s="239">
        <f>'WP#3 - UE-190529 Light COS'!P21</f>
        <v>5.9076601033138121E-4</v>
      </c>
      <c r="H28" s="219">
        <f>'WP#3 - UE-190529 Light COS'!U21</f>
        <v>0</v>
      </c>
    </row>
    <row r="29" spans="1:8" x14ac:dyDescent="0.2">
      <c r="A29" s="224">
        <f t="shared" si="0"/>
        <v>21</v>
      </c>
      <c r="B29" s="226" t="str">
        <f>'WP#3 - UE-190529 Light COS'!A22</f>
        <v>51E</v>
      </c>
      <c r="C29" s="228" t="str">
        <f>'WP#3 - UE-190529 Light COS'!C22</f>
        <v>Light Emitting Diode</v>
      </c>
      <c r="D29" s="165" t="str">
        <f>'WP#3 - UE-190529 Light COS'!D22</f>
        <v>LED 240.01-270</v>
      </c>
      <c r="E29" s="166" t="str">
        <f>'WP#3 - UE-190529 Light COS'!F22</f>
        <v>Customer</v>
      </c>
      <c r="F29" s="229" t="str">
        <f>'WP#3 - UE-190529 Light COS'!H22</f>
        <v>N/A</v>
      </c>
      <c r="G29" s="239">
        <f>'WP#3 - UE-190529 Light COS'!P22</f>
        <v>5.9076601033138121E-4</v>
      </c>
      <c r="H29" s="219">
        <f>'WP#3 - UE-190529 Light COS'!U22</f>
        <v>0</v>
      </c>
    </row>
    <row r="30" spans="1:8" x14ac:dyDescent="0.2">
      <c r="A30" s="224">
        <f t="shared" si="0"/>
        <v>22</v>
      </c>
      <c r="B30" s="226" t="str">
        <f>'WP#3 - UE-190529 Light COS'!A23</f>
        <v>51E</v>
      </c>
      <c r="C30" s="228" t="str">
        <f>'WP#3 - UE-190529 Light COS'!C23</f>
        <v>Light Emitting Diode</v>
      </c>
      <c r="D30" s="165" t="str">
        <f>'WP#3 - UE-190529 Light COS'!D23</f>
        <v>LED 270.01-300</v>
      </c>
      <c r="E30" s="166" t="str">
        <f>'WP#3 - UE-190529 Light COS'!F23</f>
        <v>Customer</v>
      </c>
      <c r="F30" s="229" t="str">
        <f>'WP#3 - UE-190529 Light COS'!H23</f>
        <v>N/A</v>
      </c>
      <c r="G30" s="239">
        <f>'WP#3 - UE-190529 Light COS'!P23</f>
        <v>5.9076601033138121E-4</v>
      </c>
      <c r="H30" s="219">
        <f>'WP#3 - UE-190529 Light COS'!U23</f>
        <v>0</v>
      </c>
    </row>
    <row r="31" spans="1:8" x14ac:dyDescent="0.2">
      <c r="A31" s="224">
        <f t="shared" si="0"/>
        <v>23</v>
      </c>
      <c r="B31" s="226"/>
      <c r="C31" s="228"/>
      <c r="D31" s="165"/>
      <c r="E31" s="166"/>
      <c r="F31" s="229"/>
      <c r="G31" s="239"/>
      <c r="H31" s="219"/>
    </row>
    <row r="32" spans="1:8" x14ac:dyDescent="0.2">
      <c r="A32" s="224">
        <f t="shared" si="0"/>
        <v>24</v>
      </c>
      <c r="B32" s="226" t="str">
        <f>'WP#3 - UE-190529 Light COS'!A24</f>
        <v>Sch 52E</v>
      </c>
      <c r="C32" s="228"/>
      <c r="D32" s="165"/>
      <c r="E32" s="166"/>
      <c r="F32" s="229"/>
      <c r="G32" s="239"/>
      <c r="H32" s="219"/>
    </row>
    <row r="33" spans="1:8" x14ac:dyDescent="0.2">
      <c r="A33" s="224">
        <f t="shared" si="0"/>
        <v>25</v>
      </c>
      <c r="B33" s="226" t="str">
        <f>'WP#3 - UE-190529 Light COS'!A25</f>
        <v xml:space="preserve">52E </v>
      </c>
      <c r="C33" s="228" t="str">
        <f>'WP#3 - UE-190529 Light COS'!C25</f>
        <v>Sodium Vapor</v>
      </c>
      <c r="D33" s="165" t="str">
        <f>'WP#3 - UE-190529 Light COS'!D25</f>
        <v>SV 50</v>
      </c>
      <c r="E33" s="166" t="str">
        <f>'WP#3 - UE-190529 Light COS'!F25</f>
        <v>Customer</v>
      </c>
      <c r="F33" s="229" t="str">
        <f>'WP#3 - UE-190529 Light COS'!H25</f>
        <v>N/A</v>
      </c>
      <c r="G33" s="239">
        <f>'WP#3 - UE-190529 Light COS'!P25</f>
        <v>5.9076601033138121E-4</v>
      </c>
      <c r="H33" s="219">
        <f>'WP#3 - UE-190529 Light COS'!U25</f>
        <v>0</v>
      </c>
    </row>
    <row r="34" spans="1:8" x14ac:dyDescent="0.2">
      <c r="A34" s="224">
        <f t="shared" si="0"/>
        <v>26</v>
      </c>
      <c r="B34" s="226" t="str">
        <f>'WP#3 - UE-190529 Light COS'!A26</f>
        <v xml:space="preserve">52E </v>
      </c>
      <c r="C34" s="228" t="str">
        <f>'WP#3 - UE-190529 Light COS'!C26</f>
        <v>Sodium Vapor</v>
      </c>
      <c r="D34" s="165" t="str">
        <f>'WP#3 - UE-190529 Light COS'!D26</f>
        <v>SV 070</v>
      </c>
      <c r="E34" s="166" t="str">
        <f>'WP#3 - UE-190529 Light COS'!F26</f>
        <v>Customer</v>
      </c>
      <c r="F34" s="229" t="str">
        <f>'WP#3 - UE-190529 Light COS'!H26</f>
        <v>N/A</v>
      </c>
      <c r="G34" s="239">
        <f>'WP#3 - UE-190529 Light COS'!P26</f>
        <v>5.9076601033138121E-4</v>
      </c>
      <c r="H34" s="219">
        <f>'WP#3 - UE-190529 Light COS'!U26</f>
        <v>0</v>
      </c>
    </row>
    <row r="35" spans="1:8" x14ac:dyDescent="0.2">
      <c r="A35" s="224">
        <f t="shared" si="0"/>
        <v>27</v>
      </c>
      <c r="B35" s="226" t="str">
        <f>'WP#3 - UE-190529 Light COS'!A27</f>
        <v xml:space="preserve">52E </v>
      </c>
      <c r="C35" s="228" t="str">
        <f>'WP#3 - UE-190529 Light COS'!C27</f>
        <v>Sodium Vapor</v>
      </c>
      <c r="D35" s="165" t="str">
        <f>'WP#3 - UE-190529 Light COS'!D27</f>
        <v>SV 100</v>
      </c>
      <c r="E35" s="166" t="str">
        <f>'WP#3 - UE-190529 Light COS'!F27</f>
        <v>Customer</v>
      </c>
      <c r="F35" s="229" t="str">
        <f>'WP#3 - UE-190529 Light COS'!H27</f>
        <v>N/A</v>
      </c>
      <c r="G35" s="239">
        <f>'WP#3 - UE-190529 Light COS'!P27</f>
        <v>5.9076601033138121E-4</v>
      </c>
      <c r="H35" s="219">
        <f>'WP#3 - UE-190529 Light COS'!U27</f>
        <v>0</v>
      </c>
    </row>
    <row r="36" spans="1:8" x14ac:dyDescent="0.2">
      <c r="A36" s="224">
        <f t="shared" si="0"/>
        <v>28</v>
      </c>
      <c r="B36" s="226" t="str">
        <f>'WP#3 - UE-190529 Light COS'!A28</f>
        <v xml:space="preserve">52E </v>
      </c>
      <c r="C36" s="228" t="str">
        <f>'WP#3 - UE-190529 Light COS'!C28</f>
        <v>Sodium Vapor</v>
      </c>
      <c r="D36" s="165" t="str">
        <f>'WP#3 - UE-190529 Light COS'!D28</f>
        <v>SV 150</v>
      </c>
      <c r="E36" s="166" t="str">
        <f>'WP#3 - UE-190529 Light COS'!F28</f>
        <v>Customer</v>
      </c>
      <c r="F36" s="229" t="str">
        <f>'WP#3 - UE-190529 Light COS'!H28</f>
        <v>N/A</v>
      </c>
      <c r="G36" s="239">
        <f>'WP#3 - UE-190529 Light COS'!P28</f>
        <v>5.9076601033138121E-4</v>
      </c>
      <c r="H36" s="219">
        <f>'WP#3 - UE-190529 Light COS'!U28</f>
        <v>0</v>
      </c>
    </row>
    <row r="37" spans="1:8" x14ac:dyDescent="0.2">
      <c r="A37" s="224">
        <f t="shared" si="0"/>
        <v>29</v>
      </c>
      <c r="B37" s="226" t="str">
        <f>'WP#3 - UE-190529 Light COS'!A29</f>
        <v xml:space="preserve">52E </v>
      </c>
      <c r="C37" s="228" t="str">
        <f>'WP#3 - UE-190529 Light COS'!C29</f>
        <v>Sodium Vapor</v>
      </c>
      <c r="D37" s="165" t="str">
        <f>'WP#3 - UE-190529 Light COS'!D29</f>
        <v>SV 200</v>
      </c>
      <c r="E37" s="166" t="str">
        <f>'WP#3 - UE-190529 Light COS'!F29</f>
        <v>Customer</v>
      </c>
      <c r="F37" s="229" t="str">
        <f>'WP#3 - UE-190529 Light COS'!H29</f>
        <v>N/A</v>
      </c>
      <c r="G37" s="239">
        <f>'WP#3 - UE-190529 Light COS'!P29</f>
        <v>5.9076601033138121E-4</v>
      </c>
      <c r="H37" s="219">
        <f>'WP#3 - UE-190529 Light COS'!U29</f>
        <v>0</v>
      </c>
    </row>
    <row r="38" spans="1:8" x14ac:dyDescent="0.2">
      <c r="A38" s="224">
        <f t="shared" si="0"/>
        <v>30</v>
      </c>
      <c r="B38" s="226" t="str">
        <f>'WP#3 - UE-190529 Light COS'!A30</f>
        <v xml:space="preserve">52E </v>
      </c>
      <c r="C38" s="228" t="str">
        <f>'WP#3 - UE-190529 Light COS'!C30</f>
        <v>Sodium Vapor</v>
      </c>
      <c r="D38" s="165" t="str">
        <f>'WP#3 - UE-190529 Light COS'!D30</f>
        <v>SV 250</v>
      </c>
      <c r="E38" s="166" t="str">
        <f>'WP#3 - UE-190529 Light COS'!F30</f>
        <v>Customer</v>
      </c>
      <c r="F38" s="229" t="str">
        <f>'WP#3 - UE-190529 Light COS'!H30</f>
        <v>N/A</v>
      </c>
      <c r="G38" s="239">
        <f>'WP#3 - UE-190529 Light COS'!P30</f>
        <v>5.9076601033138121E-4</v>
      </c>
      <c r="H38" s="219">
        <f>'WP#3 - UE-190529 Light COS'!U30</f>
        <v>0</v>
      </c>
    </row>
    <row r="39" spans="1:8" x14ac:dyDescent="0.2">
      <c r="A39" s="224">
        <f t="shared" si="0"/>
        <v>31</v>
      </c>
      <c r="B39" s="226" t="str">
        <f>'WP#3 - UE-190529 Light COS'!A31</f>
        <v xml:space="preserve">52E </v>
      </c>
      <c r="C39" s="228" t="str">
        <f>'WP#3 - UE-190529 Light COS'!C31</f>
        <v>Sodium Vapor</v>
      </c>
      <c r="D39" s="165" t="str">
        <f>'WP#3 - UE-190529 Light COS'!D31</f>
        <v>SV 310</v>
      </c>
      <c r="E39" s="166" t="str">
        <f>'WP#3 - UE-190529 Light COS'!F31</f>
        <v>Customer</v>
      </c>
      <c r="F39" s="229" t="str">
        <f>'WP#3 - UE-190529 Light COS'!H31</f>
        <v>N/A</v>
      </c>
      <c r="G39" s="239">
        <f>'WP#3 - UE-190529 Light COS'!P31</f>
        <v>5.9076601033138121E-4</v>
      </c>
      <c r="H39" s="219">
        <f>'WP#3 - UE-190529 Light COS'!U31</f>
        <v>0</v>
      </c>
    </row>
    <row r="40" spans="1:8" x14ac:dyDescent="0.2">
      <c r="A40" s="224">
        <f t="shared" si="0"/>
        <v>32</v>
      </c>
      <c r="B40" s="226" t="str">
        <f>'WP#3 - UE-190529 Light COS'!A32</f>
        <v xml:space="preserve">52E </v>
      </c>
      <c r="C40" s="228" t="str">
        <f>'WP#3 - UE-190529 Light COS'!C32</f>
        <v>Sodium Vapor</v>
      </c>
      <c r="D40" s="165" t="str">
        <f>'WP#3 - UE-190529 Light COS'!D32</f>
        <v>SV 400</v>
      </c>
      <c r="E40" s="166" t="str">
        <f>'WP#3 - UE-190529 Light COS'!F32</f>
        <v>Customer</v>
      </c>
      <c r="F40" s="229" t="str">
        <f>'WP#3 - UE-190529 Light COS'!H32</f>
        <v>N/A</v>
      </c>
      <c r="G40" s="239">
        <f>'WP#3 - UE-190529 Light COS'!P32</f>
        <v>5.9076601033138121E-4</v>
      </c>
      <c r="H40" s="219">
        <f>'WP#3 - UE-190529 Light COS'!U32</f>
        <v>0</v>
      </c>
    </row>
    <row r="41" spans="1:8" x14ac:dyDescent="0.2">
      <c r="A41" s="224">
        <f t="shared" si="0"/>
        <v>33</v>
      </c>
      <c r="B41" s="226"/>
      <c r="C41" s="228"/>
      <c r="D41" s="165"/>
      <c r="E41" s="166"/>
      <c r="F41" s="229"/>
      <c r="G41" s="239"/>
      <c r="H41" s="219"/>
    </row>
    <row r="42" spans="1:8" x14ac:dyDescent="0.2">
      <c r="A42" s="224">
        <f t="shared" ref="A42:A73" si="1">A41+1</f>
        <v>34</v>
      </c>
      <c r="B42" s="226" t="str">
        <f>'WP#3 - UE-190529 Light COS'!A34</f>
        <v xml:space="preserve">52E </v>
      </c>
      <c r="C42" s="228" t="str">
        <f>'WP#3 - UE-190529 Light COS'!C34</f>
        <v>Metal Halide</v>
      </c>
      <c r="D42" s="165" t="str">
        <f>'WP#3 - UE-190529 Light COS'!D34</f>
        <v>MH 070</v>
      </c>
      <c r="E42" s="166" t="str">
        <f>'WP#3 - UE-190529 Light COS'!F34</f>
        <v>Customer</v>
      </c>
      <c r="F42" s="229" t="str">
        <f>'WP#3 - UE-190529 Light COS'!H34</f>
        <v>N/A</v>
      </c>
      <c r="G42" s="239">
        <f>'WP#3 - UE-190529 Light COS'!P34</f>
        <v>5.9076601033138121E-4</v>
      </c>
      <c r="H42" s="219">
        <f>'WP#3 - UE-190529 Light COS'!U34</f>
        <v>0</v>
      </c>
    </row>
    <row r="43" spans="1:8" x14ac:dyDescent="0.2">
      <c r="A43" s="224">
        <f t="shared" si="1"/>
        <v>35</v>
      </c>
      <c r="B43" s="226" t="str">
        <f>'WP#3 - UE-190529 Light COS'!A35</f>
        <v xml:space="preserve">52E </v>
      </c>
      <c r="C43" s="228" t="str">
        <f>'WP#3 - UE-190529 Light COS'!C35</f>
        <v>Metal Halide</v>
      </c>
      <c r="D43" s="165" t="str">
        <f>'WP#3 - UE-190529 Light COS'!D35</f>
        <v>MH 100</v>
      </c>
      <c r="E43" s="166" t="str">
        <f>'WP#3 - UE-190529 Light COS'!F35</f>
        <v>Customer</v>
      </c>
      <c r="F43" s="229" t="str">
        <f>'WP#3 - UE-190529 Light COS'!H35</f>
        <v>N/A</v>
      </c>
      <c r="G43" s="239">
        <f>'WP#3 - UE-190529 Light COS'!P35</f>
        <v>5.9076601033138121E-4</v>
      </c>
      <c r="H43" s="219">
        <f>'WP#3 - UE-190529 Light COS'!U35</f>
        <v>0</v>
      </c>
    </row>
    <row r="44" spans="1:8" x14ac:dyDescent="0.2">
      <c r="A44" s="224">
        <f t="shared" si="1"/>
        <v>36</v>
      </c>
      <c r="B44" s="226" t="str">
        <f>'WP#3 - UE-190529 Light COS'!A36</f>
        <v xml:space="preserve">52E </v>
      </c>
      <c r="C44" s="228" t="str">
        <f>'WP#3 - UE-190529 Light COS'!C36</f>
        <v>Metal Halide</v>
      </c>
      <c r="D44" s="165" t="str">
        <f>'WP#3 - UE-190529 Light COS'!D36</f>
        <v>MH 150</v>
      </c>
      <c r="E44" s="166" t="str">
        <f>'WP#3 - UE-190529 Light COS'!F36</f>
        <v>Customer</v>
      </c>
      <c r="F44" s="229" t="str">
        <f>'WP#3 - UE-190529 Light COS'!H36</f>
        <v>N/A</v>
      </c>
      <c r="G44" s="239">
        <f>'WP#3 - UE-190529 Light COS'!P36</f>
        <v>5.9076601033138121E-4</v>
      </c>
      <c r="H44" s="219">
        <f>'WP#3 - UE-190529 Light COS'!U36</f>
        <v>0</v>
      </c>
    </row>
    <row r="45" spans="1:8" x14ac:dyDescent="0.2">
      <c r="A45" s="224">
        <f t="shared" si="1"/>
        <v>37</v>
      </c>
      <c r="B45" s="226" t="str">
        <f>'WP#3 - UE-190529 Light COS'!A37</f>
        <v xml:space="preserve">52E </v>
      </c>
      <c r="C45" s="228" t="str">
        <f>'WP#3 - UE-190529 Light COS'!C37</f>
        <v>Metal Halide</v>
      </c>
      <c r="D45" s="165" t="str">
        <f>'WP#3 - UE-190529 Light COS'!D37</f>
        <v>MH 175</v>
      </c>
      <c r="E45" s="166" t="str">
        <f>'WP#3 - UE-190529 Light COS'!F37</f>
        <v>Customer</v>
      </c>
      <c r="F45" s="229" t="str">
        <f>'WP#3 - UE-190529 Light COS'!H37</f>
        <v>N/A</v>
      </c>
      <c r="G45" s="239">
        <f>'WP#3 - UE-190529 Light COS'!P37</f>
        <v>5.9076601033138121E-4</v>
      </c>
      <c r="H45" s="219">
        <f>'WP#3 - UE-190529 Light COS'!U37</f>
        <v>0</v>
      </c>
    </row>
    <row r="46" spans="1:8" x14ac:dyDescent="0.2">
      <c r="A46" s="224">
        <f t="shared" si="1"/>
        <v>38</v>
      </c>
      <c r="B46" s="226" t="str">
        <f>'WP#3 - UE-190529 Light COS'!A38</f>
        <v xml:space="preserve">52E </v>
      </c>
      <c r="C46" s="228" t="str">
        <f>'WP#3 - UE-190529 Light COS'!C38</f>
        <v>Metal Halide</v>
      </c>
      <c r="D46" s="165" t="str">
        <f>'WP#3 - UE-190529 Light COS'!D38</f>
        <v>MH 250</v>
      </c>
      <c r="E46" s="166" t="str">
        <f>'WP#3 - UE-190529 Light COS'!F38</f>
        <v>Customer</v>
      </c>
      <c r="F46" s="229" t="str">
        <f>'WP#3 - UE-190529 Light COS'!H38</f>
        <v>N/A</v>
      </c>
      <c r="G46" s="239">
        <f>'WP#3 - UE-190529 Light COS'!P38</f>
        <v>5.9076601033138121E-4</v>
      </c>
      <c r="H46" s="219">
        <f>'WP#3 - UE-190529 Light COS'!U38</f>
        <v>0</v>
      </c>
    </row>
    <row r="47" spans="1:8" x14ac:dyDescent="0.2">
      <c r="A47" s="224">
        <f t="shared" si="1"/>
        <v>39</v>
      </c>
      <c r="B47" s="226" t="str">
        <f>'WP#3 - UE-190529 Light COS'!A39</f>
        <v xml:space="preserve">52E </v>
      </c>
      <c r="C47" s="228" t="str">
        <f>'WP#3 - UE-190529 Light COS'!C39</f>
        <v>Metal Halide</v>
      </c>
      <c r="D47" s="165" t="str">
        <f>'WP#3 - UE-190529 Light COS'!D39</f>
        <v>MH 400</v>
      </c>
      <c r="E47" s="166" t="str">
        <f>'WP#3 - UE-190529 Light COS'!F39</f>
        <v>Customer</v>
      </c>
      <c r="F47" s="229" t="str">
        <f>'WP#3 - UE-190529 Light COS'!H39</f>
        <v>N/A</v>
      </c>
      <c r="G47" s="239">
        <f>'WP#3 - UE-190529 Light COS'!P39</f>
        <v>5.9076601033138121E-4</v>
      </c>
      <c r="H47" s="219">
        <f>'WP#3 - UE-190529 Light COS'!U39</f>
        <v>0</v>
      </c>
    </row>
    <row r="48" spans="1:8" x14ac:dyDescent="0.2">
      <c r="A48" s="224">
        <f t="shared" si="1"/>
        <v>40</v>
      </c>
      <c r="B48" s="226" t="str">
        <f>'WP#3 - UE-190529 Light COS'!A40</f>
        <v xml:space="preserve">52E </v>
      </c>
      <c r="C48" s="228" t="str">
        <f>'WP#3 - UE-190529 Light COS'!C40</f>
        <v>Metal Halide</v>
      </c>
      <c r="D48" s="165" t="str">
        <f>'WP#3 - UE-190529 Light COS'!D40</f>
        <v>MH 1000</v>
      </c>
      <c r="E48" s="166" t="str">
        <f>'WP#3 - UE-190529 Light COS'!F40</f>
        <v>Customer</v>
      </c>
      <c r="F48" s="229" t="str">
        <f>'WP#3 - UE-190529 Light COS'!H40</f>
        <v>N/A</v>
      </c>
      <c r="G48" s="239">
        <f>'WP#3 - UE-190529 Light COS'!P40</f>
        <v>5.9076601033138121E-4</v>
      </c>
      <c r="H48" s="219">
        <f>'WP#3 - UE-190529 Light COS'!U40</f>
        <v>0</v>
      </c>
    </row>
    <row r="49" spans="1:8" x14ac:dyDescent="0.2">
      <c r="A49" s="224">
        <f t="shared" si="1"/>
        <v>41</v>
      </c>
      <c r="B49" s="226"/>
      <c r="C49" s="228"/>
      <c r="D49" s="165"/>
      <c r="E49" s="166"/>
      <c r="F49" s="229"/>
      <c r="G49" s="239"/>
      <c r="H49" s="219"/>
    </row>
    <row r="50" spans="1:8" x14ac:dyDescent="0.2">
      <c r="A50" s="224">
        <f t="shared" si="1"/>
        <v>42</v>
      </c>
      <c r="B50" s="226" t="str">
        <f>'WP#3 - UE-190529 Light COS'!A41</f>
        <v>Sch 53E</v>
      </c>
      <c r="C50" s="228"/>
      <c r="D50" s="165"/>
      <c r="E50" s="166"/>
      <c r="F50" s="229"/>
      <c r="G50" s="239"/>
      <c r="H50" s="219"/>
    </row>
    <row r="51" spans="1:8" x14ac:dyDescent="0.2">
      <c r="A51" s="224">
        <f t="shared" si="1"/>
        <v>43</v>
      </c>
      <c r="B51" s="226" t="str">
        <f>'WP#3 - UE-190529 Light COS'!A42</f>
        <v>53E - Company Owned</v>
      </c>
      <c r="C51" s="228" t="str">
        <f>'WP#3 - UE-190529 Light COS'!C42</f>
        <v>Sodium Vapor</v>
      </c>
      <c r="D51" s="165" t="str">
        <f>'WP#3 - UE-190529 Light COS'!D42</f>
        <v>SV 050</v>
      </c>
      <c r="E51" s="166" t="str">
        <f>'WP#3 - UE-190529 Light COS'!F42</f>
        <v>Company</v>
      </c>
      <c r="F51" s="229">
        <f>'WP#3 - UE-190529 Light COS'!H42</f>
        <v>870.34</v>
      </c>
      <c r="G51" s="239">
        <f>'WP#3 - UE-190529 Light COS'!P42</f>
        <v>5.9076601033138121E-4</v>
      </c>
      <c r="H51" s="219">
        <f>'WP#3 - UE-190529 Light COS'!U42</f>
        <v>0.51416728943181433</v>
      </c>
    </row>
    <row r="52" spans="1:8" x14ac:dyDescent="0.2">
      <c r="A52" s="224">
        <f t="shared" si="1"/>
        <v>44</v>
      </c>
      <c r="B52" s="226" t="str">
        <f>'WP#3 - UE-190529 Light COS'!A43</f>
        <v>53E - Company Owned</v>
      </c>
      <c r="C52" s="228" t="str">
        <f>'WP#3 - UE-190529 Light COS'!C43</f>
        <v>Sodium Vapor</v>
      </c>
      <c r="D52" s="165" t="str">
        <f>'WP#3 - UE-190529 Light COS'!D43</f>
        <v>SV 070</v>
      </c>
      <c r="E52" s="166" t="str">
        <f>'WP#3 - UE-190529 Light COS'!F43</f>
        <v>Company</v>
      </c>
      <c r="F52" s="229">
        <f>'WP#3 - UE-190529 Light COS'!H43</f>
        <v>870.34</v>
      </c>
      <c r="G52" s="239">
        <f>'WP#3 - UE-190529 Light COS'!P43</f>
        <v>5.9076601033138121E-4</v>
      </c>
      <c r="H52" s="219">
        <f>'WP#3 - UE-190529 Light COS'!U43</f>
        <v>0.51416728943181433</v>
      </c>
    </row>
    <row r="53" spans="1:8" x14ac:dyDescent="0.2">
      <c r="A53" s="224">
        <f t="shared" si="1"/>
        <v>45</v>
      </c>
      <c r="B53" s="226" t="str">
        <f>'WP#3 - UE-190529 Light COS'!A44</f>
        <v>53E - Company Owned</v>
      </c>
      <c r="C53" s="228" t="str">
        <f>'WP#3 - UE-190529 Light COS'!C44</f>
        <v>Sodium Vapor</v>
      </c>
      <c r="D53" s="165" t="str">
        <f>'WP#3 - UE-190529 Light COS'!D44</f>
        <v>SV 100</v>
      </c>
      <c r="E53" s="166" t="str">
        <f>'WP#3 - UE-190529 Light COS'!F44</f>
        <v>Company</v>
      </c>
      <c r="F53" s="229">
        <f>'WP#3 - UE-190529 Light COS'!H44</f>
        <v>821.04</v>
      </c>
      <c r="G53" s="239">
        <f>'WP#3 - UE-190529 Light COS'!P44</f>
        <v>5.9076601033138121E-4</v>
      </c>
      <c r="H53" s="219">
        <f>'WP#3 - UE-190529 Light COS'!U44</f>
        <v>0.4850425251224772</v>
      </c>
    </row>
    <row r="54" spans="1:8" x14ac:dyDescent="0.2">
      <c r="A54" s="224">
        <f t="shared" si="1"/>
        <v>46</v>
      </c>
      <c r="B54" s="226" t="str">
        <f>'WP#3 - UE-190529 Light COS'!A45</f>
        <v>53E - Company Owned</v>
      </c>
      <c r="C54" s="228" t="str">
        <f>'WP#3 - UE-190529 Light COS'!C45</f>
        <v>Sodium Vapor</v>
      </c>
      <c r="D54" s="165" t="str">
        <f>'WP#3 - UE-190529 Light COS'!D45</f>
        <v>SV 150</v>
      </c>
      <c r="E54" s="166" t="str">
        <f>'WP#3 - UE-190529 Light COS'!F45</f>
        <v>Company</v>
      </c>
      <c r="F54" s="229">
        <f>'WP#3 - UE-190529 Light COS'!H45</f>
        <v>822.4</v>
      </c>
      <c r="G54" s="239">
        <f>'WP#3 - UE-190529 Light COS'!P45</f>
        <v>5.9076601033138121E-4</v>
      </c>
      <c r="H54" s="219">
        <f>'WP#3 - UE-190529 Light COS'!U45</f>
        <v>0.48584596689652787</v>
      </c>
    </row>
    <row r="55" spans="1:8" x14ac:dyDescent="0.2">
      <c r="A55" s="224">
        <f t="shared" si="1"/>
        <v>47</v>
      </c>
      <c r="B55" s="226" t="str">
        <f>'WP#3 - UE-190529 Light COS'!A46</f>
        <v>53E - Company Owned</v>
      </c>
      <c r="C55" s="228" t="str">
        <f>'WP#3 - UE-190529 Light COS'!C46</f>
        <v>Sodium Vapor</v>
      </c>
      <c r="D55" s="165" t="str">
        <f>'WP#3 - UE-190529 Light COS'!D46</f>
        <v>SV 200</v>
      </c>
      <c r="E55" s="166" t="str">
        <f>'WP#3 - UE-190529 Light COS'!F46</f>
        <v>Company</v>
      </c>
      <c r="F55" s="229">
        <f>'WP#3 - UE-190529 Light COS'!H46</f>
        <v>869.01</v>
      </c>
      <c r="G55" s="239">
        <f>'WP#3 - UE-190529 Light COS'!P46</f>
        <v>5.9076601033138121E-4</v>
      </c>
      <c r="H55" s="219">
        <f>'WP#3 - UE-190529 Light COS'!U46</f>
        <v>0.51338157063807355</v>
      </c>
    </row>
    <row r="56" spans="1:8" x14ac:dyDescent="0.2">
      <c r="A56" s="224">
        <f t="shared" si="1"/>
        <v>48</v>
      </c>
      <c r="B56" s="226" t="str">
        <f>'WP#3 - UE-190529 Light COS'!A47</f>
        <v>53E - Company Owned</v>
      </c>
      <c r="C56" s="228" t="str">
        <f>'WP#3 - UE-190529 Light COS'!C47</f>
        <v>Sodium Vapor</v>
      </c>
      <c r="D56" s="165" t="str">
        <f>'WP#3 - UE-190529 Light COS'!D47</f>
        <v>SV 250</v>
      </c>
      <c r="E56" s="166" t="str">
        <f>'WP#3 - UE-190529 Light COS'!F47</f>
        <v>Company</v>
      </c>
      <c r="F56" s="229">
        <f>'WP#3 - UE-190529 Light COS'!H47</f>
        <v>884.18</v>
      </c>
      <c r="G56" s="239">
        <f>'WP#3 - UE-190529 Light COS'!P47</f>
        <v>5.9076601033138121E-4</v>
      </c>
      <c r="H56" s="219">
        <f>'WP#3 - UE-190529 Light COS'!U47</f>
        <v>0.5223434910148006</v>
      </c>
    </row>
    <row r="57" spans="1:8" x14ac:dyDescent="0.2">
      <c r="A57" s="224">
        <f t="shared" si="1"/>
        <v>49</v>
      </c>
      <c r="B57" s="226" t="str">
        <f>'WP#3 - UE-190529 Light COS'!A48</f>
        <v>53E - Company Owned</v>
      </c>
      <c r="C57" s="228" t="str">
        <f>'WP#3 - UE-190529 Light COS'!C48</f>
        <v>Sodium Vapor</v>
      </c>
      <c r="D57" s="165" t="str">
        <f>'WP#3 - UE-190529 Light COS'!D48</f>
        <v>SV 310</v>
      </c>
      <c r="E57" s="166" t="str">
        <f>'WP#3 - UE-190529 Light COS'!F48</f>
        <v>Company</v>
      </c>
      <c r="F57" s="229">
        <f>'WP#3 - UE-190529 Light COS'!H48</f>
        <v>919.12</v>
      </c>
      <c r="G57" s="239">
        <f>'WP#3 - UE-190529 Light COS'!P48</f>
        <v>5.9076601033138121E-4</v>
      </c>
      <c r="H57" s="219">
        <f>'WP#3 - UE-190529 Light COS'!U48</f>
        <v>0.54298485541577912</v>
      </c>
    </row>
    <row r="58" spans="1:8" x14ac:dyDescent="0.2">
      <c r="A58" s="224">
        <f t="shared" si="1"/>
        <v>50</v>
      </c>
      <c r="B58" s="226" t="str">
        <f>'WP#3 - UE-190529 Light COS'!A49</f>
        <v>53E - Company Owned</v>
      </c>
      <c r="C58" s="228" t="str">
        <f>'WP#3 - UE-190529 Light COS'!C49</f>
        <v>Sodium Vapor</v>
      </c>
      <c r="D58" s="165" t="str">
        <f>'WP#3 - UE-190529 Light COS'!D49</f>
        <v>SV 400</v>
      </c>
      <c r="E58" s="166" t="str">
        <f>'WP#3 - UE-190529 Light COS'!F49</f>
        <v>Company</v>
      </c>
      <c r="F58" s="229">
        <f>'WP#3 - UE-190529 Light COS'!H49</f>
        <v>984.66</v>
      </c>
      <c r="G58" s="239">
        <f>'WP#3 - UE-190529 Light COS'!P49</f>
        <v>5.9076601033138121E-4</v>
      </c>
      <c r="H58" s="219">
        <f>'WP#3 - UE-190529 Light COS'!U49</f>
        <v>0.58170365973289784</v>
      </c>
    </row>
    <row r="59" spans="1:8" x14ac:dyDescent="0.2">
      <c r="A59" s="224">
        <f t="shared" si="1"/>
        <v>51</v>
      </c>
      <c r="B59" s="226" t="str">
        <f>'WP#3 - UE-190529 Light COS'!A50</f>
        <v>53E - Company Owned</v>
      </c>
      <c r="C59" s="228" t="str">
        <f>'WP#3 - UE-190529 Light COS'!C50</f>
        <v>Sodium Vapor</v>
      </c>
      <c r="D59" s="165" t="str">
        <f>'WP#3 - UE-190529 Light COS'!D50</f>
        <v>SV 1000</v>
      </c>
      <c r="E59" s="166" t="str">
        <f>'WP#3 - UE-190529 Light COS'!F50</f>
        <v>Company</v>
      </c>
      <c r="F59" s="229">
        <f>'WP#3 - UE-190529 Light COS'!H50</f>
        <v>1162.23571597214</v>
      </c>
      <c r="G59" s="239">
        <f>'WP#3 - UE-190529 Light COS'!P50</f>
        <v>5.9076601033138121E-4</v>
      </c>
      <c r="H59" s="219">
        <f>'WP#3 - UE-190529 Light COS'!U50</f>
        <v>0.68660935698949754</v>
      </c>
    </row>
    <row r="60" spans="1:8" x14ac:dyDescent="0.2">
      <c r="A60" s="224">
        <f t="shared" si="1"/>
        <v>52</v>
      </c>
      <c r="B60" s="226"/>
      <c r="C60" s="228"/>
      <c r="D60" s="165"/>
      <c r="E60" s="166"/>
      <c r="F60" s="229"/>
      <c r="G60" s="239"/>
      <c r="H60" s="219"/>
    </row>
    <row r="61" spans="1:8" x14ac:dyDescent="0.2">
      <c r="A61" s="224">
        <f t="shared" si="1"/>
        <v>53</v>
      </c>
      <c r="B61" s="226" t="str">
        <f>'WP#3 - UE-190529 Light COS'!A52</f>
        <v>53E - Company Owned</v>
      </c>
      <c r="C61" s="228" t="str">
        <f>'WP#3 - UE-190529 Light COS'!C52</f>
        <v>Metal Halide</v>
      </c>
      <c r="D61" s="165" t="str">
        <f>'WP#3 - UE-190529 Light COS'!D52</f>
        <v>MH 070</v>
      </c>
      <c r="E61" s="166" t="str">
        <f>'WP#3 - UE-190529 Light COS'!F52</f>
        <v>Company</v>
      </c>
      <c r="F61" s="229">
        <f>'WP#3 - UE-190529 Light COS'!H52</f>
        <v>768.9140000000001</v>
      </c>
      <c r="G61" s="239">
        <f>'WP#3 - UE-190529 Light COS'!P52</f>
        <v>5.9076601033138121E-4</v>
      </c>
      <c r="H61" s="219">
        <f>'WP#3 - UE-190529 Light COS'!U52</f>
        <v>0.45424825606794372</v>
      </c>
    </row>
    <row r="62" spans="1:8" x14ac:dyDescent="0.2">
      <c r="A62" s="224">
        <f t="shared" si="1"/>
        <v>54</v>
      </c>
      <c r="B62" s="226" t="str">
        <f>'WP#3 - UE-190529 Light COS'!A53</f>
        <v>53E - Company Owned</v>
      </c>
      <c r="C62" s="228" t="str">
        <f>'WP#3 - UE-190529 Light COS'!C53</f>
        <v>Metal Halide</v>
      </c>
      <c r="D62" s="165" t="str">
        <f>'WP#3 - UE-190529 Light COS'!D53</f>
        <v>MH 100</v>
      </c>
      <c r="E62" s="166" t="str">
        <f>'WP#3 - UE-190529 Light COS'!F53</f>
        <v>Company</v>
      </c>
      <c r="F62" s="229">
        <f>'WP#3 - UE-190529 Light COS'!H53</f>
        <v>782.09500000000003</v>
      </c>
      <c r="G62" s="239">
        <f>'WP#3 - UE-190529 Light COS'!P53</f>
        <v>5.9076601033138121E-4</v>
      </c>
      <c r="H62" s="219">
        <f>'WP#3 - UE-190529 Light COS'!U53</f>
        <v>0.46203514285012159</v>
      </c>
    </row>
    <row r="63" spans="1:8" x14ac:dyDescent="0.2">
      <c r="A63" s="224">
        <f t="shared" si="1"/>
        <v>55</v>
      </c>
      <c r="B63" s="226" t="str">
        <f>'WP#3 - UE-190529 Light COS'!A54</f>
        <v>53E - Company Owned</v>
      </c>
      <c r="C63" s="228" t="str">
        <f>'WP#3 - UE-190529 Light COS'!C54</f>
        <v>Metal Halide</v>
      </c>
      <c r="D63" s="165" t="str">
        <f>'WP#3 - UE-190529 Light COS'!D54</f>
        <v>MH 150</v>
      </c>
      <c r="E63" s="166" t="str">
        <f>'WP#3 - UE-190529 Light COS'!F54</f>
        <v>Company</v>
      </c>
      <c r="F63" s="229">
        <f>'WP#3 - UE-190529 Light COS'!H54</f>
        <v>804.06333333333339</v>
      </c>
      <c r="G63" s="239">
        <f>'WP#3 - UE-190529 Light COS'!P54</f>
        <v>5.9076601033138121E-4</v>
      </c>
      <c r="H63" s="219">
        <f>'WP#3 - UE-190529 Light COS'!U54</f>
        <v>0.47501328748708482</v>
      </c>
    </row>
    <row r="64" spans="1:8" x14ac:dyDescent="0.2">
      <c r="A64" s="224">
        <f t="shared" si="1"/>
        <v>56</v>
      </c>
      <c r="B64" s="226" t="str">
        <f>'WP#3 - UE-190529 Light COS'!A55</f>
        <v>53E - Company Owned</v>
      </c>
      <c r="C64" s="228" t="str">
        <f>'WP#3 - UE-190529 Light COS'!C55</f>
        <v>Metal Halide</v>
      </c>
      <c r="D64" s="165" t="str">
        <f>'WP#3 - UE-190529 Light COS'!D55</f>
        <v>MH 250</v>
      </c>
      <c r="E64" s="166" t="str">
        <f>'WP#3 - UE-190529 Light COS'!F55</f>
        <v>Company</v>
      </c>
      <c r="F64" s="229">
        <f>'WP#3 - UE-190529 Light COS'!H55</f>
        <v>875.7</v>
      </c>
      <c r="G64" s="239">
        <f>'WP#3 - UE-190529 Light COS'!P55</f>
        <v>5.9076601033138121E-4</v>
      </c>
      <c r="H64" s="219">
        <f>'WP#3 - UE-190529 Light COS'!U55</f>
        <v>0.51733379524719059</v>
      </c>
    </row>
    <row r="65" spans="1:8" x14ac:dyDescent="0.2">
      <c r="A65" s="224">
        <f t="shared" si="1"/>
        <v>57</v>
      </c>
      <c r="B65" s="226" t="str">
        <f>'WP#3 - UE-190529 Light COS'!A56</f>
        <v>53E - Company Owned</v>
      </c>
      <c r="C65" s="228" t="str">
        <f>'WP#3 - UE-190529 Light COS'!C56</f>
        <v>Metal Halide</v>
      </c>
      <c r="D65" s="165" t="str">
        <f>'WP#3 - UE-190529 Light COS'!D56</f>
        <v>MH 400</v>
      </c>
      <c r="E65" s="166" t="str">
        <f>'WP#3 - UE-190529 Light COS'!F56</f>
        <v>Company</v>
      </c>
      <c r="F65" s="229">
        <f>'WP#3 - UE-190529 Light COS'!H56</f>
        <v>879.28</v>
      </c>
      <c r="G65" s="239">
        <f>'WP#3 - UE-190529 Light COS'!P56</f>
        <v>5.9076601033138121E-4</v>
      </c>
      <c r="H65" s="219">
        <f>'WP#3 - UE-190529 Light COS'!U56</f>
        <v>0.51944873756417687</v>
      </c>
    </row>
    <row r="66" spans="1:8" x14ac:dyDescent="0.2">
      <c r="A66" s="224">
        <f t="shared" si="1"/>
        <v>58</v>
      </c>
      <c r="B66" s="226"/>
      <c r="C66" s="228"/>
      <c r="D66" s="165"/>
      <c r="E66" s="166"/>
      <c r="F66" s="229"/>
      <c r="G66" s="239"/>
      <c r="H66" s="219"/>
    </row>
    <row r="67" spans="1:8" x14ac:dyDescent="0.2">
      <c r="A67" s="224">
        <f t="shared" si="1"/>
        <v>59</v>
      </c>
      <c r="B67" s="226" t="str">
        <f>'WP#3 - UE-190529 Light COS'!A58</f>
        <v>53E - Company Owned</v>
      </c>
      <c r="C67" s="228" t="str">
        <f>'WP#3 - UE-190529 Light COS'!C58</f>
        <v>Light Emitting Diode</v>
      </c>
      <c r="D67" s="165" t="str">
        <f>'WP#3 - UE-190529 Light COS'!D58</f>
        <v>LED 030.01-060</v>
      </c>
      <c r="E67" s="166" t="str">
        <f>'WP#3 - UE-190529 Light COS'!F58</f>
        <v>Company</v>
      </c>
      <c r="F67" s="229">
        <f>'WP#3 - UE-190529 Light COS'!H58</f>
        <v>821.04</v>
      </c>
      <c r="G67" s="239">
        <f>'WP#3 - UE-190529 Light COS'!P58</f>
        <v>5.9076601033138121E-4</v>
      </c>
      <c r="H67" s="219">
        <f>'WP#3 - UE-190529 Light COS'!U58</f>
        <v>0.4850425251224772</v>
      </c>
    </row>
    <row r="68" spans="1:8" x14ac:dyDescent="0.2">
      <c r="A68" s="224">
        <f t="shared" si="1"/>
        <v>60</v>
      </c>
      <c r="B68" s="226" t="str">
        <f>'WP#3 - UE-190529 Light COS'!A59</f>
        <v>53E - Company Owned</v>
      </c>
      <c r="C68" s="228" t="str">
        <f>'WP#3 - UE-190529 Light COS'!C59</f>
        <v>Light Emitting Diode</v>
      </c>
      <c r="D68" s="165" t="str">
        <f>'WP#3 - UE-190529 Light COS'!D59</f>
        <v>LED 060.01-090</v>
      </c>
      <c r="E68" s="166" t="str">
        <f>'WP#3 - UE-190529 Light COS'!F59</f>
        <v>Company</v>
      </c>
      <c r="F68" s="229">
        <f>'WP#3 - UE-190529 Light COS'!H59</f>
        <v>822.4</v>
      </c>
      <c r="G68" s="239">
        <f>'WP#3 - UE-190529 Light COS'!P59</f>
        <v>5.9076601033138121E-4</v>
      </c>
      <c r="H68" s="219">
        <f>'WP#3 - UE-190529 Light COS'!U59</f>
        <v>0.48584596689652787</v>
      </c>
    </row>
    <row r="69" spans="1:8" x14ac:dyDescent="0.2">
      <c r="A69" s="224">
        <f t="shared" si="1"/>
        <v>61</v>
      </c>
      <c r="B69" s="226" t="str">
        <f>'WP#3 - UE-190529 Light COS'!A60</f>
        <v>53E - Company Owned</v>
      </c>
      <c r="C69" s="228" t="str">
        <f>'WP#3 - UE-190529 Light COS'!C60</f>
        <v>Light Emitting Diode</v>
      </c>
      <c r="D69" s="165" t="str">
        <f>'WP#3 - UE-190529 Light COS'!D60</f>
        <v>LED 090.01-120</v>
      </c>
      <c r="E69" s="166" t="str">
        <f>'WP#3 - UE-190529 Light COS'!F60</f>
        <v>Company</v>
      </c>
      <c r="F69" s="229">
        <f>'WP#3 - UE-190529 Light COS'!H60</f>
        <v>869.01</v>
      </c>
      <c r="G69" s="239">
        <f>'WP#3 - UE-190529 Light COS'!P60</f>
        <v>5.9076601033138121E-4</v>
      </c>
      <c r="H69" s="219">
        <f>'WP#3 - UE-190529 Light COS'!U60</f>
        <v>0.51338157063807355</v>
      </c>
    </row>
    <row r="70" spans="1:8" x14ac:dyDescent="0.2">
      <c r="A70" s="224">
        <f t="shared" si="1"/>
        <v>62</v>
      </c>
      <c r="B70" s="226" t="str">
        <f>'WP#3 - UE-190529 Light COS'!A61</f>
        <v>53E - Company Owned</v>
      </c>
      <c r="C70" s="228" t="str">
        <f>'WP#3 - UE-190529 Light COS'!C61</f>
        <v>Light Emitting Diode</v>
      </c>
      <c r="D70" s="165" t="str">
        <f>'WP#3 - UE-190529 Light COS'!D61</f>
        <v>LED 120.01-150</v>
      </c>
      <c r="E70" s="166" t="str">
        <f>'WP#3 - UE-190529 Light COS'!F61</f>
        <v>Company</v>
      </c>
      <c r="F70" s="229">
        <f>'WP#3 - UE-190529 Light COS'!H61</f>
        <v>821.04</v>
      </c>
      <c r="G70" s="239">
        <f>'WP#3 - UE-190529 Light COS'!P61</f>
        <v>5.9076601033138121E-4</v>
      </c>
      <c r="H70" s="219">
        <f>'WP#3 - UE-190529 Light COS'!U61</f>
        <v>0.4850425251224772</v>
      </c>
    </row>
    <row r="71" spans="1:8" x14ac:dyDescent="0.2">
      <c r="A71" s="224">
        <f t="shared" si="1"/>
        <v>63</v>
      </c>
      <c r="B71" s="226" t="str">
        <f>'WP#3 - UE-190529 Light COS'!A62</f>
        <v>53E - Company Owned</v>
      </c>
      <c r="C71" s="228" t="str">
        <f>'WP#3 - UE-190529 Light COS'!C62</f>
        <v>Light Emitting Diode</v>
      </c>
      <c r="D71" s="165" t="str">
        <f>'WP#3 - UE-190529 Light COS'!D62</f>
        <v>LED 150.01-180</v>
      </c>
      <c r="E71" s="166" t="str">
        <f>'WP#3 - UE-190529 Light COS'!F62</f>
        <v>Company</v>
      </c>
      <c r="F71" s="229">
        <f>'WP#3 - UE-190529 Light COS'!H62</f>
        <v>884.18</v>
      </c>
      <c r="G71" s="239">
        <f>'WP#3 - UE-190529 Light COS'!P62</f>
        <v>5.9076601033138121E-4</v>
      </c>
      <c r="H71" s="219">
        <f>'WP#3 - UE-190529 Light COS'!U62</f>
        <v>0.5223434910148006</v>
      </c>
    </row>
    <row r="72" spans="1:8" x14ac:dyDescent="0.2">
      <c r="A72" s="224">
        <f t="shared" si="1"/>
        <v>64</v>
      </c>
      <c r="B72" s="226" t="str">
        <f>'WP#3 - UE-190529 Light COS'!A63</f>
        <v>53E - Company Owned</v>
      </c>
      <c r="C72" s="228" t="str">
        <f>'WP#3 - UE-190529 Light COS'!C63</f>
        <v>Light Emitting Diode</v>
      </c>
      <c r="D72" s="165" t="str">
        <f>'WP#3 - UE-190529 Light COS'!D63</f>
        <v>LED 180.01-210</v>
      </c>
      <c r="E72" s="166" t="str">
        <f>'WP#3 - UE-190529 Light COS'!F63</f>
        <v>Company</v>
      </c>
      <c r="F72" s="229">
        <f>'WP#3 - UE-190529 Light COS'!H63</f>
        <v>869.01</v>
      </c>
      <c r="G72" s="239">
        <f>'WP#3 - UE-190529 Light COS'!P63</f>
        <v>5.9076601033138121E-4</v>
      </c>
      <c r="H72" s="219">
        <f>'WP#3 - UE-190529 Light COS'!U63</f>
        <v>0.51338157063807355</v>
      </c>
    </row>
    <row r="73" spans="1:8" x14ac:dyDescent="0.2">
      <c r="A73" s="224">
        <f t="shared" si="1"/>
        <v>65</v>
      </c>
      <c r="B73" s="226" t="str">
        <f>'WP#3 - UE-190529 Light COS'!A64</f>
        <v>53E - Company Owned</v>
      </c>
      <c r="C73" s="228" t="str">
        <f>'WP#3 - UE-190529 Light COS'!C64</f>
        <v>Light Emitting Diode</v>
      </c>
      <c r="D73" s="165" t="str">
        <f>'WP#3 - UE-190529 Light COS'!D64</f>
        <v>LED 210.01-240</v>
      </c>
      <c r="E73" s="166" t="str">
        <f>'WP#3 - UE-190529 Light COS'!F64</f>
        <v>Company</v>
      </c>
      <c r="F73" s="229">
        <f>'WP#3 - UE-190529 Light COS'!H64</f>
        <v>919.12</v>
      </c>
      <c r="G73" s="239">
        <f>'WP#3 - UE-190529 Light COS'!P64</f>
        <v>5.9076601033138121E-4</v>
      </c>
      <c r="H73" s="219">
        <f>'WP#3 - UE-190529 Light COS'!U64</f>
        <v>0.54298485541577912</v>
      </c>
    </row>
    <row r="74" spans="1:8" x14ac:dyDescent="0.2">
      <c r="A74" s="224">
        <f t="shared" ref="A74:A105" si="2">A73+1</f>
        <v>66</v>
      </c>
      <c r="B74" s="226" t="str">
        <f>'WP#3 - UE-190529 Light COS'!A65</f>
        <v>53E - Company Owned</v>
      </c>
      <c r="C74" s="228" t="str">
        <f>'WP#3 - UE-190529 Light COS'!C65</f>
        <v>Light Emitting Diode</v>
      </c>
      <c r="D74" s="165" t="str">
        <f>'WP#3 - UE-190529 Light COS'!D65</f>
        <v>LED 240.01-270</v>
      </c>
      <c r="E74" s="166" t="str">
        <f>'WP#3 - UE-190529 Light COS'!F65</f>
        <v>Company</v>
      </c>
      <c r="F74" s="229">
        <f>'WP#3 - UE-190529 Light COS'!H65</f>
        <v>984.66</v>
      </c>
      <c r="G74" s="239">
        <f>'WP#3 - UE-190529 Light COS'!P65</f>
        <v>5.9076601033138121E-4</v>
      </c>
      <c r="H74" s="219">
        <f>'WP#3 - UE-190529 Light COS'!U65</f>
        <v>0.58170365973289784</v>
      </c>
    </row>
    <row r="75" spans="1:8" x14ac:dyDescent="0.2">
      <c r="A75" s="224">
        <f t="shared" si="2"/>
        <v>67</v>
      </c>
      <c r="B75" s="226" t="str">
        <f>'WP#3 - UE-190529 Light COS'!A66</f>
        <v>53E - Company Owned</v>
      </c>
      <c r="C75" s="228" t="str">
        <f>'WP#3 - UE-190529 Light COS'!C66</f>
        <v>Light Emitting Diode</v>
      </c>
      <c r="D75" s="165" t="str">
        <f>'WP#3 - UE-190529 Light COS'!D66</f>
        <v>LED 270.01-300</v>
      </c>
      <c r="E75" s="166" t="str">
        <f>'WP#3 - UE-190529 Light COS'!F66</f>
        <v>Company</v>
      </c>
      <c r="F75" s="229">
        <f>'WP#3 - UE-190529 Light COS'!H66</f>
        <v>984.66</v>
      </c>
      <c r="G75" s="239">
        <f>'WP#3 - UE-190529 Light COS'!P66</f>
        <v>5.9076601033138121E-4</v>
      </c>
      <c r="H75" s="219">
        <f>'WP#3 - UE-190529 Light COS'!U66</f>
        <v>0.58170365973289784</v>
      </c>
    </row>
    <row r="76" spans="1:8" x14ac:dyDescent="0.2">
      <c r="A76" s="224">
        <f t="shared" si="2"/>
        <v>68</v>
      </c>
      <c r="B76" s="226"/>
      <c r="C76" s="228"/>
      <c r="D76" s="165"/>
      <c r="E76" s="166"/>
      <c r="F76" s="229"/>
      <c r="G76" s="239"/>
      <c r="H76" s="219"/>
    </row>
    <row r="77" spans="1:8" x14ac:dyDescent="0.2">
      <c r="A77" s="224">
        <f t="shared" si="2"/>
        <v>69</v>
      </c>
      <c r="B77" s="226" t="str">
        <f>'WP#3 - UE-190529 Light COS'!A68</f>
        <v>53E - Customer Owned</v>
      </c>
      <c r="C77" s="228" t="str">
        <f>'WP#3 - UE-190529 Light COS'!C68</f>
        <v>Sodium Vapor</v>
      </c>
      <c r="D77" s="165" t="str">
        <f>'WP#3 - UE-190529 Light COS'!D68</f>
        <v>SV 050</v>
      </c>
      <c r="E77" s="166" t="str">
        <f>'WP#3 - UE-190529 Light COS'!F68</f>
        <v>Customer</v>
      </c>
      <c r="F77" s="229" t="str">
        <f>'WP#3 - UE-190529 Light COS'!H68</f>
        <v>N/A</v>
      </c>
      <c r="G77" s="239">
        <f>'WP#3 - UE-190529 Light COS'!P68</f>
        <v>5.9076601033138121E-4</v>
      </c>
      <c r="H77" s="219">
        <f>'WP#3 - UE-190529 Light COS'!U68</f>
        <v>0</v>
      </c>
    </row>
    <row r="78" spans="1:8" x14ac:dyDescent="0.2">
      <c r="A78" s="224">
        <f t="shared" si="2"/>
        <v>70</v>
      </c>
      <c r="B78" s="226" t="str">
        <f>'WP#3 - UE-190529 Light COS'!A69</f>
        <v>53E - Customer Owned</v>
      </c>
      <c r="C78" s="228" t="str">
        <f>'WP#3 - UE-190529 Light COS'!C69</f>
        <v>Sodium Vapor</v>
      </c>
      <c r="D78" s="165" t="str">
        <f>'WP#3 - UE-190529 Light COS'!D69</f>
        <v>SV 070</v>
      </c>
      <c r="E78" s="166" t="str">
        <f>'WP#3 - UE-190529 Light COS'!F69</f>
        <v>Customer</v>
      </c>
      <c r="F78" s="229" t="str">
        <f>'WP#3 - UE-190529 Light COS'!H69</f>
        <v>N/A</v>
      </c>
      <c r="G78" s="239">
        <f>'WP#3 - UE-190529 Light COS'!P69</f>
        <v>5.9076601033138121E-4</v>
      </c>
      <c r="H78" s="219">
        <f>'WP#3 - UE-190529 Light COS'!U69</f>
        <v>0</v>
      </c>
    </row>
    <row r="79" spans="1:8" x14ac:dyDescent="0.2">
      <c r="A79" s="224">
        <f t="shared" si="2"/>
        <v>71</v>
      </c>
      <c r="B79" s="226" t="str">
        <f>'WP#3 - UE-190529 Light COS'!A70</f>
        <v>53E - Customer Owned</v>
      </c>
      <c r="C79" s="228" t="str">
        <f>'WP#3 - UE-190529 Light COS'!C70</f>
        <v>Sodium Vapor</v>
      </c>
      <c r="D79" s="165" t="str">
        <f>'WP#3 - UE-190529 Light COS'!D70</f>
        <v>SV 100</v>
      </c>
      <c r="E79" s="166" t="str">
        <f>'WP#3 - UE-190529 Light COS'!F70</f>
        <v>Customer</v>
      </c>
      <c r="F79" s="229" t="str">
        <f>'WP#3 - UE-190529 Light COS'!H70</f>
        <v>N/A</v>
      </c>
      <c r="G79" s="239">
        <f>'WP#3 - UE-190529 Light COS'!P70</f>
        <v>5.9076601033138121E-4</v>
      </c>
      <c r="H79" s="219">
        <f>'WP#3 - UE-190529 Light COS'!U70</f>
        <v>0</v>
      </c>
    </row>
    <row r="80" spans="1:8" x14ac:dyDescent="0.2">
      <c r="A80" s="224">
        <f t="shared" si="2"/>
        <v>72</v>
      </c>
      <c r="B80" s="226" t="str">
        <f>'WP#3 - UE-190529 Light COS'!A71</f>
        <v>53E - Customer Owned</v>
      </c>
      <c r="C80" s="228" t="str">
        <f>'WP#3 - UE-190529 Light COS'!C71</f>
        <v>Sodium Vapor</v>
      </c>
      <c r="D80" s="165" t="str">
        <f>'WP#3 - UE-190529 Light COS'!D71</f>
        <v>SV 150</v>
      </c>
      <c r="E80" s="166" t="str">
        <f>'WP#3 - UE-190529 Light COS'!F71</f>
        <v>Customer</v>
      </c>
      <c r="F80" s="229" t="str">
        <f>'WP#3 - UE-190529 Light COS'!H71</f>
        <v>N/A</v>
      </c>
      <c r="G80" s="239">
        <f>'WP#3 - UE-190529 Light COS'!P71</f>
        <v>5.9076601033138121E-4</v>
      </c>
      <c r="H80" s="219">
        <f>'WP#3 - UE-190529 Light COS'!U71</f>
        <v>0</v>
      </c>
    </row>
    <row r="81" spans="1:8" x14ac:dyDescent="0.2">
      <c r="A81" s="224">
        <f t="shared" si="2"/>
        <v>73</v>
      </c>
      <c r="B81" s="226" t="str">
        <f>'WP#3 - UE-190529 Light COS'!A72</f>
        <v>53E - Customer Owned</v>
      </c>
      <c r="C81" s="228" t="str">
        <f>'WP#3 - UE-190529 Light COS'!C72</f>
        <v>Sodium Vapor</v>
      </c>
      <c r="D81" s="165" t="str">
        <f>'WP#3 - UE-190529 Light COS'!D72</f>
        <v>SV 200</v>
      </c>
      <c r="E81" s="166" t="str">
        <f>'WP#3 - UE-190529 Light COS'!F72</f>
        <v>Customer</v>
      </c>
      <c r="F81" s="229" t="str">
        <f>'WP#3 - UE-190529 Light COS'!H72</f>
        <v>N/A</v>
      </c>
      <c r="G81" s="239">
        <f>'WP#3 - UE-190529 Light COS'!P72</f>
        <v>5.9076601033138121E-4</v>
      </c>
      <c r="H81" s="219">
        <f>'WP#3 - UE-190529 Light COS'!U72</f>
        <v>0</v>
      </c>
    </row>
    <row r="82" spans="1:8" x14ac:dyDescent="0.2">
      <c r="A82" s="224">
        <f t="shared" si="2"/>
        <v>74</v>
      </c>
      <c r="B82" s="226" t="str">
        <f>'WP#3 - UE-190529 Light COS'!A73</f>
        <v>53E - Customer Owned</v>
      </c>
      <c r="C82" s="228" t="str">
        <f>'WP#3 - UE-190529 Light COS'!C73</f>
        <v>Sodium Vapor</v>
      </c>
      <c r="D82" s="165" t="str">
        <f>'WP#3 - UE-190529 Light COS'!D73</f>
        <v>SV 250</v>
      </c>
      <c r="E82" s="166" t="str">
        <f>'WP#3 - UE-190529 Light COS'!F73</f>
        <v>Customer</v>
      </c>
      <c r="F82" s="229" t="str">
        <f>'WP#3 - UE-190529 Light COS'!H73</f>
        <v>N/A</v>
      </c>
      <c r="G82" s="239">
        <f>'WP#3 - UE-190529 Light COS'!P73</f>
        <v>5.9076601033138121E-4</v>
      </c>
      <c r="H82" s="219">
        <f>'WP#3 - UE-190529 Light COS'!U73</f>
        <v>0</v>
      </c>
    </row>
    <row r="83" spans="1:8" x14ac:dyDescent="0.2">
      <c r="A83" s="224">
        <f t="shared" si="2"/>
        <v>75</v>
      </c>
      <c r="B83" s="226" t="str">
        <f>'WP#3 - UE-190529 Light COS'!A74</f>
        <v>53E - Customer Owned</v>
      </c>
      <c r="C83" s="228" t="str">
        <f>'WP#3 - UE-190529 Light COS'!C74</f>
        <v>Sodium Vapor</v>
      </c>
      <c r="D83" s="165" t="str">
        <f>'WP#3 - UE-190529 Light COS'!D74</f>
        <v>SV 310</v>
      </c>
      <c r="E83" s="166" t="str">
        <f>'WP#3 - UE-190529 Light COS'!F74</f>
        <v>Customer</v>
      </c>
      <c r="F83" s="229" t="str">
        <f>'WP#3 - UE-190529 Light COS'!H74</f>
        <v>N/A</v>
      </c>
      <c r="G83" s="239">
        <f>'WP#3 - UE-190529 Light COS'!P74</f>
        <v>5.9076601033138121E-4</v>
      </c>
      <c r="H83" s="219">
        <f>'WP#3 - UE-190529 Light COS'!U74</f>
        <v>0</v>
      </c>
    </row>
    <row r="84" spans="1:8" x14ac:dyDescent="0.2">
      <c r="A84" s="224">
        <f t="shared" si="2"/>
        <v>76</v>
      </c>
      <c r="B84" s="226" t="str">
        <f>'WP#3 - UE-190529 Light COS'!A75</f>
        <v>53E - Customer Owned</v>
      </c>
      <c r="C84" s="228" t="str">
        <f>'WP#3 - UE-190529 Light COS'!C75</f>
        <v>Sodium Vapor</v>
      </c>
      <c r="D84" s="165" t="str">
        <f>'WP#3 - UE-190529 Light COS'!D75</f>
        <v>SV 400</v>
      </c>
      <c r="E84" s="166" t="str">
        <f>'WP#3 - UE-190529 Light COS'!F75</f>
        <v>Customer</v>
      </c>
      <c r="F84" s="229" t="str">
        <f>'WP#3 - UE-190529 Light COS'!H75</f>
        <v>N/A</v>
      </c>
      <c r="G84" s="239">
        <f>'WP#3 - UE-190529 Light COS'!P75</f>
        <v>5.9076601033138121E-4</v>
      </c>
      <c r="H84" s="219">
        <f>'WP#3 - UE-190529 Light COS'!U75</f>
        <v>0</v>
      </c>
    </row>
    <row r="85" spans="1:8" x14ac:dyDescent="0.2">
      <c r="A85" s="224">
        <f t="shared" si="2"/>
        <v>77</v>
      </c>
      <c r="B85" s="226" t="str">
        <f>'WP#3 - UE-190529 Light COS'!A76</f>
        <v>53E - Customer Owned</v>
      </c>
      <c r="C85" s="228" t="str">
        <f>'WP#3 - UE-190529 Light COS'!C76</f>
        <v>Sodium Vapor</v>
      </c>
      <c r="D85" s="165" t="str">
        <f>'WP#3 - UE-190529 Light COS'!D76</f>
        <v>SV 1000</v>
      </c>
      <c r="E85" s="166" t="str">
        <f>'WP#3 - UE-190529 Light COS'!F76</f>
        <v>Customer</v>
      </c>
      <c r="F85" s="229" t="str">
        <f>'WP#3 - UE-190529 Light COS'!H76</f>
        <v>N/A</v>
      </c>
      <c r="G85" s="239">
        <f>'WP#3 - UE-190529 Light COS'!P76</f>
        <v>5.9076601033138121E-4</v>
      </c>
      <c r="H85" s="219">
        <f>'WP#3 - UE-190529 Light COS'!U76</f>
        <v>0</v>
      </c>
    </row>
    <row r="86" spans="1:8" x14ac:dyDescent="0.2">
      <c r="A86" s="224">
        <f t="shared" si="2"/>
        <v>78</v>
      </c>
      <c r="B86" s="226"/>
      <c r="C86" s="228"/>
      <c r="D86" s="165"/>
      <c r="E86" s="166"/>
      <c r="F86" s="229"/>
      <c r="G86" s="239"/>
      <c r="H86" s="219"/>
    </row>
    <row r="87" spans="1:8" x14ac:dyDescent="0.2">
      <c r="A87" s="224">
        <f t="shared" si="2"/>
        <v>79</v>
      </c>
      <c r="B87" s="226" t="str">
        <f>'WP#3 - UE-190529 Light COS'!A78</f>
        <v>53E - Customer Owned</v>
      </c>
      <c r="C87" s="228" t="str">
        <f>'WP#3 - UE-190529 Light COS'!C78</f>
        <v>Metal Halide</v>
      </c>
      <c r="D87" s="165" t="str">
        <f>'WP#3 - UE-190529 Light COS'!D78</f>
        <v>MH 70</v>
      </c>
      <c r="E87" s="166" t="str">
        <f>'WP#3 - UE-190529 Light COS'!F78</f>
        <v>Customer</v>
      </c>
      <c r="F87" s="229" t="str">
        <f>'WP#3 - UE-190529 Light COS'!H78</f>
        <v>N/A</v>
      </c>
      <c r="G87" s="239">
        <f>'WP#3 - UE-190529 Light COS'!P78</f>
        <v>5.9076601033138121E-4</v>
      </c>
      <c r="H87" s="219">
        <f>'WP#3 - UE-190529 Light COS'!U78</f>
        <v>0</v>
      </c>
    </row>
    <row r="88" spans="1:8" x14ac:dyDescent="0.2">
      <c r="A88" s="224">
        <f t="shared" si="2"/>
        <v>80</v>
      </c>
      <c r="B88" s="226" t="str">
        <f>'WP#3 - UE-190529 Light COS'!A79</f>
        <v>53E - Customer Owned</v>
      </c>
      <c r="C88" s="228" t="str">
        <f>'WP#3 - UE-190529 Light COS'!C79</f>
        <v>Metal Halide</v>
      </c>
      <c r="D88" s="165" t="str">
        <f>'WP#3 - UE-190529 Light COS'!D79</f>
        <v>MH 100</v>
      </c>
      <c r="E88" s="166" t="str">
        <f>'WP#3 - UE-190529 Light COS'!F79</f>
        <v>Customer</v>
      </c>
      <c r="F88" s="229" t="str">
        <f>'WP#3 - UE-190529 Light COS'!H79</f>
        <v>N/A</v>
      </c>
      <c r="G88" s="239">
        <f>'WP#3 - UE-190529 Light COS'!P79</f>
        <v>5.9076601033138121E-4</v>
      </c>
      <c r="H88" s="219">
        <f>'WP#3 - UE-190529 Light COS'!U79</f>
        <v>0</v>
      </c>
    </row>
    <row r="89" spans="1:8" x14ac:dyDescent="0.2">
      <c r="A89" s="224">
        <f t="shared" si="2"/>
        <v>81</v>
      </c>
      <c r="B89" s="226" t="str">
        <f>'WP#3 - UE-190529 Light COS'!A80</f>
        <v>53E - Customer Owned</v>
      </c>
      <c r="C89" s="228" t="str">
        <f>'WP#3 - UE-190529 Light COS'!C80</f>
        <v>Metal Halide</v>
      </c>
      <c r="D89" s="165" t="str">
        <f>'WP#3 - UE-190529 Light COS'!D80</f>
        <v>MH 150</v>
      </c>
      <c r="E89" s="166" t="str">
        <f>'WP#3 - UE-190529 Light COS'!F80</f>
        <v>Customer</v>
      </c>
      <c r="F89" s="229" t="str">
        <f>'WP#3 - UE-190529 Light COS'!H80</f>
        <v>N/A</v>
      </c>
      <c r="G89" s="239">
        <f>'WP#3 - UE-190529 Light COS'!P80</f>
        <v>5.9076601033138121E-4</v>
      </c>
      <c r="H89" s="219">
        <f>'WP#3 - UE-190529 Light COS'!U80</f>
        <v>0</v>
      </c>
    </row>
    <row r="90" spans="1:8" x14ac:dyDescent="0.2">
      <c r="A90" s="224">
        <f t="shared" si="2"/>
        <v>82</v>
      </c>
      <c r="B90" s="226" t="str">
        <f>'WP#3 - UE-190529 Light COS'!A81</f>
        <v>53E - Customer Owned</v>
      </c>
      <c r="C90" s="228" t="str">
        <f>'WP#3 - UE-190529 Light COS'!C81</f>
        <v>Metal Halide</v>
      </c>
      <c r="D90" s="165" t="str">
        <f>'WP#3 - UE-190529 Light COS'!D81</f>
        <v>MH 175</v>
      </c>
      <c r="E90" s="166" t="str">
        <f>'WP#3 - UE-190529 Light COS'!F81</f>
        <v>Customer</v>
      </c>
      <c r="F90" s="229" t="str">
        <f>'WP#3 - UE-190529 Light COS'!H81</f>
        <v>N/A</v>
      </c>
      <c r="G90" s="239">
        <f>'WP#3 - UE-190529 Light COS'!P81</f>
        <v>5.9076601033138121E-4</v>
      </c>
      <c r="H90" s="219">
        <f>'WP#3 - UE-190529 Light COS'!U81</f>
        <v>0</v>
      </c>
    </row>
    <row r="91" spans="1:8" x14ac:dyDescent="0.2">
      <c r="A91" s="224">
        <f t="shared" si="2"/>
        <v>83</v>
      </c>
      <c r="B91" s="226" t="str">
        <f>'WP#3 - UE-190529 Light COS'!A82</f>
        <v>53E - Customer Owned</v>
      </c>
      <c r="C91" s="228" t="str">
        <f>'WP#3 - UE-190529 Light COS'!C82</f>
        <v>Metal Halide</v>
      </c>
      <c r="D91" s="165" t="str">
        <f>'WP#3 - UE-190529 Light COS'!D82</f>
        <v>MH 250</v>
      </c>
      <c r="E91" s="166" t="str">
        <f>'WP#3 - UE-190529 Light COS'!F82</f>
        <v>Customer</v>
      </c>
      <c r="F91" s="229" t="str">
        <f>'WP#3 - UE-190529 Light COS'!H82</f>
        <v>N/A</v>
      </c>
      <c r="G91" s="239">
        <f>'WP#3 - UE-190529 Light COS'!P82</f>
        <v>5.9076601033138121E-4</v>
      </c>
      <c r="H91" s="219">
        <f>'WP#3 - UE-190529 Light COS'!U82</f>
        <v>0</v>
      </c>
    </row>
    <row r="92" spans="1:8" x14ac:dyDescent="0.2">
      <c r="A92" s="224">
        <f t="shared" si="2"/>
        <v>84</v>
      </c>
      <c r="B92" s="226" t="str">
        <f>'WP#3 - UE-190529 Light COS'!A83</f>
        <v>53E - Customer Owned</v>
      </c>
      <c r="C92" s="228" t="str">
        <f>'WP#3 - UE-190529 Light COS'!C83</f>
        <v>Metal Halide</v>
      </c>
      <c r="D92" s="165" t="str">
        <f>'WP#3 - UE-190529 Light COS'!D83</f>
        <v>MH 400</v>
      </c>
      <c r="E92" s="166" t="str">
        <f>'WP#3 - UE-190529 Light COS'!F83</f>
        <v>Customer</v>
      </c>
      <c r="F92" s="229" t="str">
        <f>'WP#3 - UE-190529 Light COS'!H83</f>
        <v>N/A</v>
      </c>
      <c r="G92" s="239">
        <f>'WP#3 - UE-190529 Light COS'!P83</f>
        <v>5.9076601033138121E-4</v>
      </c>
      <c r="H92" s="219">
        <f>'WP#3 - UE-190529 Light COS'!U83</f>
        <v>0</v>
      </c>
    </row>
    <row r="93" spans="1:8" x14ac:dyDescent="0.2">
      <c r="A93" s="224">
        <f t="shared" si="2"/>
        <v>85</v>
      </c>
      <c r="B93" s="226"/>
      <c r="C93" s="228"/>
      <c r="D93" s="165"/>
      <c r="E93" s="166"/>
      <c r="F93" s="229"/>
      <c r="G93" s="239"/>
      <c r="H93" s="219"/>
    </row>
    <row r="94" spans="1:8" x14ac:dyDescent="0.2">
      <c r="A94" s="224">
        <f t="shared" si="2"/>
        <v>86</v>
      </c>
      <c r="B94" s="226" t="str">
        <f>'WP#3 - UE-190529 Light COS'!A85</f>
        <v>53E - Customer Owned</v>
      </c>
      <c r="C94" s="228" t="str">
        <f>'WP#3 - UE-190529 Light COS'!C85</f>
        <v>Light Emitting Diode</v>
      </c>
      <c r="D94" s="165" t="str">
        <f>'WP#3 - UE-190529 Light COS'!D85</f>
        <v>LED 030.01-060</v>
      </c>
      <c r="E94" s="166" t="str">
        <f>'WP#3 - UE-190529 Light COS'!F85</f>
        <v>Customer</v>
      </c>
      <c r="F94" s="229" t="str">
        <f>'WP#3 - UE-190529 Light COS'!H85</f>
        <v>N/A</v>
      </c>
      <c r="G94" s="239">
        <f>'WP#3 - UE-190529 Light COS'!P85</f>
        <v>5.9076601033138121E-4</v>
      </c>
      <c r="H94" s="219">
        <f>'WP#3 - UE-190529 Light COS'!U85</f>
        <v>0</v>
      </c>
    </row>
    <row r="95" spans="1:8" x14ac:dyDescent="0.2">
      <c r="A95" s="224">
        <f t="shared" si="2"/>
        <v>87</v>
      </c>
      <c r="B95" s="226" t="str">
        <f>'WP#3 - UE-190529 Light COS'!A86</f>
        <v>53E - Customer Owned</v>
      </c>
      <c r="C95" s="228" t="str">
        <f>'WP#3 - UE-190529 Light COS'!C86</f>
        <v>Light Emitting Diode</v>
      </c>
      <c r="D95" s="165" t="str">
        <f>'WP#3 - UE-190529 Light COS'!D86</f>
        <v>LED 060.01-090</v>
      </c>
      <c r="E95" s="166" t="str">
        <f>'WP#3 - UE-190529 Light COS'!F86</f>
        <v>Customer</v>
      </c>
      <c r="F95" s="229" t="str">
        <f>'WP#3 - UE-190529 Light COS'!H86</f>
        <v>N/A</v>
      </c>
      <c r="G95" s="239">
        <f>'WP#3 - UE-190529 Light COS'!P86</f>
        <v>5.9076601033138121E-4</v>
      </c>
      <c r="H95" s="219">
        <f>'WP#3 - UE-190529 Light COS'!U86</f>
        <v>0</v>
      </c>
    </row>
    <row r="96" spans="1:8" x14ac:dyDescent="0.2">
      <c r="A96" s="224">
        <f t="shared" si="2"/>
        <v>88</v>
      </c>
      <c r="B96" s="226" t="str">
        <f>'WP#3 - UE-190529 Light COS'!A87</f>
        <v>53E - Customer Owned</v>
      </c>
      <c r="C96" s="228" t="str">
        <f>'WP#3 - UE-190529 Light COS'!C87</f>
        <v>Light Emitting Diode</v>
      </c>
      <c r="D96" s="165" t="str">
        <f>'WP#3 - UE-190529 Light COS'!D87</f>
        <v>LED 090.01-120</v>
      </c>
      <c r="E96" s="166" t="str">
        <f>'WP#3 - UE-190529 Light COS'!F87</f>
        <v>Customer</v>
      </c>
      <c r="F96" s="229" t="str">
        <f>'WP#3 - UE-190529 Light COS'!H87</f>
        <v>N/A</v>
      </c>
      <c r="G96" s="239">
        <f>'WP#3 - UE-190529 Light COS'!P87</f>
        <v>5.9076601033138121E-4</v>
      </c>
      <c r="H96" s="219">
        <f>'WP#3 - UE-190529 Light COS'!U87</f>
        <v>0</v>
      </c>
    </row>
    <row r="97" spans="1:8" x14ac:dyDescent="0.2">
      <c r="A97" s="224">
        <f t="shared" si="2"/>
        <v>89</v>
      </c>
      <c r="B97" s="226" t="str">
        <f>'WP#3 - UE-190529 Light COS'!A88</f>
        <v>53E - Customer Owned</v>
      </c>
      <c r="C97" s="228" t="str">
        <f>'WP#3 - UE-190529 Light COS'!C88</f>
        <v>Light Emitting Diode</v>
      </c>
      <c r="D97" s="165" t="str">
        <f>'WP#3 - UE-190529 Light COS'!D88</f>
        <v>LED 120.01-150</v>
      </c>
      <c r="E97" s="166" t="str">
        <f>'WP#3 - UE-190529 Light COS'!F88</f>
        <v>Customer</v>
      </c>
      <c r="F97" s="229" t="str">
        <f>'WP#3 - UE-190529 Light COS'!H88</f>
        <v>N/A</v>
      </c>
      <c r="G97" s="239">
        <f>'WP#3 - UE-190529 Light COS'!P88</f>
        <v>5.9076601033138121E-4</v>
      </c>
      <c r="H97" s="219">
        <f>'WP#3 - UE-190529 Light COS'!U88</f>
        <v>0</v>
      </c>
    </row>
    <row r="98" spans="1:8" x14ac:dyDescent="0.2">
      <c r="A98" s="224">
        <f t="shared" si="2"/>
        <v>90</v>
      </c>
      <c r="B98" s="226" t="str">
        <f>'WP#3 - UE-190529 Light COS'!A89</f>
        <v>53E - Customer Owned</v>
      </c>
      <c r="C98" s="228" t="str">
        <f>'WP#3 - UE-190529 Light COS'!C89</f>
        <v>Light Emitting Diode</v>
      </c>
      <c r="D98" s="165" t="str">
        <f>'WP#3 - UE-190529 Light COS'!D89</f>
        <v>LED 150.01-180</v>
      </c>
      <c r="E98" s="166" t="str">
        <f>'WP#3 - UE-190529 Light COS'!F89</f>
        <v>Customer</v>
      </c>
      <c r="F98" s="229" t="str">
        <f>'WP#3 - UE-190529 Light COS'!H89</f>
        <v>N/A</v>
      </c>
      <c r="G98" s="239">
        <f>'WP#3 - UE-190529 Light COS'!P89</f>
        <v>5.9076601033138121E-4</v>
      </c>
      <c r="H98" s="219">
        <f>'WP#3 - UE-190529 Light COS'!U89</f>
        <v>0</v>
      </c>
    </row>
    <row r="99" spans="1:8" x14ac:dyDescent="0.2">
      <c r="A99" s="224">
        <f t="shared" si="2"/>
        <v>91</v>
      </c>
      <c r="B99" s="226" t="str">
        <f>'WP#3 - UE-190529 Light COS'!A90</f>
        <v>53E - Customer Owned</v>
      </c>
      <c r="C99" s="228" t="str">
        <f>'WP#3 - UE-190529 Light COS'!C90</f>
        <v>Light Emitting Diode</v>
      </c>
      <c r="D99" s="165" t="str">
        <f>'WP#3 - UE-190529 Light COS'!D90</f>
        <v>LED 180.01-210</v>
      </c>
      <c r="E99" s="166" t="str">
        <f>'WP#3 - UE-190529 Light COS'!F90</f>
        <v>Customer</v>
      </c>
      <c r="F99" s="229" t="str">
        <f>'WP#3 - UE-190529 Light COS'!H90</f>
        <v>N/A</v>
      </c>
      <c r="G99" s="239">
        <f>'WP#3 - UE-190529 Light COS'!P90</f>
        <v>5.9076601033138121E-4</v>
      </c>
      <c r="H99" s="219">
        <f>'WP#3 - UE-190529 Light COS'!U90</f>
        <v>0</v>
      </c>
    </row>
    <row r="100" spans="1:8" x14ac:dyDescent="0.2">
      <c r="A100" s="224">
        <f t="shared" si="2"/>
        <v>92</v>
      </c>
      <c r="B100" s="226" t="str">
        <f>'WP#3 - UE-190529 Light COS'!A91</f>
        <v>53E - Customer Owned</v>
      </c>
      <c r="C100" s="228" t="str">
        <f>'WP#3 - UE-190529 Light COS'!C91</f>
        <v>Light Emitting Diode</v>
      </c>
      <c r="D100" s="165" t="str">
        <f>'WP#3 - UE-190529 Light COS'!D91</f>
        <v>LED 210.01-240</v>
      </c>
      <c r="E100" s="166" t="str">
        <f>'WP#3 - UE-190529 Light COS'!F91</f>
        <v>Customer</v>
      </c>
      <c r="F100" s="229" t="str">
        <f>'WP#3 - UE-190529 Light COS'!H91</f>
        <v>N/A</v>
      </c>
      <c r="G100" s="239">
        <f>'WP#3 - UE-190529 Light COS'!P91</f>
        <v>5.9076601033138121E-4</v>
      </c>
      <c r="H100" s="219">
        <f>'WP#3 - UE-190529 Light COS'!U91</f>
        <v>0</v>
      </c>
    </row>
    <row r="101" spans="1:8" x14ac:dyDescent="0.2">
      <c r="A101" s="224">
        <f t="shared" si="2"/>
        <v>93</v>
      </c>
      <c r="B101" s="226" t="str">
        <f>'WP#3 - UE-190529 Light COS'!A92</f>
        <v>53E - Customer Owned</v>
      </c>
      <c r="C101" s="228" t="str">
        <f>'WP#3 - UE-190529 Light COS'!C92</f>
        <v>Light Emitting Diode</v>
      </c>
      <c r="D101" s="165" t="str">
        <f>'WP#3 - UE-190529 Light COS'!D92</f>
        <v>LED 240.01-270</v>
      </c>
      <c r="E101" s="166" t="str">
        <f>'WP#3 - UE-190529 Light COS'!F92</f>
        <v>Customer</v>
      </c>
      <c r="F101" s="229" t="str">
        <f>'WP#3 - UE-190529 Light COS'!H92</f>
        <v>N/A</v>
      </c>
      <c r="G101" s="239">
        <f>'WP#3 - UE-190529 Light COS'!P92</f>
        <v>5.9076601033138121E-4</v>
      </c>
      <c r="H101" s="219">
        <f>'WP#3 - UE-190529 Light COS'!U92</f>
        <v>0</v>
      </c>
    </row>
    <row r="102" spans="1:8" x14ac:dyDescent="0.2">
      <c r="A102" s="224">
        <f t="shared" si="2"/>
        <v>94</v>
      </c>
      <c r="B102" s="226" t="str">
        <f>'WP#3 - UE-190529 Light COS'!A93</f>
        <v>53E - Customer Owned</v>
      </c>
      <c r="C102" s="228" t="str">
        <f>'WP#3 - UE-190529 Light COS'!C93</f>
        <v>Light Emitting Diode</v>
      </c>
      <c r="D102" s="165" t="str">
        <f>'WP#3 - UE-190529 Light COS'!D93</f>
        <v>LED 270.01-300</v>
      </c>
      <c r="E102" s="166" t="str">
        <f>'WP#3 - UE-190529 Light COS'!F93</f>
        <v>Customer</v>
      </c>
      <c r="F102" s="229" t="str">
        <f>'WP#3 - UE-190529 Light COS'!H93</f>
        <v>N/A</v>
      </c>
      <c r="G102" s="239">
        <f>'WP#3 - UE-190529 Light COS'!P93</f>
        <v>5.9076601033138121E-4</v>
      </c>
      <c r="H102" s="219">
        <f>'WP#3 - UE-190529 Light COS'!U93</f>
        <v>0</v>
      </c>
    </row>
    <row r="103" spans="1:8" x14ac:dyDescent="0.2">
      <c r="A103" s="224">
        <f t="shared" si="2"/>
        <v>95</v>
      </c>
      <c r="B103" s="226"/>
      <c r="C103" s="228"/>
      <c r="D103" s="165"/>
      <c r="E103" s="166"/>
      <c r="F103" s="229"/>
      <c r="G103" s="239"/>
      <c r="H103" s="219"/>
    </row>
    <row r="104" spans="1:8" x14ac:dyDescent="0.2">
      <c r="A104" s="224">
        <f t="shared" si="2"/>
        <v>96</v>
      </c>
      <c r="B104" s="226" t="str">
        <f>'WP#3 - UE-190529 Light COS'!A94</f>
        <v>Sch 54E</v>
      </c>
      <c r="C104" s="228"/>
      <c r="D104" s="165"/>
      <c r="E104" s="166"/>
      <c r="F104" s="229"/>
      <c r="G104" s="239"/>
      <c r="H104" s="219"/>
    </row>
    <row r="105" spans="1:8" x14ac:dyDescent="0.2">
      <c r="A105" s="224">
        <f t="shared" si="2"/>
        <v>97</v>
      </c>
      <c r="B105" s="226" t="str">
        <f>'WP#3 - UE-190529 Light COS'!A95</f>
        <v>54E</v>
      </c>
      <c r="C105" s="228" t="str">
        <f>'WP#3 - UE-190529 Light COS'!C95</f>
        <v>Sodium Vapor</v>
      </c>
      <c r="D105" s="165" t="str">
        <f>'WP#3 - UE-190529 Light COS'!D95</f>
        <v>SV 050</v>
      </c>
      <c r="E105" s="166" t="str">
        <f>'WP#3 - UE-190529 Light COS'!F95</f>
        <v>Customer</v>
      </c>
      <c r="F105" s="229" t="str">
        <f>'WP#3 - UE-190529 Light COS'!H95</f>
        <v>N/A</v>
      </c>
      <c r="G105" s="239">
        <f>'WP#3 - UE-190529 Light COS'!P95</f>
        <v>5.9076601033138121E-4</v>
      </c>
      <c r="H105" s="219">
        <f>'WP#3 - UE-190529 Light COS'!U95</f>
        <v>0</v>
      </c>
    </row>
    <row r="106" spans="1:8" x14ac:dyDescent="0.2">
      <c r="A106" s="224">
        <f t="shared" ref="A106:A137" si="3">A105+1</f>
        <v>98</v>
      </c>
      <c r="B106" s="226" t="str">
        <f>'WP#3 - UE-190529 Light COS'!A96</f>
        <v>54E</v>
      </c>
      <c r="C106" s="228" t="str">
        <f>'WP#3 - UE-190529 Light COS'!C96</f>
        <v>Sodium Vapor</v>
      </c>
      <c r="D106" s="165" t="str">
        <f>'WP#3 - UE-190529 Light COS'!D96</f>
        <v>SV 070</v>
      </c>
      <c r="E106" s="166" t="str">
        <f>'WP#3 - UE-190529 Light COS'!F96</f>
        <v>Customer</v>
      </c>
      <c r="F106" s="229" t="str">
        <f>'WP#3 - UE-190529 Light COS'!H96</f>
        <v>N/A</v>
      </c>
      <c r="G106" s="239">
        <f>'WP#3 - UE-190529 Light COS'!P96</f>
        <v>5.9076601033138121E-4</v>
      </c>
      <c r="H106" s="219">
        <f>'WP#3 - UE-190529 Light COS'!U96</f>
        <v>0</v>
      </c>
    </row>
    <row r="107" spans="1:8" x14ac:dyDescent="0.2">
      <c r="A107" s="224">
        <f t="shared" si="3"/>
        <v>99</v>
      </c>
      <c r="B107" s="226" t="str">
        <f>'WP#3 - UE-190529 Light COS'!A97</f>
        <v>54E</v>
      </c>
      <c r="C107" s="228" t="str">
        <f>'WP#3 - UE-190529 Light COS'!C97</f>
        <v>Sodium Vapor</v>
      </c>
      <c r="D107" s="165" t="str">
        <f>'WP#3 - UE-190529 Light COS'!D97</f>
        <v>SV 100</v>
      </c>
      <c r="E107" s="166" t="str">
        <f>'WP#3 - UE-190529 Light COS'!F97</f>
        <v>Customer</v>
      </c>
      <c r="F107" s="229" t="str">
        <f>'WP#3 - UE-190529 Light COS'!H97</f>
        <v>N/A</v>
      </c>
      <c r="G107" s="239">
        <f>'WP#3 - UE-190529 Light COS'!P97</f>
        <v>5.9076601033138121E-4</v>
      </c>
      <c r="H107" s="219">
        <f>'WP#3 - UE-190529 Light COS'!U97</f>
        <v>0</v>
      </c>
    </row>
    <row r="108" spans="1:8" x14ac:dyDescent="0.2">
      <c r="A108" s="224">
        <f t="shared" si="3"/>
        <v>100</v>
      </c>
      <c r="B108" s="226" t="str">
        <f>'WP#3 - UE-190529 Light COS'!A98</f>
        <v>54E</v>
      </c>
      <c r="C108" s="228" t="str">
        <f>'WP#3 - UE-190529 Light COS'!C98</f>
        <v>Sodium Vapor</v>
      </c>
      <c r="D108" s="165" t="str">
        <f>'WP#3 - UE-190529 Light COS'!D98</f>
        <v>SV 150</v>
      </c>
      <c r="E108" s="166" t="str">
        <f>'WP#3 - UE-190529 Light COS'!F98</f>
        <v>Customer</v>
      </c>
      <c r="F108" s="229" t="str">
        <f>'WP#3 - UE-190529 Light COS'!H98</f>
        <v>N/A</v>
      </c>
      <c r="G108" s="239">
        <f>'WP#3 - UE-190529 Light COS'!P98</f>
        <v>5.9076601033138121E-4</v>
      </c>
      <c r="H108" s="219">
        <f>'WP#3 - UE-190529 Light COS'!U98</f>
        <v>0</v>
      </c>
    </row>
    <row r="109" spans="1:8" x14ac:dyDescent="0.2">
      <c r="A109" s="224">
        <f t="shared" si="3"/>
        <v>101</v>
      </c>
      <c r="B109" s="226" t="str">
        <f>'WP#3 - UE-190529 Light COS'!A99</f>
        <v>54E</v>
      </c>
      <c r="C109" s="228" t="str">
        <f>'WP#3 - UE-190529 Light COS'!C99</f>
        <v>Sodium Vapor</v>
      </c>
      <c r="D109" s="165" t="str">
        <f>'WP#3 - UE-190529 Light COS'!D99</f>
        <v>SV 200</v>
      </c>
      <c r="E109" s="166" t="str">
        <f>'WP#3 - UE-190529 Light COS'!F99</f>
        <v>Customer</v>
      </c>
      <c r="F109" s="229" t="str">
        <f>'WP#3 - UE-190529 Light COS'!H99</f>
        <v>N/A</v>
      </c>
      <c r="G109" s="239">
        <f>'WP#3 - UE-190529 Light COS'!P99</f>
        <v>5.9076601033138121E-4</v>
      </c>
      <c r="H109" s="219">
        <f>'WP#3 - UE-190529 Light COS'!U99</f>
        <v>0</v>
      </c>
    </row>
    <row r="110" spans="1:8" x14ac:dyDescent="0.2">
      <c r="A110" s="224">
        <f t="shared" si="3"/>
        <v>102</v>
      </c>
      <c r="B110" s="226" t="str">
        <f>'WP#3 - UE-190529 Light COS'!A100</f>
        <v>54E</v>
      </c>
      <c r="C110" s="228" t="str">
        <f>'WP#3 - UE-190529 Light COS'!C100</f>
        <v>Sodium Vapor</v>
      </c>
      <c r="D110" s="165" t="str">
        <f>'WP#3 - UE-190529 Light COS'!D100</f>
        <v>SV 250</v>
      </c>
      <c r="E110" s="166" t="str">
        <f>'WP#3 - UE-190529 Light COS'!F100</f>
        <v>Customer</v>
      </c>
      <c r="F110" s="229" t="str">
        <f>'WP#3 - UE-190529 Light COS'!H100</f>
        <v>N/A</v>
      </c>
      <c r="G110" s="239">
        <f>'WP#3 - UE-190529 Light COS'!P100</f>
        <v>5.9076601033138121E-4</v>
      </c>
      <c r="H110" s="219">
        <f>'WP#3 - UE-190529 Light COS'!U100</f>
        <v>0</v>
      </c>
    </row>
    <row r="111" spans="1:8" x14ac:dyDescent="0.2">
      <c r="A111" s="224">
        <f t="shared" si="3"/>
        <v>103</v>
      </c>
      <c r="B111" s="226" t="str">
        <f>'WP#3 - UE-190529 Light COS'!A101</f>
        <v>54E</v>
      </c>
      <c r="C111" s="228" t="str">
        <f>'WP#3 - UE-190529 Light COS'!C101</f>
        <v>Sodium Vapor</v>
      </c>
      <c r="D111" s="165" t="str">
        <f>'WP#3 - UE-190529 Light COS'!D101</f>
        <v>SV 310</v>
      </c>
      <c r="E111" s="166" t="str">
        <f>'WP#3 - UE-190529 Light COS'!F101</f>
        <v>Customer</v>
      </c>
      <c r="F111" s="229" t="str">
        <f>'WP#3 - UE-190529 Light COS'!H101</f>
        <v>N/A</v>
      </c>
      <c r="G111" s="239">
        <f>'WP#3 - UE-190529 Light COS'!P101</f>
        <v>5.9076601033138121E-4</v>
      </c>
      <c r="H111" s="219">
        <f>'WP#3 - UE-190529 Light COS'!U101</f>
        <v>0</v>
      </c>
    </row>
    <row r="112" spans="1:8" x14ac:dyDescent="0.2">
      <c r="A112" s="224">
        <f t="shared" si="3"/>
        <v>104</v>
      </c>
      <c r="B112" s="226" t="str">
        <f>'WP#3 - UE-190529 Light COS'!A102</f>
        <v>54E</v>
      </c>
      <c r="C112" s="228" t="str">
        <f>'WP#3 - UE-190529 Light COS'!C102</f>
        <v>Sodium Vapor</v>
      </c>
      <c r="D112" s="165" t="str">
        <f>'WP#3 - UE-190529 Light COS'!D102</f>
        <v>SV 400</v>
      </c>
      <c r="E112" s="166" t="str">
        <f>'WP#3 - UE-190529 Light COS'!F102</f>
        <v>Customer</v>
      </c>
      <c r="F112" s="229" t="str">
        <f>'WP#3 - UE-190529 Light COS'!H102</f>
        <v>N/A</v>
      </c>
      <c r="G112" s="239">
        <f>'WP#3 - UE-190529 Light COS'!P102</f>
        <v>5.9076601033138121E-4</v>
      </c>
      <c r="H112" s="219">
        <f>'WP#3 - UE-190529 Light COS'!U102</f>
        <v>0</v>
      </c>
    </row>
    <row r="113" spans="1:8" x14ac:dyDescent="0.2">
      <c r="A113" s="224">
        <f t="shared" si="3"/>
        <v>105</v>
      </c>
      <c r="B113" s="226" t="str">
        <f>'WP#3 - UE-190529 Light COS'!A103</f>
        <v>54E</v>
      </c>
      <c r="C113" s="228" t="str">
        <f>'WP#3 - UE-190529 Light COS'!C103</f>
        <v>Sodium Vapor</v>
      </c>
      <c r="D113" s="165" t="str">
        <f>'WP#3 - UE-190529 Light COS'!D103</f>
        <v>SV 1000</v>
      </c>
      <c r="E113" s="166" t="str">
        <f>'WP#3 - UE-190529 Light COS'!F103</f>
        <v>Customer</v>
      </c>
      <c r="F113" s="229" t="str">
        <f>'WP#3 - UE-190529 Light COS'!H103</f>
        <v>N/A</v>
      </c>
      <c r="G113" s="239">
        <f>'WP#3 - UE-190529 Light COS'!P103</f>
        <v>5.9076601033138121E-4</v>
      </c>
      <c r="H113" s="219">
        <f>'WP#3 - UE-190529 Light COS'!U103</f>
        <v>0</v>
      </c>
    </row>
    <row r="114" spans="1:8" x14ac:dyDescent="0.2">
      <c r="A114" s="224">
        <f t="shared" si="3"/>
        <v>106</v>
      </c>
      <c r="B114" s="226"/>
      <c r="C114" s="228"/>
      <c r="D114" s="165"/>
      <c r="E114" s="166"/>
      <c r="F114" s="229"/>
      <c r="G114" s="239"/>
      <c r="H114" s="219"/>
    </row>
    <row r="115" spans="1:8" x14ac:dyDescent="0.2">
      <c r="A115" s="224">
        <f t="shared" si="3"/>
        <v>107</v>
      </c>
      <c r="B115" s="226" t="str">
        <f>'WP#3 - UE-190529 Light COS'!A105</f>
        <v>54E</v>
      </c>
      <c r="C115" s="228" t="str">
        <f>'WP#3 - UE-190529 Light COS'!C105</f>
        <v>Light Emitting Diode</v>
      </c>
      <c r="D115" s="165" t="str">
        <f>'WP#3 - UE-190529 Light COS'!D105</f>
        <v>LED 030.01-060</v>
      </c>
      <c r="E115" s="166" t="str">
        <f>'WP#3 - UE-190529 Light COS'!F105</f>
        <v>Customer</v>
      </c>
      <c r="F115" s="229" t="str">
        <f>'WP#3 - UE-190529 Light COS'!H105</f>
        <v>N/A</v>
      </c>
      <c r="G115" s="239">
        <f>'WP#3 - UE-190529 Light COS'!P105</f>
        <v>5.9076601033138121E-4</v>
      </c>
      <c r="H115" s="219">
        <f>'WP#3 - UE-190529 Light COS'!U105</f>
        <v>0</v>
      </c>
    </row>
    <row r="116" spans="1:8" x14ac:dyDescent="0.2">
      <c r="A116" s="224">
        <f t="shared" si="3"/>
        <v>108</v>
      </c>
      <c r="B116" s="226" t="str">
        <f>'WP#3 - UE-190529 Light COS'!A106</f>
        <v>54E</v>
      </c>
      <c r="C116" s="228" t="str">
        <f>'WP#3 - UE-190529 Light COS'!C106</f>
        <v>Light Emitting Diode</v>
      </c>
      <c r="D116" s="165" t="str">
        <f>'WP#3 - UE-190529 Light COS'!D106</f>
        <v>LED 060.01-090</v>
      </c>
      <c r="E116" s="166" t="str">
        <f>'WP#3 - UE-190529 Light COS'!F106</f>
        <v>Customer</v>
      </c>
      <c r="F116" s="229" t="str">
        <f>'WP#3 - UE-190529 Light COS'!H106</f>
        <v>N/A</v>
      </c>
      <c r="G116" s="239">
        <f>'WP#3 - UE-190529 Light COS'!P106</f>
        <v>5.9076601033138121E-4</v>
      </c>
      <c r="H116" s="219">
        <f>'WP#3 - UE-190529 Light COS'!U106</f>
        <v>0</v>
      </c>
    </row>
    <row r="117" spans="1:8" x14ac:dyDescent="0.2">
      <c r="A117" s="224">
        <f t="shared" si="3"/>
        <v>109</v>
      </c>
      <c r="B117" s="226" t="str">
        <f>'WP#3 - UE-190529 Light COS'!A107</f>
        <v>54E</v>
      </c>
      <c r="C117" s="228" t="str">
        <f>'WP#3 - UE-190529 Light COS'!C107</f>
        <v>Light Emitting Diode</v>
      </c>
      <c r="D117" s="165" t="str">
        <f>'WP#3 - UE-190529 Light COS'!D107</f>
        <v>LED 090.01-120</v>
      </c>
      <c r="E117" s="166" t="str">
        <f>'WP#3 - UE-190529 Light COS'!F107</f>
        <v>Customer</v>
      </c>
      <c r="F117" s="229" t="str">
        <f>'WP#3 - UE-190529 Light COS'!H107</f>
        <v>N/A</v>
      </c>
      <c r="G117" s="239">
        <f>'WP#3 - UE-190529 Light COS'!P107</f>
        <v>5.9076601033138121E-4</v>
      </c>
      <c r="H117" s="219">
        <f>'WP#3 - UE-190529 Light COS'!U107</f>
        <v>0</v>
      </c>
    </row>
    <row r="118" spans="1:8" x14ac:dyDescent="0.2">
      <c r="A118" s="224">
        <f t="shared" si="3"/>
        <v>110</v>
      </c>
      <c r="B118" s="226" t="str">
        <f>'WP#3 - UE-190529 Light COS'!A108</f>
        <v>54E</v>
      </c>
      <c r="C118" s="228" t="str">
        <f>'WP#3 - UE-190529 Light COS'!C108</f>
        <v>Light Emitting Diode</v>
      </c>
      <c r="D118" s="165" t="str">
        <f>'WP#3 - UE-190529 Light COS'!D108</f>
        <v>LED 120.01-150</v>
      </c>
      <c r="E118" s="166" t="str">
        <f>'WP#3 - UE-190529 Light COS'!F108</f>
        <v>Customer</v>
      </c>
      <c r="F118" s="229" t="str">
        <f>'WP#3 - UE-190529 Light COS'!H108</f>
        <v>N/A</v>
      </c>
      <c r="G118" s="239">
        <f>'WP#3 - UE-190529 Light COS'!P108</f>
        <v>5.9076601033138121E-4</v>
      </c>
      <c r="H118" s="219">
        <f>'WP#3 - UE-190529 Light COS'!U108</f>
        <v>0</v>
      </c>
    </row>
    <row r="119" spans="1:8" x14ac:dyDescent="0.2">
      <c r="A119" s="224">
        <f t="shared" si="3"/>
        <v>111</v>
      </c>
      <c r="B119" s="226" t="str">
        <f>'WP#3 - UE-190529 Light COS'!A109</f>
        <v>54E</v>
      </c>
      <c r="C119" s="228" t="str">
        <f>'WP#3 - UE-190529 Light COS'!C109</f>
        <v>Light Emitting Diode</v>
      </c>
      <c r="D119" s="165" t="str">
        <f>'WP#3 - UE-190529 Light COS'!D109</f>
        <v>LED 150.01-180</v>
      </c>
      <c r="E119" s="166" t="str">
        <f>'WP#3 - UE-190529 Light COS'!F109</f>
        <v>Customer</v>
      </c>
      <c r="F119" s="229" t="str">
        <f>'WP#3 - UE-190529 Light COS'!H109</f>
        <v>N/A</v>
      </c>
      <c r="G119" s="239">
        <f>'WP#3 - UE-190529 Light COS'!P109</f>
        <v>5.9076601033138121E-4</v>
      </c>
      <c r="H119" s="219">
        <f>'WP#3 - UE-190529 Light COS'!U109</f>
        <v>0</v>
      </c>
    </row>
    <row r="120" spans="1:8" x14ac:dyDescent="0.2">
      <c r="A120" s="224">
        <f t="shared" si="3"/>
        <v>112</v>
      </c>
      <c r="B120" s="226" t="str">
        <f>'WP#3 - UE-190529 Light COS'!A110</f>
        <v>54E</v>
      </c>
      <c r="C120" s="228" t="str">
        <f>'WP#3 - UE-190529 Light COS'!C110</f>
        <v>Light Emitting Diode</v>
      </c>
      <c r="D120" s="165" t="str">
        <f>'WP#3 - UE-190529 Light COS'!D110</f>
        <v>LED 180.01-210</v>
      </c>
      <c r="E120" s="166" t="str">
        <f>'WP#3 - UE-190529 Light COS'!F110</f>
        <v>Customer</v>
      </c>
      <c r="F120" s="229" t="str">
        <f>'WP#3 - UE-190529 Light COS'!H110</f>
        <v>N/A</v>
      </c>
      <c r="G120" s="239">
        <f>'WP#3 - UE-190529 Light COS'!P110</f>
        <v>5.9076601033138121E-4</v>
      </c>
      <c r="H120" s="219">
        <f>'WP#3 - UE-190529 Light COS'!U110</f>
        <v>0</v>
      </c>
    </row>
    <row r="121" spans="1:8" x14ac:dyDescent="0.2">
      <c r="A121" s="224">
        <f t="shared" si="3"/>
        <v>113</v>
      </c>
      <c r="B121" s="226" t="str">
        <f>'WP#3 - UE-190529 Light COS'!A111</f>
        <v>54E</v>
      </c>
      <c r="C121" s="228" t="str">
        <f>'WP#3 - UE-190529 Light COS'!C111</f>
        <v>Light Emitting Diode</v>
      </c>
      <c r="D121" s="165" t="str">
        <f>'WP#3 - UE-190529 Light COS'!D111</f>
        <v>LED 210.01-240</v>
      </c>
      <c r="E121" s="166" t="str">
        <f>'WP#3 - UE-190529 Light COS'!F111</f>
        <v>Customer</v>
      </c>
      <c r="F121" s="229" t="str">
        <f>'WP#3 - UE-190529 Light COS'!H111</f>
        <v>N/A</v>
      </c>
      <c r="G121" s="239">
        <f>'WP#3 - UE-190529 Light COS'!P111</f>
        <v>5.9076601033138121E-4</v>
      </c>
      <c r="H121" s="219">
        <f>'WP#3 - UE-190529 Light COS'!U111</f>
        <v>0</v>
      </c>
    </row>
    <row r="122" spans="1:8" x14ac:dyDescent="0.2">
      <c r="A122" s="224">
        <f t="shared" si="3"/>
        <v>114</v>
      </c>
      <c r="B122" s="226" t="str">
        <f>'WP#3 - UE-190529 Light COS'!A112</f>
        <v>54E</v>
      </c>
      <c r="C122" s="228" t="str">
        <f>'WP#3 - UE-190529 Light COS'!C112</f>
        <v>Light Emitting Diode</v>
      </c>
      <c r="D122" s="165" t="str">
        <f>'WP#3 - UE-190529 Light COS'!D112</f>
        <v>LED 240.01-270</v>
      </c>
      <c r="E122" s="166" t="str">
        <f>'WP#3 - UE-190529 Light COS'!F112</f>
        <v>Customer</v>
      </c>
      <c r="F122" s="229" t="str">
        <f>'WP#3 - UE-190529 Light COS'!H112</f>
        <v>N/A</v>
      </c>
      <c r="G122" s="239">
        <f>'WP#3 - UE-190529 Light COS'!P112</f>
        <v>5.9076601033138121E-4</v>
      </c>
      <c r="H122" s="219">
        <f>'WP#3 - UE-190529 Light COS'!U112</f>
        <v>0</v>
      </c>
    </row>
    <row r="123" spans="1:8" x14ac:dyDescent="0.2">
      <c r="A123" s="224">
        <f t="shared" si="3"/>
        <v>115</v>
      </c>
      <c r="B123" s="226" t="str">
        <f>'WP#3 - UE-190529 Light COS'!A113</f>
        <v>54E</v>
      </c>
      <c r="C123" s="228" t="str">
        <f>'WP#3 - UE-190529 Light COS'!C113</f>
        <v>Light Emitting Diode</v>
      </c>
      <c r="D123" s="165" t="str">
        <f>'WP#3 - UE-190529 Light COS'!D113</f>
        <v>LED 270.01-300</v>
      </c>
      <c r="E123" s="166" t="str">
        <f>'WP#3 - UE-190529 Light COS'!F113</f>
        <v>Customer</v>
      </c>
      <c r="F123" s="229" t="str">
        <f>'WP#3 - UE-190529 Light COS'!H113</f>
        <v>N/A</v>
      </c>
      <c r="G123" s="239">
        <f>'WP#3 - UE-190529 Light COS'!P113</f>
        <v>5.9076601033138121E-4</v>
      </c>
      <c r="H123" s="219">
        <f>'WP#3 - UE-190529 Light COS'!U113</f>
        <v>0</v>
      </c>
    </row>
    <row r="124" spans="1:8" x14ac:dyDescent="0.2">
      <c r="A124" s="224">
        <f t="shared" si="3"/>
        <v>116</v>
      </c>
      <c r="B124" s="226"/>
      <c r="C124" s="228"/>
      <c r="D124" s="165"/>
      <c r="E124" s="166"/>
      <c r="F124" s="229"/>
      <c r="G124" s="239"/>
      <c r="H124" s="219"/>
    </row>
    <row r="125" spans="1:8" x14ac:dyDescent="0.2">
      <c r="A125" s="224">
        <f t="shared" si="3"/>
        <v>117</v>
      </c>
      <c r="B125" s="226" t="str">
        <f>'WP#3 - UE-190529 Light COS'!A114</f>
        <v>Sch 55 &amp; 56</v>
      </c>
      <c r="C125" s="228"/>
      <c r="D125" s="165"/>
      <c r="E125" s="166"/>
      <c r="F125" s="229"/>
      <c r="G125" s="239"/>
      <c r="H125" s="219"/>
    </row>
    <row r="126" spans="1:8" x14ac:dyDescent="0.2">
      <c r="A126" s="224">
        <f t="shared" si="3"/>
        <v>118</v>
      </c>
      <c r="B126" s="226" t="str">
        <f>'WP#3 - UE-190529 Light COS'!A115</f>
        <v>55E &amp; 56E</v>
      </c>
      <c r="C126" s="228" t="str">
        <f>'WP#3 - UE-190529 Light COS'!C115</f>
        <v>Sodium Vapor</v>
      </c>
      <c r="D126" s="165" t="str">
        <f>'WP#3 - UE-190529 Light COS'!D115</f>
        <v>SV 070</v>
      </c>
      <c r="E126" s="166" t="str">
        <f>'WP#3 - UE-190529 Light COS'!F115</f>
        <v>Company</v>
      </c>
      <c r="F126" s="229">
        <f>'WP#3 - UE-190529 Light COS'!H115</f>
        <v>870.34</v>
      </c>
      <c r="G126" s="239">
        <f>'WP#3 - UE-190529 Light COS'!P115</f>
        <v>5.9076601033138121E-4</v>
      </c>
      <c r="H126" s="219">
        <f>'WP#3 - UE-190529 Light COS'!U115</f>
        <v>0.51416728943181433</v>
      </c>
    </row>
    <row r="127" spans="1:8" x14ac:dyDescent="0.2">
      <c r="A127" s="224">
        <f t="shared" si="3"/>
        <v>119</v>
      </c>
      <c r="B127" s="226" t="str">
        <f>'WP#3 - UE-190529 Light COS'!A116</f>
        <v>55E &amp; 56E</v>
      </c>
      <c r="C127" s="228" t="str">
        <f>'WP#3 - UE-190529 Light COS'!C116</f>
        <v>Sodium Vapor</v>
      </c>
      <c r="D127" s="165" t="str">
        <f>'WP#3 - UE-190529 Light COS'!D116</f>
        <v>SV 100</v>
      </c>
      <c r="E127" s="166" t="str">
        <f>'WP#3 - UE-190529 Light COS'!F116</f>
        <v>Company</v>
      </c>
      <c r="F127" s="229">
        <f>'WP#3 - UE-190529 Light COS'!H116</f>
        <v>821.04</v>
      </c>
      <c r="G127" s="239">
        <f>'WP#3 - UE-190529 Light COS'!P116</f>
        <v>5.9076601033138121E-4</v>
      </c>
      <c r="H127" s="219">
        <f>'WP#3 - UE-190529 Light COS'!U116</f>
        <v>0.4850425251224772</v>
      </c>
    </row>
    <row r="128" spans="1:8" x14ac:dyDescent="0.2">
      <c r="A128" s="224">
        <f t="shared" si="3"/>
        <v>120</v>
      </c>
      <c r="B128" s="226" t="str">
        <f>'WP#3 - UE-190529 Light COS'!A117</f>
        <v>55E &amp; 56E</v>
      </c>
      <c r="C128" s="228" t="str">
        <f>'WP#3 - UE-190529 Light COS'!C117</f>
        <v>Sodium Vapor</v>
      </c>
      <c r="D128" s="165" t="str">
        <f>'WP#3 - UE-190529 Light COS'!D117</f>
        <v>SV 150</v>
      </c>
      <c r="E128" s="166" t="str">
        <f>'WP#3 - UE-190529 Light COS'!F117</f>
        <v>Company</v>
      </c>
      <c r="F128" s="229">
        <f>'WP#3 - UE-190529 Light COS'!H117</f>
        <v>822.4</v>
      </c>
      <c r="G128" s="239">
        <f>'WP#3 - UE-190529 Light COS'!P117</f>
        <v>5.9076601033138121E-4</v>
      </c>
      <c r="H128" s="219">
        <f>'WP#3 - UE-190529 Light COS'!U117</f>
        <v>0.48584596689652787</v>
      </c>
    </row>
    <row r="129" spans="1:8" x14ac:dyDescent="0.2">
      <c r="A129" s="224">
        <f t="shared" si="3"/>
        <v>121</v>
      </c>
      <c r="B129" s="226" t="str">
        <f>'WP#3 - UE-190529 Light COS'!A118</f>
        <v>55E &amp; 56E</v>
      </c>
      <c r="C129" s="228" t="str">
        <f>'WP#3 - UE-190529 Light COS'!C118</f>
        <v>Sodium Vapor</v>
      </c>
      <c r="D129" s="165" t="str">
        <f>'WP#3 - UE-190529 Light COS'!D118</f>
        <v>SV 200</v>
      </c>
      <c r="E129" s="166" t="str">
        <f>'WP#3 - UE-190529 Light COS'!F118</f>
        <v>Company</v>
      </c>
      <c r="F129" s="229">
        <f>'WP#3 - UE-190529 Light COS'!H118</f>
        <v>869.01</v>
      </c>
      <c r="G129" s="239">
        <f>'WP#3 - UE-190529 Light COS'!P118</f>
        <v>5.9076601033138121E-4</v>
      </c>
      <c r="H129" s="219">
        <f>'WP#3 - UE-190529 Light COS'!U118</f>
        <v>0.51338157063807355</v>
      </c>
    </row>
    <row r="130" spans="1:8" x14ac:dyDescent="0.2">
      <c r="A130" s="224">
        <f t="shared" si="3"/>
        <v>122</v>
      </c>
      <c r="B130" s="226" t="str">
        <f>'WP#3 - UE-190529 Light COS'!A119</f>
        <v>55E &amp; 56E</v>
      </c>
      <c r="C130" s="228" t="str">
        <f>'WP#3 - UE-190529 Light COS'!C119</f>
        <v>Sodium Vapor</v>
      </c>
      <c r="D130" s="165" t="str">
        <f>'WP#3 - UE-190529 Light COS'!D119</f>
        <v>SV 250</v>
      </c>
      <c r="E130" s="166" t="str">
        <f>'WP#3 - UE-190529 Light COS'!F119</f>
        <v>Company</v>
      </c>
      <c r="F130" s="229">
        <f>'WP#3 - UE-190529 Light COS'!H119</f>
        <v>884.18</v>
      </c>
      <c r="G130" s="239">
        <f>'WP#3 - UE-190529 Light COS'!P119</f>
        <v>5.9076601033138121E-4</v>
      </c>
      <c r="H130" s="219">
        <f>'WP#3 - UE-190529 Light COS'!U119</f>
        <v>0.5223434910148006</v>
      </c>
    </row>
    <row r="131" spans="1:8" x14ac:dyDescent="0.2">
      <c r="A131" s="224">
        <f t="shared" si="3"/>
        <v>123</v>
      </c>
      <c r="B131" s="226" t="str">
        <f>'WP#3 - UE-190529 Light COS'!A120</f>
        <v>55E &amp; 56E</v>
      </c>
      <c r="C131" s="228" t="str">
        <f>'WP#3 - UE-190529 Light COS'!C120</f>
        <v>Sodium Vapor</v>
      </c>
      <c r="D131" s="165" t="str">
        <f>'WP#3 - UE-190529 Light COS'!D120</f>
        <v>SV 400</v>
      </c>
      <c r="E131" s="166" t="str">
        <f>'WP#3 - UE-190529 Light COS'!F120</f>
        <v>Company</v>
      </c>
      <c r="F131" s="229">
        <f>'WP#3 - UE-190529 Light COS'!H120</f>
        <v>984.66</v>
      </c>
      <c r="G131" s="239">
        <f>'WP#3 - UE-190529 Light COS'!P120</f>
        <v>5.9076601033138121E-4</v>
      </c>
      <c r="H131" s="219">
        <f>'WP#3 - UE-190529 Light COS'!U120</f>
        <v>0.58170365973289784</v>
      </c>
    </row>
    <row r="132" spans="1:8" x14ac:dyDescent="0.2">
      <c r="A132" s="224">
        <f t="shared" si="3"/>
        <v>124</v>
      </c>
      <c r="B132" s="226"/>
      <c r="C132" s="228"/>
      <c r="D132" s="165"/>
      <c r="E132" s="166"/>
      <c r="F132" s="229"/>
      <c r="G132" s="239"/>
      <c r="H132" s="219"/>
    </row>
    <row r="133" spans="1:8" x14ac:dyDescent="0.2">
      <c r="A133" s="224">
        <f t="shared" si="3"/>
        <v>125</v>
      </c>
      <c r="B133" s="226" t="str">
        <f>'WP#3 - UE-190529 Light COS'!A122</f>
        <v>55E &amp; 56E</v>
      </c>
      <c r="C133" s="228" t="str">
        <f>'WP#3 - UE-190529 Light COS'!C122</f>
        <v>Metal Halide</v>
      </c>
      <c r="D133" s="165" t="str">
        <f>'WP#3 - UE-190529 Light COS'!D122</f>
        <v>MH 250</v>
      </c>
      <c r="E133" s="166" t="str">
        <f>'WP#3 - UE-190529 Light COS'!F122</f>
        <v>Company</v>
      </c>
      <c r="F133" s="229">
        <f>'WP#3 - UE-190529 Light COS'!H122</f>
        <v>875.7</v>
      </c>
      <c r="G133" s="239">
        <f>'WP#3 - UE-190529 Light COS'!P122</f>
        <v>5.9076601033138121E-4</v>
      </c>
      <c r="H133" s="219">
        <f>'WP#3 - UE-190529 Light COS'!U122</f>
        <v>0.51733379524719059</v>
      </c>
    </row>
    <row r="134" spans="1:8" x14ac:dyDescent="0.2">
      <c r="A134" s="224">
        <f t="shared" si="3"/>
        <v>126</v>
      </c>
      <c r="B134" s="226"/>
      <c r="C134" s="228"/>
      <c r="D134" s="165"/>
      <c r="E134" s="166"/>
      <c r="F134" s="229"/>
      <c r="G134" s="239"/>
      <c r="H134" s="219"/>
    </row>
    <row r="135" spans="1:8" x14ac:dyDescent="0.2">
      <c r="A135" s="224">
        <f t="shared" si="3"/>
        <v>127</v>
      </c>
      <c r="B135" s="226" t="str">
        <f>'WP#3 - UE-190529 Light COS'!A124</f>
        <v>55E &amp; 56E</v>
      </c>
      <c r="C135" s="228" t="str">
        <f>'WP#3 - UE-190529 Light COS'!C124</f>
        <v>Light Emitting Diode</v>
      </c>
      <c r="D135" s="165" t="str">
        <f>'WP#3 - UE-190529 Light COS'!D124</f>
        <v>LED 030.01-060</v>
      </c>
      <c r="E135" s="166" t="str">
        <f>'WP#3 - UE-190529 Light COS'!F124</f>
        <v>Company</v>
      </c>
      <c r="F135" s="229">
        <f>'WP#3 - UE-190529 Light COS'!H124</f>
        <v>766.43</v>
      </c>
      <c r="G135" s="239">
        <f>'WP#3 - UE-190529 Light COS'!P124</f>
        <v>5.9076601033138121E-4</v>
      </c>
      <c r="H135" s="219">
        <f>'WP#3 - UE-190529 Light COS'!U124</f>
        <v>0.45278079329828047</v>
      </c>
    </row>
    <row r="136" spans="1:8" x14ac:dyDescent="0.2">
      <c r="A136" s="224">
        <f t="shared" si="3"/>
        <v>128</v>
      </c>
      <c r="B136" s="226" t="str">
        <f>'WP#3 - UE-190529 Light COS'!A125</f>
        <v>55E &amp; 56E</v>
      </c>
      <c r="C136" s="228" t="str">
        <f>'WP#3 - UE-190529 Light COS'!C125</f>
        <v>Light Emitting Diode</v>
      </c>
      <c r="D136" s="165" t="str">
        <f>'WP#3 - UE-190529 Light COS'!D125</f>
        <v>LED 060.01-090</v>
      </c>
      <c r="E136" s="166" t="str">
        <f>'WP#3 - UE-190529 Light COS'!F125</f>
        <v>Company</v>
      </c>
      <c r="F136" s="229">
        <f>'WP#3 - UE-190529 Light COS'!H125</f>
        <v>892.08500000000004</v>
      </c>
      <c r="G136" s="239">
        <f>'WP#3 - UE-190529 Light COS'!P125</f>
        <v>5.9076601033138121E-4</v>
      </c>
      <c r="H136" s="219">
        <f>'WP#3 - UE-190529 Light COS'!U125</f>
        <v>0.52701349632647021</v>
      </c>
    </row>
    <row r="137" spans="1:8" x14ac:dyDescent="0.2">
      <c r="A137" s="224">
        <f t="shared" si="3"/>
        <v>129</v>
      </c>
      <c r="B137" s="226" t="str">
        <f>'WP#3 - UE-190529 Light COS'!A126</f>
        <v>55E &amp; 56E</v>
      </c>
      <c r="C137" s="228" t="str">
        <f>'WP#3 - UE-190529 Light COS'!C126</f>
        <v>Light Emitting Diode</v>
      </c>
      <c r="D137" s="165" t="str">
        <f>'WP#3 - UE-190529 Light COS'!D126</f>
        <v>LED 090.01-120</v>
      </c>
      <c r="E137" s="166" t="str">
        <f>'WP#3 - UE-190529 Light COS'!F126</f>
        <v>Company</v>
      </c>
      <c r="F137" s="229">
        <f>'WP#3 - UE-190529 Light COS'!H126</f>
        <v>1017.74</v>
      </c>
      <c r="G137" s="239">
        <f>'WP#3 - UE-190529 Light COS'!P126</f>
        <v>5.9076601033138121E-4</v>
      </c>
      <c r="H137" s="219">
        <f>'WP#3 - UE-190529 Light COS'!U126</f>
        <v>0.60124619935465995</v>
      </c>
    </row>
    <row r="138" spans="1:8" x14ac:dyDescent="0.2">
      <c r="A138" s="224">
        <f t="shared" ref="A138:A169" si="4">A137+1</f>
        <v>130</v>
      </c>
      <c r="B138" s="226" t="str">
        <f>'WP#3 - UE-190529 Light COS'!A127</f>
        <v>55E &amp; 56E</v>
      </c>
      <c r="C138" s="228" t="str">
        <f>'WP#3 - UE-190529 Light COS'!C127</f>
        <v>Light Emitting Diode</v>
      </c>
      <c r="D138" s="165" t="str">
        <f>'WP#3 - UE-190529 Light COS'!D127</f>
        <v>LED 120.01-150</v>
      </c>
      <c r="E138" s="166" t="str">
        <f>'WP#3 - UE-190529 Light COS'!F127</f>
        <v>Company</v>
      </c>
      <c r="F138" s="229">
        <f>'WP#3 - UE-190529 Light COS'!H127</f>
        <v>1047.73</v>
      </c>
      <c r="G138" s="239">
        <f>'WP#3 - UE-190529 Light COS'!P127</f>
        <v>5.9076601033138121E-4</v>
      </c>
      <c r="H138" s="219">
        <f>'WP#3 - UE-190529 Light COS'!U127</f>
        <v>0.61896327200449808</v>
      </c>
    </row>
    <row r="139" spans="1:8" x14ac:dyDescent="0.2">
      <c r="A139" s="224">
        <f t="shared" si="4"/>
        <v>131</v>
      </c>
      <c r="B139" s="226" t="str">
        <f>'WP#3 - UE-190529 Light COS'!A128</f>
        <v>55E &amp; 56E</v>
      </c>
      <c r="C139" s="228" t="str">
        <f>'WP#3 - UE-190529 Light COS'!C128</f>
        <v>Light Emitting Diode</v>
      </c>
      <c r="D139" s="165" t="str">
        <f>'WP#3 - UE-190529 Light COS'!D128</f>
        <v>LED 150.01-180</v>
      </c>
      <c r="E139" s="166" t="str">
        <f>'WP#3 - UE-190529 Light COS'!F128</f>
        <v>Company</v>
      </c>
      <c r="F139" s="229">
        <f>'WP#3 - UE-190529 Light COS'!H128</f>
        <v>1173.3850000000002</v>
      </c>
      <c r="G139" s="239">
        <f>'WP#3 - UE-190529 Light COS'!P128</f>
        <v>5.9076601033138121E-4</v>
      </c>
      <c r="H139" s="219">
        <f>'WP#3 - UE-190529 Light COS'!U128</f>
        <v>0.69319597503268782</v>
      </c>
    </row>
    <row r="140" spans="1:8" x14ac:dyDescent="0.2">
      <c r="A140" s="224">
        <f t="shared" si="4"/>
        <v>132</v>
      </c>
      <c r="B140" s="226" t="str">
        <f>'WP#3 - UE-190529 Light COS'!A129</f>
        <v>55E &amp; 56E</v>
      </c>
      <c r="C140" s="228" t="str">
        <f>'WP#3 - UE-190529 Light COS'!C129</f>
        <v>Light Emitting Diode</v>
      </c>
      <c r="D140" s="165" t="str">
        <f>'WP#3 - UE-190529 Light COS'!D129</f>
        <v>LED 180.01-210</v>
      </c>
      <c r="E140" s="166" t="str">
        <f>'WP#3 - UE-190529 Light COS'!F129</f>
        <v>Company</v>
      </c>
      <c r="F140" s="229">
        <f>'WP#3 - UE-190529 Light COS'!H129</f>
        <v>1270.3405000000002</v>
      </c>
      <c r="G140" s="239">
        <f>'WP#3 - UE-190529 Light COS'!P129</f>
        <v>5.9076601033138121E-4</v>
      </c>
      <c r="H140" s="219">
        <f>'WP#3 - UE-190529 Light COS'!U129</f>
        <v>0.75047398894737216</v>
      </c>
    </row>
    <row r="141" spans="1:8" x14ac:dyDescent="0.2">
      <c r="A141" s="224">
        <f t="shared" si="4"/>
        <v>133</v>
      </c>
      <c r="B141" s="226" t="str">
        <f>'WP#3 - UE-190529 Light COS'!A130</f>
        <v>55E &amp; 56E</v>
      </c>
      <c r="C141" s="228" t="str">
        <f>'WP#3 - UE-190529 Light COS'!C130</f>
        <v>Light Emitting Diode</v>
      </c>
      <c r="D141" s="165" t="str">
        <f>'WP#3 - UE-190529 Light COS'!D130</f>
        <v>LED 210.01-240</v>
      </c>
      <c r="E141" s="166" t="str">
        <f>'WP#3 - UE-190529 Light COS'!F130</f>
        <v>Company</v>
      </c>
      <c r="F141" s="229">
        <f>'WP#3 - UE-190529 Light COS'!H130</f>
        <v>1367.2960000000003</v>
      </c>
      <c r="G141" s="239">
        <f>'WP#3 - UE-190529 Light COS'!P130</f>
        <v>5.9076601033138121E-4</v>
      </c>
      <c r="H141" s="219">
        <f>'WP#3 - UE-190529 Light COS'!U130</f>
        <v>0.8077520028620564</v>
      </c>
    </row>
    <row r="142" spans="1:8" x14ac:dyDescent="0.2">
      <c r="A142" s="224">
        <f t="shared" si="4"/>
        <v>134</v>
      </c>
      <c r="B142" s="226" t="str">
        <f>'WP#3 - UE-190529 Light COS'!A131</f>
        <v>55E &amp; 56E</v>
      </c>
      <c r="C142" s="228" t="str">
        <f>'WP#3 - UE-190529 Light COS'!C131</f>
        <v>Light Emitting Diode</v>
      </c>
      <c r="D142" s="165" t="str">
        <f>'WP#3 - UE-190529 Light COS'!D131</f>
        <v>LED 240.01-270</v>
      </c>
      <c r="E142" s="166" t="str">
        <f>'WP#3 - UE-190529 Light COS'!F131</f>
        <v>Company</v>
      </c>
      <c r="F142" s="229">
        <f>'WP#3 - UE-190529 Light COS'!H131</f>
        <v>1464.2515000000003</v>
      </c>
      <c r="G142" s="239">
        <f>'WP#3 - UE-190529 Light COS'!P131</f>
        <v>5.9076601033138121E-4</v>
      </c>
      <c r="H142" s="219">
        <f>'WP#3 - UE-190529 Light COS'!U131</f>
        <v>0.86503001677674063</v>
      </c>
    </row>
    <row r="143" spans="1:8" x14ac:dyDescent="0.2">
      <c r="A143" s="224">
        <f t="shared" si="4"/>
        <v>135</v>
      </c>
      <c r="B143" s="226" t="str">
        <f>'WP#3 - UE-190529 Light COS'!A132</f>
        <v>55E &amp; 56E</v>
      </c>
      <c r="C143" s="228" t="str">
        <f>'WP#3 - UE-190529 Light COS'!C132</f>
        <v>Light Emitting Diode</v>
      </c>
      <c r="D143" s="165" t="str">
        <f>'WP#3 - UE-190529 Light COS'!D132</f>
        <v>LED 270.01-300</v>
      </c>
      <c r="E143" s="166" t="str">
        <f>'WP#3 - UE-190529 Light COS'!F132</f>
        <v>Company</v>
      </c>
      <c r="F143" s="229">
        <f>'WP#3 - UE-190529 Light COS'!H132</f>
        <v>1561.2070000000003</v>
      </c>
      <c r="G143" s="239">
        <f>'WP#3 - UE-190529 Light COS'!P132</f>
        <v>5.9076601033138121E-4</v>
      </c>
      <c r="H143" s="219">
        <f>'WP#3 - UE-190529 Light COS'!U132</f>
        <v>0.92230803069142486</v>
      </c>
    </row>
    <row r="144" spans="1:8" x14ac:dyDescent="0.2">
      <c r="A144" s="224">
        <f t="shared" si="4"/>
        <v>136</v>
      </c>
      <c r="B144" s="226"/>
      <c r="C144" s="228"/>
      <c r="D144" s="165"/>
      <c r="E144" s="166"/>
      <c r="F144" s="229"/>
      <c r="G144" s="239"/>
      <c r="H144" s="219"/>
    </row>
    <row r="145" spans="1:8" x14ac:dyDescent="0.2">
      <c r="A145" s="224">
        <f t="shared" si="4"/>
        <v>137</v>
      </c>
      <c r="B145" s="226" t="str">
        <f>'WP#3 - UE-190529 Light COS'!A133</f>
        <v>Sch 58 &amp; 59</v>
      </c>
      <c r="C145" s="228"/>
      <c r="D145" s="165"/>
      <c r="E145" s="166"/>
      <c r="F145" s="229"/>
      <c r="G145" s="239"/>
      <c r="H145" s="219"/>
    </row>
    <row r="146" spans="1:8" x14ac:dyDescent="0.2">
      <c r="A146" s="224">
        <f t="shared" si="4"/>
        <v>138</v>
      </c>
      <c r="B146" s="226" t="str">
        <f>'WP#3 - UE-190529 Light COS'!A134</f>
        <v>58E &amp; 59E</v>
      </c>
      <c r="C146" s="228" t="str">
        <f>'WP#3 - UE-190529 Light COS'!C134</f>
        <v>Sodium Vapor</v>
      </c>
      <c r="D146" s="165" t="str">
        <f>'WP#3 - UE-190529 Light COS'!D134</f>
        <v>DS 070</v>
      </c>
      <c r="E146" s="166" t="str">
        <f>'WP#3 - UE-190529 Light COS'!F134</f>
        <v>Company</v>
      </c>
      <c r="F146" s="229">
        <f>'WP#3 - UE-190529 Light COS'!H134</f>
        <v>870.34</v>
      </c>
      <c r="G146" s="239">
        <f>'WP#3 - UE-190529 Light COS'!P134</f>
        <v>5.9076601033138121E-4</v>
      </c>
      <c r="H146" s="219">
        <f>'WP#3 - UE-190529 Light COS'!U134</f>
        <v>0.51416728943181433</v>
      </c>
    </row>
    <row r="147" spans="1:8" x14ac:dyDescent="0.2">
      <c r="A147" s="224">
        <f t="shared" si="4"/>
        <v>139</v>
      </c>
      <c r="B147" s="226" t="str">
        <f>'WP#3 - UE-190529 Light COS'!A135</f>
        <v>58E &amp; 59E</v>
      </c>
      <c r="C147" s="228" t="str">
        <f>'WP#3 - UE-190529 Light COS'!C135</f>
        <v>Sodium Vapor</v>
      </c>
      <c r="D147" s="165" t="str">
        <f>'WP#3 - UE-190529 Light COS'!D135</f>
        <v>DS 100</v>
      </c>
      <c r="E147" s="166" t="str">
        <f>'WP#3 - UE-190529 Light COS'!F135</f>
        <v>Company</v>
      </c>
      <c r="F147" s="229">
        <f>'WP#3 - UE-190529 Light COS'!H135</f>
        <v>821.04</v>
      </c>
      <c r="G147" s="239">
        <f>'WP#3 - UE-190529 Light COS'!P135</f>
        <v>5.9076601033138121E-4</v>
      </c>
      <c r="H147" s="219">
        <f>'WP#3 - UE-190529 Light COS'!U135</f>
        <v>0.4850425251224772</v>
      </c>
    </row>
    <row r="148" spans="1:8" x14ac:dyDescent="0.2">
      <c r="A148" s="224">
        <f t="shared" si="4"/>
        <v>140</v>
      </c>
      <c r="B148" s="226" t="str">
        <f>'WP#3 - UE-190529 Light COS'!A136</f>
        <v>58E &amp; 59E</v>
      </c>
      <c r="C148" s="228" t="str">
        <f>'WP#3 - UE-190529 Light COS'!C136</f>
        <v>Sodium Vapor</v>
      </c>
      <c r="D148" s="165" t="str">
        <f>'WP#3 - UE-190529 Light COS'!D136</f>
        <v>DS 150</v>
      </c>
      <c r="E148" s="166" t="str">
        <f>'WP#3 - UE-190529 Light COS'!F136</f>
        <v>Company</v>
      </c>
      <c r="F148" s="229">
        <f>'WP#3 - UE-190529 Light COS'!H136</f>
        <v>822.4</v>
      </c>
      <c r="G148" s="239">
        <f>'WP#3 - UE-190529 Light COS'!P136</f>
        <v>5.9076601033138121E-4</v>
      </c>
      <c r="H148" s="219">
        <f>'WP#3 - UE-190529 Light COS'!U136</f>
        <v>0.48584596689652787</v>
      </c>
    </row>
    <row r="149" spans="1:8" x14ac:dyDescent="0.2">
      <c r="A149" s="224">
        <f t="shared" si="4"/>
        <v>141</v>
      </c>
      <c r="B149" s="226" t="str">
        <f>'WP#3 - UE-190529 Light COS'!A137</f>
        <v>58E &amp; 59E</v>
      </c>
      <c r="C149" s="228" t="str">
        <f>'WP#3 - UE-190529 Light COS'!C137</f>
        <v>Sodium Vapor</v>
      </c>
      <c r="D149" s="165" t="str">
        <f>'WP#3 - UE-190529 Light COS'!D137</f>
        <v>DS 200</v>
      </c>
      <c r="E149" s="166" t="str">
        <f>'WP#3 - UE-190529 Light COS'!F137</f>
        <v>Company</v>
      </c>
      <c r="F149" s="229">
        <f>'WP#3 - UE-190529 Light COS'!H137</f>
        <v>869.01</v>
      </c>
      <c r="G149" s="239">
        <f>'WP#3 - UE-190529 Light COS'!P137</f>
        <v>5.9076601033138121E-4</v>
      </c>
      <c r="H149" s="219">
        <f>'WP#3 - UE-190529 Light COS'!U137</f>
        <v>0.51338157063807355</v>
      </c>
    </row>
    <row r="150" spans="1:8" x14ac:dyDescent="0.2">
      <c r="A150" s="224">
        <f t="shared" si="4"/>
        <v>142</v>
      </c>
      <c r="B150" s="226" t="str">
        <f>'WP#3 - UE-190529 Light COS'!A138</f>
        <v>58E &amp; 59E</v>
      </c>
      <c r="C150" s="228" t="str">
        <f>'WP#3 - UE-190529 Light COS'!C138</f>
        <v>Sodium Vapor</v>
      </c>
      <c r="D150" s="165" t="str">
        <f>'WP#3 - UE-190529 Light COS'!D138</f>
        <v>DS 250</v>
      </c>
      <c r="E150" s="166" t="str">
        <f>'WP#3 - UE-190529 Light COS'!F138</f>
        <v>Company</v>
      </c>
      <c r="F150" s="229">
        <f>'WP#3 - UE-190529 Light COS'!H138</f>
        <v>884.18</v>
      </c>
      <c r="G150" s="239">
        <f>'WP#3 - UE-190529 Light COS'!P138</f>
        <v>5.9076601033138121E-4</v>
      </c>
      <c r="H150" s="219">
        <f>'WP#3 - UE-190529 Light COS'!U138</f>
        <v>0.5223434910148006</v>
      </c>
    </row>
    <row r="151" spans="1:8" x14ac:dyDescent="0.2">
      <c r="A151" s="224">
        <f t="shared" si="4"/>
        <v>143</v>
      </c>
      <c r="B151" s="226" t="str">
        <f>'WP#3 - UE-190529 Light COS'!A139</f>
        <v>58E &amp; 59E</v>
      </c>
      <c r="C151" s="228" t="str">
        <f>'WP#3 - UE-190529 Light COS'!C139</f>
        <v>Sodium Vapor</v>
      </c>
      <c r="D151" s="165" t="str">
        <f>'WP#3 - UE-190529 Light COS'!D139</f>
        <v>DS 400</v>
      </c>
      <c r="E151" s="166" t="str">
        <f>'WP#3 - UE-190529 Light COS'!F139</f>
        <v>Company</v>
      </c>
      <c r="F151" s="229">
        <f>'WP#3 - UE-190529 Light COS'!H139</f>
        <v>984.66</v>
      </c>
      <c r="G151" s="239">
        <f>'WP#3 - UE-190529 Light COS'!P139</f>
        <v>5.9076601033138121E-4</v>
      </c>
      <c r="H151" s="219">
        <f>'WP#3 - UE-190529 Light COS'!U139</f>
        <v>0.58170365973289784</v>
      </c>
    </row>
    <row r="152" spans="1:8" x14ac:dyDescent="0.2">
      <c r="A152" s="224">
        <f t="shared" si="4"/>
        <v>144</v>
      </c>
      <c r="B152" s="226"/>
      <c r="C152" s="228"/>
      <c r="D152" s="165"/>
      <c r="E152" s="166"/>
      <c r="F152" s="229"/>
      <c r="G152" s="239"/>
      <c r="H152" s="219"/>
    </row>
    <row r="153" spans="1:8" x14ac:dyDescent="0.2">
      <c r="A153" s="224">
        <f t="shared" si="4"/>
        <v>145</v>
      </c>
      <c r="B153" s="226" t="str">
        <f>'WP#3 - UE-190529 Light COS'!A141</f>
        <v>58E &amp; 59E</v>
      </c>
      <c r="C153" s="228" t="str">
        <f>'WP#3 - UE-190529 Light COS'!C141</f>
        <v>Sodium Vapor</v>
      </c>
      <c r="D153" s="165" t="str">
        <f>'WP#3 - UE-190529 Light COS'!D141</f>
        <v>HS 100</v>
      </c>
      <c r="E153" s="166" t="str">
        <f>'WP#3 - UE-190529 Light COS'!F141</f>
        <v>Company</v>
      </c>
      <c r="F153" s="229">
        <f>'WP#3 - UE-190529 Light COS'!H141</f>
        <v>821.04</v>
      </c>
      <c r="G153" s="239">
        <f>'WP#3 - UE-190529 Light COS'!P141</f>
        <v>5.9076601033138121E-4</v>
      </c>
      <c r="H153" s="219">
        <f>'WP#3 - UE-190529 Light COS'!U141</f>
        <v>0.4850425251224772</v>
      </c>
    </row>
    <row r="154" spans="1:8" x14ac:dyDescent="0.2">
      <c r="A154" s="224">
        <f t="shared" si="4"/>
        <v>146</v>
      </c>
      <c r="B154" s="226" t="str">
        <f>'WP#3 - UE-190529 Light COS'!A142</f>
        <v>58E &amp; 59E</v>
      </c>
      <c r="C154" s="228" t="str">
        <f>'WP#3 - UE-190529 Light COS'!C142</f>
        <v>Sodium Vapor</v>
      </c>
      <c r="D154" s="165" t="str">
        <f>'WP#3 - UE-190529 Light COS'!D142</f>
        <v>HS 150</v>
      </c>
      <c r="E154" s="166" t="str">
        <f>'WP#3 - UE-190529 Light COS'!F142</f>
        <v>Company</v>
      </c>
      <c r="F154" s="229">
        <f>'WP#3 - UE-190529 Light COS'!H142</f>
        <v>822.4</v>
      </c>
      <c r="G154" s="239">
        <f>'WP#3 - UE-190529 Light COS'!P142</f>
        <v>5.9076601033138121E-4</v>
      </c>
      <c r="H154" s="219">
        <f>'WP#3 - UE-190529 Light COS'!U142</f>
        <v>0.48584596689652787</v>
      </c>
    </row>
    <row r="155" spans="1:8" x14ac:dyDescent="0.2">
      <c r="A155" s="224">
        <f t="shared" si="4"/>
        <v>147</v>
      </c>
      <c r="B155" s="226" t="str">
        <f>'WP#3 - UE-190529 Light COS'!A143</f>
        <v>58E &amp; 59E</v>
      </c>
      <c r="C155" s="228" t="str">
        <f>'WP#3 - UE-190529 Light COS'!C143</f>
        <v>Sodium Vapor</v>
      </c>
      <c r="D155" s="165" t="str">
        <f>'WP#3 - UE-190529 Light COS'!D143</f>
        <v>HS 200</v>
      </c>
      <c r="E155" s="166" t="str">
        <f>'WP#3 - UE-190529 Light COS'!F143</f>
        <v>Company</v>
      </c>
      <c r="F155" s="229">
        <f>'WP#3 - UE-190529 Light COS'!H143</f>
        <v>869.01</v>
      </c>
      <c r="G155" s="239">
        <f>'WP#3 - UE-190529 Light COS'!P143</f>
        <v>5.9076601033138121E-4</v>
      </c>
      <c r="H155" s="219">
        <f>'WP#3 - UE-190529 Light COS'!U143</f>
        <v>0.51338157063807355</v>
      </c>
    </row>
    <row r="156" spans="1:8" x14ac:dyDescent="0.2">
      <c r="A156" s="224">
        <f t="shared" si="4"/>
        <v>148</v>
      </c>
      <c r="B156" s="226" t="str">
        <f>'WP#3 - UE-190529 Light COS'!A144</f>
        <v>58E &amp; 59E</v>
      </c>
      <c r="C156" s="228" t="str">
        <f>'WP#3 - UE-190529 Light COS'!C144</f>
        <v>Sodium Vapor</v>
      </c>
      <c r="D156" s="165" t="str">
        <f>'WP#3 - UE-190529 Light COS'!D144</f>
        <v>HS 250</v>
      </c>
      <c r="E156" s="166" t="str">
        <f>'WP#3 - UE-190529 Light COS'!F144</f>
        <v>Company</v>
      </c>
      <c r="F156" s="229">
        <f>'WP#3 - UE-190529 Light COS'!H144</f>
        <v>884.18</v>
      </c>
      <c r="G156" s="239">
        <f>'WP#3 - UE-190529 Light COS'!P144</f>
        <v>5.9076601033138121E-4</v>
      </c>
      <c r="H156" s="219">
        <f>'WP#3 - UE-190529 Light COS'!U144</f>
        <v>0.5223434910148006</v>
      </c>
    </row>
    <row r="157" spans="1:8" x14ac:dyDescent="0.2">
      <c r="A157" s="224">
        <f t="shared" si="4"/>
        <v>149</v>
      </c>
      <c r="B157" s="226" t="str">
        <f>'WP#3 - UE-190529 Light COS'!A145</f>
        <v>58E &amp; 59E</v>
      </c>
      <c r="C157" s="228" t="str">
        <f>'WP#3 - UE-190529 Light COS'!C145</f>
        <v>Sodium Vapor</v>
      </c>
      <c r="D157" s="165" t="str">
        <f>'WP#3 - UE-190529 Light COS'!D145</f>
        <v>HS 400</v>
      </c>
      <c r="E157" s="166" t="str">
        <f>'WP#3 - UE-190529 Light COS'!F145</f>
        <v>Company</v>
      </c>
      <c r="F157" s="229">
        <f>'WP#3 - UE-190529 Light COS'!H145</f>
        <v>984.66</v>
      </c>
      <c r="G157" s="239">
        <f>'WP#3 - UE-190529 Light COS'!P145</f>
        <v>5.9076601033138121E-4</v>
      </c>
      <c r="H157" s="219">
        <f>'WP#3 - UE-190529 Light COS'!U145</f>
        <v>0.58170365973289784</v>
      </c>
    </row>
    <row r="158" spans="1:8" x14ac:dyDescent="0.2">
      <c r="A158" s="224">
        <f t="shared" si="4"/>
        <v>150</v>
      </c>
      <c r="B158" s="226"/>
      <c r="C158" s="228"/>
      <c r="D158" s="165"/>
      <c r="E158" s="166"/>
      <c r="F158" s="229"/>
      <c r="G158" s="239"/>
      <c r="H158" s="219"/>
    </row>
    <row r="159" spans="1:8" x14ac:dyDescent="0.2">
      <c r="A159" s="224">
        <f t="shared" si="4"/>
        <v>151</v>
      </c>
      <c r="B159" s="226" t="str">
        <f>'WP#3 - UE-190529 Light COS'!A147</f>
        <v>58E &amp; 59E</v>
      </c>
      <c r="C159" s="228" t="str">
        <f>'WP#3 - UE-190529 Light COS'!C147</f>
        <v>Metal Halide</v>
      </c>
      <c r="D159" s="165" t="str">
        <f>'WP#3 - UE-190529 Light COS'!D147</f>
        <v>DM 175</v>
      </c>
      <c r="E159" s="166" t="str">
        <f>'WP#3 - UE-190529 Light COS'!F147</f>
        <v>Company</v>
      </c>
      <c r="F159" s="229">
        <f>'WP#3 - UE-190529 Light COS'!H147</f>
        <v>815.04750000000013</v>
      </c>
      <c r="G159" s="239">
        <f>'WP#3 - UE-190529 Light COS'!P147</f>
        <v>5.9076601033138121E-4</v>
      </c>
      <c r="H159" s="219">
        <f>'WP#3 - UE-190529 Light COS'!U147</f>
        <v>0.48150235980556649</v>
      </c>
    </row>
    <row r="160" spans="1:8" x14ac:dyDescent="0.2">
      <c r="A160" s="224">
        <f t="shared" si="4"/>
        <v>152</v>
      </c>
      <c r="B160" s="226" t="str">
        <f>'WP#3 - UE-190529 Light COS'!A148</f>
        <v>58E &amp; 59E</v>
      </c>
      <c r="C160" s="228" t="str">
        <f>'WP#3 - UE-190529 Light COS'!C148</f>
        <v>Metal Halide</v>
      </c>
      <c r="D160" s="165" t="str">
        <f>'WP#3 - UE-190529 Light COS'!D148</f>
        <v>DM 250</v>
      </c>
      <c r="E160" s="166" t="str">
        <f>'WP#3 - UE-190529 Light COS'!F148</f>
        <v>Company</v>
      </c>
      <c r="F160" s="229">
        <f>'WP#3 - UE-190529 Light COS'!H148</f>
        <v>875.7</v>
      </c>
      <c r="G160" s="239">
        <f>'WP#3 - UE-190529 Light COS'!P148</f>
        <v>5.9076601033138121E-4</v>
      </c>
      <c r="H160" s="219">
        <f>'WP#3 - UE-190529 Light COS'!U148</f>
        <v>0.51733379524719059</v>
      </c>
    </row>
    <row r="161" spans="1:8" x14ac:dyDescent="0.2">
      <c r="A161" s="224">
        <f t="shared" si="4"/>
        <v>153</v>
      </c>
      <c r="B161" s="226" t="str">
        <f>'WP#3 - UE-190529 Light COS'!A149</f>
        <v>58E &amp; 59E</v>
      </c>
      <c r="C161" s="228" t="str">
        <f>'WP#3 - UE-190529 Light COS'!C149</f>
        <v>Metal Halide</v>
      </c>
      <c r="D161" s="165" t="str">
        <f>'WP#3 - UE-190529 Light COS'!D149</f>
        <v>DM 400</v>
      </c>
      <c r="E161" s="166" t="str">
        <f>'WP#3 - UE-190529 Light COS'!F149</f>
        <v>Company</v>
      </c>
      <c r="F161" s="229">
        <f>'WP#3 - UE-190529 Light COS'!H149</f>
        <v>879.28</v>
      </c>
      <c r="G161" s="239">
        <f>'WP#3 - UE-190529 Light COS'!P149</f>
        <v>5.9076601033138121E-4</v>
      </c>
      <c r="H161" s="219">
        <f>'WP#3 - UE-190529 Light COS'!U149</f>
        <v>0.51944873756417687</v>
      </c>
    </row>
    <row r="162" spans="1:8" x14ac:dyDescent="0.2">
      <c r="A162" s="224">
        <f t="shared" si="4"/>
        <v>154</v>
      </c>
      <c r="B162" s="226" t="str">
        <f>'WP#3 - UE-190529 Light COS'!A150</f>
        <v>58E &amp; 59E</v>
      </c>
      <c r="C162" s="228" t="str">
        <f>'WP#3 - UE-190529 Light COS'!C150</f>
        <v>Metal Halide</v>
      </c>
      <c r="D162" s="165" t="str">
        <f>'WP#3 - UE-190529 Light COS'!D150</f>
        <v>DM 1000</v>
      </c>
      <c r="E162" s="166" t="str">
        <f>'WP#3 - UE-190529 Light COS'!F150</f>
        <v>Company</v>
      </c>
      <c r="F162" s="229">
        <f>'WP#3 - UE-190529 Light COS'!H150</f>
        <v>1184.45</v>
      </c>
      <c r="G162" s="239">
        <f>'WP#3 - UE-190529 Light COS'!P150</f>
        <v>5.9076601033138121E-4</v>
      </c>
      <c r="H162" s="219">
        <f>'WP#3 - UE-190529 Light COS'!U150</f>
        <v>0.69973280093700452</v>
      </c>
    </row>
    <row r="163" spans="1:8" x14ac:dyDescent="0.2">
      <c r="A163" s="224">
        <f t="shared" si="4"/>
        <v>155</v>
      </c>
      <c r="B163" s="226"/>
      <c r="C163" s="228"/>
      <c r="D163" s="165"/>
      <c r="E163" s="166"/>
      <c r="F163" s="229"/>
      <c r="G163" s="239"/>
      <c r="H163" s="219"/>
    </row>
    <row r="164" spans="1:8" x14ac:dyDescent="0.2">
      <c r="A164" s="224">
        <f t="shared" si="4"/>
        <v>156</v>
      </c>
      <c r="B164" s="226" t="str">
        <f>'WP#3 - UE-190529 Light COS'!A152</f>
        <v>58E &amp; 59E</v>
      </c>
      <c r="C164" s="228" t="str">
        <f>'WP#3 - UE-190529 Light COS'!C152</f>
        <v>Metal Halide</v>
      </c>
      <c r="D164" s="165" t="str">
        <f>'WP#3 - UE-190529 Light COS'!D152</f>
        <v>HM 250</v>
      </c>
      <c r="E164" s="166" t="str">
        <f>'WP#3 - UE-190529 Light COS'!F152</f>
        <v>Company</v>
      </c>
      <c r="F164" s="229">
        <f>'WP#3 - UE-190529 Light COS'!H152</f>
        <v>875.7</v>
      </c>
      <c r="G164" s="239">
        <f>'WP#3 - UE-190529 Light COS'!P152</f>
        <v>5.9076601033138121E-4</v>
      </c>
      <c r="H164" s="219">
        <f>'WP#3 - UE-190529 Light COS'!U152</f>
        <v>0.51733379524719059</v>
      </c>
    </row>
    <row r="165" spans="1:8" x14ac:dyDescent="0.2">
      <c r="A165" s="224">
        <f t="shared" si="4"/>
        <v>157</v>
      </c>
      <c r="B165" s="226" t="str">
        <f>'WP#3 - UE-190529 Light COS'!A153</f>
        <v>58E &amp; 59E</v>
      </c>
      <c r="C165" s="228" t="str">
        <f>'WP#3 - UE-190529 Light COS'!C153</f>
        <v>Metal Halide</v>
      </c>
      <c r="D165" s="165" t="str">
        <f>'WP#3 - UE-190529 Light COS'!D153</f>
        <v>HM 400</v>
      </c>
      <c r="E165" s="166" t="str">
        <f>'WP#3 - UE-190529 Light COS'!F153</f>
        <v>Company</v>
      </c>
      <c r="F165" s="229">
        <f>'WP#3 - UE-190529 Light COS'!H153</f>
        <v>879.28</v>
      </c>
      <c r="G165" s="239">
        <f>'WP#3 - UE-190529 Light COS'!P153</f>
        <v>5.9076601033138121E-4</v>
      </c>
      <c r="H165" s="219">
        <f>'WP#3 - UE-190529 Light COS'!U153</f>
        <v>0.51944873756417687</v>
      </c>
    </row>
    <row r="166" spans="1:8" x14ac:dyDescent="0.2">
      <c r="A166" s="224">
        <f t="shared" si="4"/>
        <v>158</v>
      </c>
      <c r="B166" s="226"/>
      <c r="C166" s="228"/>
      <c r="D166" s="165"/>
      <c r="E166" s="166"/>
      <c r="F166" s="229"/>
      <c r="G166" s="239"/>
      <c r="H166" s="219"/>
    </row>
    <row r="167" spans="1:8" x14ac:dyDescent="0.2">
      <c r="A167" s="224">
        <f t="shared" si="4"/>
        <v>159</v>
      </c>
      <c r="B167" s="226" t="str">
        <f>'WP#3 - UE-190529 Light COS'!A155</f>
        <v>58E &amp; 59E</v>
      </c>
      <c r="C167" s="228" t="str">
        <f>'WP#3 - UE-190529 Light COS'!C155</f>
        <v>Light Emitting Diode</v>
      </c>
      <c r="D167" s="165" t="str">
        <f>'WP#3 - UE-190529 Light COS'!D155</f>
        <v>LED 030.01-060</v>
      </c>
      <c r="E167" s="166" t="str">
        <f>'WP#3 - UE-190529 Light COS'!F155</f>
        <v>Company</v>
      </c>
      <c r="F167" s="229">
        <f>'WP#3 - UE-190529 Light COS'!H155</f>
        <v>928.56000000000006</v>
      </c>
      <c r="G167" s="239">
        <f>'WP#3 - UE-190529 Light COS'!P155</f>
        <v>5.9076601033138121E-4</v>
      </c>
      <c r="H167" s="219">
        <f>'WP#3 - UE-190529 Light COS'!U155</f>
        <v>0.54856168655330739</v>
      </c>
    </row>
    <row r="168" spans="1:8" x14ac:dyDescent="0.2">
      <c r="A168" s="224">
        <f t="shared" si="4"/>
        <v>160</v>
      </c>
      <c r="B168" s="226" t="str">
        <f>'WP#3 - UE-190529 Light COS'!A156</f>
        <v>58E &amp; 59E</v>
      </c>
      <c r="C168" s="228" t="str">
        <f>'WP#3 - UE-190529 Light COS'!C156</f>
        <v>Light Emitting Diode</v>
      </c>
      <c r="D168" s="165" t="str">
        <f>'WP#3 - UE-190529 Light COS'!D156</f>
        <v>LED 060.01-090</v>
      </c>
      <c r="E168" s="166" t="str">
        <f>'WP#3 - UE-190529 Light COS'!F156</f>
        <v>Company</v>
      </c>
      <c r="F168" s="229">
        <f>'WP#3 - UE-190529 Light COS'!H156</f>
        <v>1009.26</v>
      </c>
      <c r="G168" s="239">
        <f>'WP#3 - UE-190529 Light COS'!P156</f>
        <v>5.9076601033138121E-4</v>
      </c>
      <c r="H168" s="219">
        <f>'WP#3 - UE-190529 Light COS'!U156</f>
        <v>0.59623650358704983</v>
      </c>
    </row>
    <row r="169" spans="1:8" x14ac:dyDescent="0.2">
      <c r="A169" s="224">
        <f t="shared" si="4"/>
        <v>161</v>
      </c>
      <c r="B169" s="226" t="str">
        <f>'WP#3 - UE-190529 Light COS'!A157</f>
        <v>58E &amp; 59E</v>
      </c>
      <c r="C169" s="228" t="str">
        <f>'WP#3 - UE-190529 Light COS'!C157</f>
        <v>Light Emitting Diode</v>
      </c>
      <c r="D169" s="165" t="str">
        <f>'WP#3 - UE-190529 Light COS'!D157</f>
        <v>LED 090.01-120</v>
      </c>
      <c r="E169" s="166" t="str">
        <f>'WP#3 - UE-190529 Light COS'!F157</f>
        <v>Company</v>
      </c>
      <c r="F169" s="229">
        <f>'WP#3 - UE-190529 Light COS'!H157</f>
        <v>1089.96</v>
      </c>
      <c r="G169" s="239">
        <f>'WP#3 - UE-190529 Light COS'!P157</f>
        <v>5.9076601033138121E-4</v>
      </c>
      <c r="H169" s="219">
        <f>'WP#3 - UE-190529 Light COS'!U157</f>
        <v>0.64391132062079226</v>
      </c>
    </row>
    <row r="170" spans="1:8" x14ac:dyDescent="0.2">
      <c r="A170" s="224">
        <f t="shared" ref="A170:A190" si="5">A169+1</f>
        <v>162</v>
      </c>
      <c r="B170" s="226" t="str">
        <f>'WP#3 - UE-190529 Light COS'!A158</f>
        <v>58E &amp; 59E</v>
      </c>
      <c r="C170" s="228" t="str">
        <f>'WP#3 - UE-190529 Light COS'!C158</f>
        <v>Light Emitting Diode</v>
      </c>
      <c r="D170" s="165" t="str">
        <f>'WP#3 - UE-190529 Light COS'!D158</f>
        <v>LED 120.01-150</v>
      </c>
      <c r="E170" s="166" t="str">
        <f>'WP#3 - UE-190529 Light COS'!F158</f>
        <v>Company</v>
      </c>
      <c r="F170" s="229">
        <f>'WP#3 - UE-190529 Light COS'!H158</f>
        <v>1170.6600000000001</v>
      </c>
      <c r="G170" s="239">
        <f>'WP#3 - UE-190529 Light COS'!P158</f>
        <v>5.9076601033138121E-4</v>
      </c>
      <c r="H170" s="219">
        <f>'WP#3 - UE-190529 Light COS'!U158</f>
        <v>0.6915861376545348</v>
      </c>
    </row>
    <row r="171" spans="1:8" x14ac:dyDescent="0.2">
      <c r="A171" s="224">
        <f t="shared" si="5"/>
        <v>163</v>
      </c>
      <c r="B171" s="226" t="str">
        <f>'WP#3 - UE-190529 Light COS'!A159</f>
        <v>58E &amp; 59E</v>
      </c>
      <c r="C171" s="228" t="str">
        <f>'WP#3 - UE-190529 Light COS'!C159</f>
        <v>Light Emitting Diode</v>
      </c>
      <c r="D171" s="165" t="str">
        <f>'WP#3 - UE-190529 Light COS'!D159</f>
        <v>LED 150.01-180</v>
      </c>
      <c r="E171" s="166" t="str">
        <f>'WP#3 - UE-190529 Light COS'!F159</f>
        <v>Company</v>
      </c>
      <c r="F171" s="229">
        <f>'WP#3 - UE-190529 Light COS'!H159</f>
        <v>1251.3600000000001</v>
      </c>
      <c r="G171" s="239">
        <f>'WP#3 - UE-190529 Light COS'!P159</f>
        <v>5.9076601033138121E-4</v>
      </c>
      <c r="H171" s="219">
        <f>'WP#3 - UE-190529 Light COS'!U159</f>
        <v>0.73926095468827724</v>
      </c>
    </row>
    <row r="172" spans="1:8" x14ac:dyDescent="0.2">
      <c r="A172" s="224">
        <f t="shared" si="5"/>
        <v>164</v>
      </c>
      <c r="B172" s="226" t="str">
        <f>'WP#3 - UE-190529 Light COS'!A160</f>
        <v>58E &amp; 59E</v>
      </c>
      <c r="C172" s="228" t="str">
        <f>'WP#3 - UE-190529 Light COS'!C160</f>
        <v>Light Emitting Diode</v>
      </c>
      <c r="D172" s="165" t="str">
        <f>'WP#3 - UE-190529 Light COS'!D160</f>
        <v>LED 180.01-210</v>
      </c>
      <c r="E172" s="166" t="str">
        <f>'WP#3 - UE-190529 Light COS'!F160</f>
        <v>Company</v>
      </c>
      <c r="F172" s="229">
        <f>'WP#3 - UE-190529 Light COS'!H160</f>
        <v>1332.0600000000004</v>
      </c>
      <c r="G172" s="239">
        <f>'WP#3 - UE-190529 Light COS'!P160</f>
        <v>5.9076601033138121E-4</v>
      </c>
      <c r="H172" s="219">
        <f>'WP#3 - UE-190529 Light COS'!U160</f>
        <v>0.78693577172201989</v>
      </c>
    </row>
    <row r="173" spans="1:8" x14ac:dyDescent="0.2">
      <c r="A173" s="224">
        <f t="shared" si="5"/>
        <v>165</v>
      </c>
      <c r="B173" s="226" t="str">
        <f>'WP#3 - UE-190529 Light COS'!A161</f>
        <v>58E &amp; 59E</v>
      </c>
      <c r="C173" s="228" t="str">
        <f>'WP#3 - UE-190529 Light COS'!C161</f>
        <v>Light Emitting Diode</v>
      </c>
      <c r="D173" s="165" t="str">
        <f>'WP#3 - UE-190529 Light COS'!D161</f>
        <v>LED 210.01-240</v>
      </c>
      <c r="E173" s="166" t="str">
        <f>'WP#3 - UE-190529 Light COS'!F161</f>
        <v>Company</v>
      </c>
      <c r="F173" s="229">
        <f>'WP#3 - UE-190529 Light COS'!H161</f>
        <v>1412.7600000000002</v>
      </c>
      <c r="G173" s="239">
        <f>'WP#3 - UE-190529 Light COS'!P161</f>
        <v>5.9076601033138121E-4</v>
      </c>
      <c r="H173" s="219">
        <f>'WP#3 - UE-190529 Light COS'!U161</f>
        <v>0.83461058875576222</v>
      </c>
    </row>
    <row r="174" spans="1:8" x14ac:dyDescent="0.2">
      <c r="A174" s="224">
        <f t="shared" si="5"/>
        <v>166</v>
      </c>
      <c r="B174" s="226" t="str">
        <f>'WP#3 - UE-190529 Light COS'!A162</f>
        <v>58E &amp; 59E</v>
      </c>
      <c r="C174" s="228" t="str">
        <f>'WP#3 - UE-190529 Light COS'!C162</f>
        <v>Light Emitting Diode</v>
      </c>
      <c r="D174" s="165" t="str">
        <f>'WP#3 - UE-190529 Light COS'!D162</f>
        <v>LED 240.01-270</v>
      </c>
      <c r="E174" s="166" t="str">
        <f>'WP#3 - UE-190529 Light COS'!F162</f>
        <v>Company</v>
      </c>
      <c r="F174" s="229">
        <f>'WP#3 - UE-190529 Light COS'!H162</f>
        <v>1493.4600000000003</v>
      </c>
      <c r="G174" s="239">
        <f>'WP#3 - UE-190529 Light COS'!P162</f>
        <v>5.9076601033138121E-4</v>
      </c>
      <c r="H174" s="219">
        <f>'WP#3 - UE-190529 Light COS'!U162</f>
        <v>0.88228540578950476</v>
      </c>
    </row>
    <row r="175" spans="1:8" x14ac:dyDescent="0.2">
      <c r="A175" s="224">
        <f t="shared" si="5"/>
        <v>167</v>
      </c>
      <c r="B175" s="226" t="str">
        <f>'WP#3 - UE-190529 Light COS'!A163</f>
        <v>58E &amp; 59E</v>
      </c>
      <c r="C175" s="228" t="str">
        <f>'WP#3 - UE-190529 Light COS'!C163</f>
        <v>Light Emitting Diode</v>
      </c>
      <c r="D175" s="165" t="str">
        <f>'WP#3 - UE-190529 Light COS'!D163</f>
        <v>LED 270.01-300</v>
      </c>
      <c r="E175" s="166" t="str">
        <f>'WP#3 - UE-190529 Light COS'!F163</f>
        <v>Company</v>
      </c>
      <c r="F175" s="229">
        <f>'WP#3 - UE-190529 Light COS'!H163</f>
        <v>1574.1600000000003</v>
      </c>
      <c r="G175" s="239">
        <f>'WP#3 - UE-190529 Light COS'!P163</f>
        <v>5.9076601033138121E-4</v>
      </c>
      <c r="H175" s="219">
        <f>'WP#3 - UE-190529 Light COS'!U163</f>
        <v>0.9299602228232472</v>
      </c>
    </row>
    <row r="176" spans="1:8" x14ac:dyDescent="0.2">
      <c r="A176" s="224">
        <f t="shared" si="5"/>
        <v>168</v>
      </c>
      <c r="B176" s="226" t="str">
        <f>'WP#3 - UE-190529 Light COS'!A164</f>
        <v>58E &amp; 59E</v>
      </c>
      <c r="C176" s="228" t="str">
        <f>'WP#3 - UE-190529 Light COS'!C164</f>
        <v>Light Emitting Diode</v>
      </c>
      <c r="D176" s="165" t="str">
        <f>'WP#3 - UE-190529 Light COS'!D164</f>
        <v>LED 300.01-400</v>
      </c>
      <c r="E176" s="166" t="str">
        <f>'WP#3 - UE-190529 Light COS'!F164</f>
        <v>Company</v>
      </c>
      <c r="F176" s="229">
        <f>'WP#3 - UE-190529 Light COS'!H164</f>
        <v>1749.0100000000004</v>
      </c>
      <c r="G176" s="239">
        <f>'WP#3 - UE-190529 Light COS'!P164</f>
        <v>5.9076601033138121E-4</v>
      </c>
      <c r="H176" s="219">
        <f>'WP#3 - UE-190529 Light COS'!U164</f>
        <v>1.0332556597296894</v>
      </c>
    </row>
    <row r="177" spans="1:9" x14ac:dyDescent="0.2">
      <c r="A177" s="224">
        <f t="shared" si="5"/>
        <v>169</v>
      </c>
      <c r="B177" s="226" t="str">
        <f>'WP#3 - UE-190529 Light COS'!A165</f>
        <v>58E &amp; 59E</v>
      </c>
      <c r="C177" s="228" t="str">
        <f>'WP#3 - UE-190529 Light COS'!C165</f>
        <v>Light Emitting Diode</v>
      </c>
      <c r="D177" s="165" t="str">
        <f>'WP#3 - UE-190529 Light COS'!D165</f>
        <v>LED 400.01-500</v>
      </c>
      <c r="E177" s="166" t="str">
        <f>'WP#3 - UE-190529 Light COS'!F165</f>
        <v>Company</v>
      </c>
      <c r="F177" s="229">
        <f>'WP#3 - UE-190529 Light COS'!H165</f>
        <v>2018.0100000000007</v>
      </c>
      <c r="G177" s="239">
        <f>'WP#3 - UE-190529 Light COS'!P165</f>
        <v>5.9076601033138121E-4</v>
      </c>
      <c r="H177" s="219">
        <f>'WP#3 - UE-190529 Light COS'!U165</f>
        <v>1.192171716508831</v>
      </c>
    </row>
    <row r="178" spans="1:9" x14ac:dyDescent="0.2">
      <c r="A178" s="224">
        <f t="shared" si="5"/>
        <v>170</v>
      </c>
      <c r="B178" s="226" t="str">
        <f>'WP#3 - UE-190529 Light COS'!A166</f>
        <v>58E &amp; 59E</v>
      </c>
      <c r="C178" s="228" t="str">
        <f>'WP#3 - UE-190529 Light COS'!C166</f>
        <v>Light Emitting Diode</v>
      </c>
      <c r="D178" s="165" t="str">
        <f>'WP#3 - UE-190529 Light COS'!D166</f>
        <v>LED 500.01-600</v>
      </c>
      <c r="E178" s="166" t="str">
        <f>'WP#3 - UE-190529 Light COS'!F166</f>
        <v>Company</v>
      </c>
      <c r="F178" s="229">
        <f>'WP#3 - UE-190529 Light COS'!H166</f>
        <v>2287.0100000000007</v>
      </c>
      <c r="G178" s="239">
        <f>'WP#3 - UE-190529 Light COS'!P166</f>
        <v>5.9076601033138121E-4</v>
      </c>
      <c r="H178" s="219">
        <f>'WP#3 - UE-190529 Light COS'!U166</f>
        <v>1.3510877732879725</v>
      </c>
    </row>
    <row r="179" spans="1:9" x14ac:dyDescent="0.2">
      <c r="A179" s="224">
        <f t="shared" si="5"/>
        <v>171</v>
      </c>
      <c r="B179" s="226" t="str">
        <f>'WP#3 - UE-190529 Light COS'!A167</f>
        <v>58E &amp; 59E</v>
      </c>
      <c r="C179" s="228" t="str">
        <f>'WP#3 - UE-190529 Light COS'!C167</f>
        <v>Light Emitting Diode</v>
      </c>
      <c r="D179" s="165" t="str">
        <f>'WP#3 - UE-190529 Light COS'!D167</f>
        <v>LED 600.01-700</v>
      </c>
      <c r="E179" s="166" t="str">
        <f>'WP#3 - UE-190529 Light COS'!F167</f>
        <v>Company</v>
      </c>
      <c r="F179" s="229">
        <f>'WP#3 - UE-190529 Light COS'!H167</f>
        <v>2556.0100000000011</v>
      </c>
      <c r="G179" s="239">
        <f>'WP#3 - UE-190529 Light COS'!P167</f>
        <v>5.9076601033138121E-4</v>
      </c>
      <c r="H179" s="219">
        <f>'WP#3 - UE-190529 Light COS'!U167</f>
        <v>1.5100038300671144</v>
      </c>
    </row>
    <row r="180" spans="1:9" x14ac:dyDescent="0.2">
      <c r="A180" s="224">
        <f t="shared" si="5"/>
        <v>172</v>
      </c>
      <c r="B180" s="226" t="str">
        <f>'WP#3 - UE-190529 Light COS'!A168</f>
        <v>58E &amp; 59E</v>
      </c>
      <c r="C180" s="228" t="str">
        <f>'WP#3 - UE-190529 Light COS'!C168</f>
        <v>Light Emitting Diode</v>
      </c>
      <c r="D180" s="165" t="str">
        <f>'WP#3 - UE-190529 Light COS'!D168</f>
        <v>LED 700.01-800</v>
      </c>
      <c r="E180" s="166" t="str">
        <f>'WP#3 - UE-190529 Light COS'!F168</f>
        <v>Company</v>
      </c>
      <c r="F180" s="229">
        <f>'WP#3 - UE-190529 Light COS'!H168</f>
        <v>2825.0100000000011</v>
      </c>
      <c r="G180" s="239">
        <f>'WP#3 - UE-190529 Light COS'!P168</f>
        <v>5.9076601033138121E-4</v>
      </c>
      <c r="H180" s="219">
        <f>'WP#3 - UE-190529 Light COS'!U168</f>
        <v>1.6689198868462558</v>
      </c>
    </row>
    <row r="181" spans="1:9" x14ac:dyDescent="0.2">
      <c r="A181" s="224">
        <f t="shared" si="5"/>
        <v>173</v>
      </c>
      <c r="B181" s="226" t="str">
        <f>'WP#3 - UE-190529 Light COS'!A169</f>
        <v>58E &amp; 59E</v>
      </c>
      <c r="C181" s="228" t="str">
        <f>'WP#3 - UE-190529 Light COS'!C169</f>
        <v>Light Emitting Diode</v>
      </c>
      <c r="D181" s="165" t="str">
        <f>'WP#3 - UE-190529 Light COS'!D169</f>
        <v>LED 800.01-900</v>
      </c>
      <c r="E181" s="166" t="str">
        <f>'WP#3 - UE-190529 Light COS'!F169</f>
        <v>Company</v>
      </c>
      <c r="F181" s="229">
        <f>'WP#3 - UE-190529 Light COS'!H169</f>
        <v>3094.0100000000011</v>
      </c>
      <c r="G181" s="239">
        <f>'WP#3 - UE-190529 Light COS'!P169</f>
        <v>5.9076601033138121E-4</v>
      </c>
      <c r="H181" s="219">
        <f>'WP#3 - UE-190529 Light COS'!U169</f>
        <v>1.8278359436253975</v>
      </c>
    </row>
    <row r="182" spans="1:9" x14ac:dyDescent="0.2">
      <c r="A182" s="224">
        <f t="shared" si="5"/>
        <v>174</v>
      </c>
      <c r="B182" s="226"/>
      <c r="C182" s="228"/>
      <c r="D182" s="165"/>
      <c r="E182" s="166"/>
      <c r="F182" s="229"/>
      <c r="G182" s="239"/>
      <c r="H182" s="219"/>
    </row>
    <row r="183" spans="1:9" x14ac:dyDescent="0.2">
      <c r="A183" s="224">
        <f t="shared" si="5"/>
        <v>175</v>
      </c>
      <c r="B183" s="226" t="str">
        <f>'WP#3 - UE-190529 Light COS'!A170</f>
        <v>Sch 57</v>
      </c>
      <c r="C183" s="228"/>
      <c r="D183" s="165"/>
      <c r="E183" s="166"/>
      <c r="F183" s="229"/>
      <c r="G183" s="239"/>
      <c r="H183" s="219"/>
    </row>
    <row r="184" spans="1:9" x14ac:dyDescent="0.2">
      <c r="A184" s="224">
        <f t="shared" si="5"/>
        <v>176</v>
      </c>
      <c r="B184" s="226" t="str">
        <f>'WP#3 - UE-190529 Light COS'!A171</f>
        <v>57E</v>
      </c>
      <c r="C184" s="228" t="str">
        <f>'WP#3 - UE-190529 Light COS'!C171</f>
        <v>Per W charge</v>
      </c>
      <c r="D184" s="230">
        <f>'WP#3 - UE-190529 Light COS'!E171</f>
        <v>1090639.8333333333</v>
      </c>
      <c r="E184" s="166" t="str">
        <f>'WP#3 - UE-190529 Light COS'!F171</f>
        <v>Customer</v>
      </c>
      <c r="F184" s="229" t="str">
        <f>'WP#3 - UE-190529 Light COS'!H171</f>
        <v>N/A</v>
      </c>
      <c r="G184" s="239">
        <f>'WP#3 - UE-190529 Light COS'!P171</f>
        <v>5.9076601033138121E-4</v>
      </c>
      <c r="H184" s="240">
        <f>G184/1000</f>
        <v>5.9076601033138117E-7</v>
      </c>
    </row>
    <row r="185" spans="1:9" x14ac:dyDescent="0.2">
      <c r="A185" s="224">
        <f t="shared" si="5"/>
        <v>177</v>
      </c>
      <c r="B185" s="226"/>
      <c r="C185" s="228"/>
      <c r="D185" s="165"/>
      <c r="E185" s="166"/>
      <c r="F185" s="229"/>
      <c r="G185" s="239"/>
      <c r="H185" s="219"/>
    </row>
    <row r="186" spans="1:9" x14ac:dyDescent="0.2">
      <c r="A186" s="224">
        <f t="shared" si="5"/>
        <v>178</v>
      </c>
      <c r="B186" s="226" t="str">
        <f>'WP#3 - UE-190529 Light COS'!A172</f>
        <v>Pole Rental Rates</v>
      </c>
      <c r="C186" s="228"/>
      <c r="D186" s="165"/>
      <c r="E186" s="166"/>
      <c r="F186" s="229"/>
      <c r="G186" s="239"/>
      <c r="H186" s="219"/>
    </row>
    <row r="187" spans="1:9" x14ac:dyDescent="0.2">
      <c r="A187" s="224">
        <f t="shared" si="5"/>
        <v>179</v>
      </c>
      <c r="B187" s="226" t="str">
        <f>'WP#3 - UE-190529 Light COS'!A173</f>
        <v>55 &amp; 56</v>
      </c>
      <c r="C187" s="228" t="str">
        <f>'WP#3 - UE-190529 Light COS'!C173</f>
        <v>Pole</v>
      </c>
      <c r="D187" s="165" t="str">
        <f>'WP#3 - UE-190529 Light COS'!D173</f>
        <v>Old</v>
      </c>
      <c r="E187" s="166" t="str">
        <f>'WP#3 - UE-190529 Light COS'!F173</f>
        <v>Company</v>
      </c>
      <c r="F187" s="229">
        <f>'WP#3 - UE-190529 Light COS'!H173</f>
        <v>992.33</v>
      </c>
      <c r="G187" s="239">
        <f>'WP#3 - UE-190529 Light COS'!P173</f>
        <v>5.9076601033138121E-4</v>
      </c>
      <c r="H187" s="219">
        <f>'WP#3 - UE-190529 Light COS'!U173</f>
        <v>0.58623483503213958</v>
      </c>
    </row>
    <row r="188" spans="1:9" x14ac:dyDescent="0.2">
      <c r="A188" s="224">
        <f t="shared" si="5"/>
        <v>180</v>
      </c>
      <c r="B188" s="226" t="str">
        <f>'WP#3 - UE-190529 Light COS'!A174</f>
        <v>56 &amp; 56</v>
      </c>
      <c r="C188" s="228" t="str">
        <f>'WP#3 - UE-190529 Light COS'!C174</f>
        <v>Pole</v>
      </c>
      <c r="D188" s="165" t="str">
        <f>'WP#3 - UE-190529 Light COS'!D174</f>
        <v>New</v>
      </c>
      <c r="E188" s="166" t="str">
        <f>'WP#3 - UE-190529 Light COS'!F174</f>
        <v>Company</v>
      </c>
      <c r="F188" s="229">
        <f>'WP#3 - UE-190529 Light COS'!H174</f>
        <v>1984.66</v>
      </c>
      <c r="G188" s="239">
        <f>'WP#3 - UE-190529 Light COS'!P174</f>
        <v>5.9076601033138121E-4</v>
      </c>
      <c r="H188" s="219">
        <f>'WP#3 - UE-190529 Light COS'!U174</f>
        <v>1.1724696700642792</v>
      </c>
    </row>
    <row r="189" spans="1:9" x14ac:dyDescent="0.2">
      <c r="A189" s="224">
        <f t="shared" si="5"/>
        <v>181</v>
      </c>
      <c r="B189" s="226"/>
      <c r="C189" s="228"/>
      <c r="D189" s="165"/>
      <c r="E189" s="166"/>
      <c r="F189" s="229"/>
      <c r="G189" s="239"/>
      <c r="H189" s="219"/>
    </row>
    <row r="190" spans="1:9" x14ac:dyDescent="0.2">
      <c r="A190" s="224">
        <f t="shared" si="5"/>
        <v>182</v>
      </c>
      <c r="B190" s="226" t="str">
        <f>'WP#3 - UE-190529 Light COS'!A176</f>
        <v>58 &amp; 59</v>
      </c>
      <c r="C190" s="228" t="str">
        <f>'WP#3 - UE-190529 Light COS'!C176</f>
        <v>Pole</v>
      </c>
      <c r="D190" s="165" t="str">
        <f>'WP#3 - UE-190529 Light COS'!D176</f>
        <v>New</v>
      </c>
      <c r="E190" s="166" t="str">
        <f>'WP#3 - UE-190529 Light COS'!F176</f>
        <v>Company</v>
      </c>
      <c r="F190" s="229">
        <f>'WP#3 - UE-190529 Light COS'!H176</f>
        <v>1984.66</v>
      </c>
      <c r="G190" s="239">
        <f>'WP#3 - UE-190529 Light COS'!P176</f>
        <v>5.9076601033138121E-4</v>
      </c>
      <c r="H190" s="219">
        <f>'WP#3 - UE-190529 Light COS'!U176</f>
        <v>1.1724696700642792</v>
      </c>
    </row>
    <row r="191" spans="1:9" ht="12" thickBot="1" x14ac:dyDescent="0.25">
      <c r="A191" s="231"/>
      <c r="B191" s="209"/>
      <c r="C191" s="232"/>
      <c r="D191" s="232"/>
      <c r="E191" s="232"/>
      <c r="F191" s="233"/>
      <c r="G191" s="241"/>
      <c r="H191" s="220"/>
      <c r="I191" s="27"/>
    </row>
    <row r="192" spans="1:9" x14ac:dyDescent="0.2">
      <c r="B192" s="27"/>
      <c r="C192" s="27"/>
      <c r="D192" s="27"/>
      <c r="E192" s="27"/>
      <c r="F192" s="27"/>
      <c r="G192" s="27"/>
      <c r="H192" s="27"/>
    </row>
    <row r="193" spans="1:8" x14ac:dyDescent="0.2">
      <c r="C193" s="27"/>
      <c r="D193" s="27"/>
      <c r="E193" s="27"/>
      <c r="G193" s="6"/>
      <c r="H193" s="6"/>
    </row>
    <row r="194" spans="1:8" x14ac:dyDescent="0.2">
      <c r="A194" s="1"/>
      <c r="B194" s="28"/>
    </row>
    <row r="195" spans="1:8" x14ac:dyDescent="0.2">
      <c r="A195" s="1"/>
      <c r="B195" s="28"/>
    </row>
    <row r="196" spans="1:8" x14ac:dyDescent="0.2">
      <c r="C196" s="27"/>
      <c r="D196" s="27"/>
      <c r="E196" s="27"/>
      <c r="F196" s="27"/>
      <c r="G196" s="27"/>
      <c r="H196" s="27"/>
    </row>
    <row r="197" spans="1:8" x14ac:dyDescent="0.2">
      <c r="C197" s="27"/>
      <c r="D197" s="27"/>
      <c r="E197" s="27"/>
      <c r="F197" s="27"/>
      <c r="G197" s="27"/>
      <c r="H197" s="27"/>
    </row>
    <row r="198" spans="1:8" x14ac:dyDescent="0.2">
      <c r="C198" s="27"/>
      <c r="D198" s="27"/>
      <c r="E198" s="27"/>
    </row>
    <row r="199" spans="1:8" x14ac:dyDescent="0.2">
      <c r="C199" s="27"/>
      <c r="D199" s="27"/>
      <c r="E199" s="27"/>
    </row>
  </sheetData>
  <mergeCells count="6">
    <mergeCell ref="A1:H1"/>
    <mergeCell ref="A2:H2"/>
    <mergeCell ref="A3:H3"/>
    <mergeCell ref="A4:H4"/>
    <mergeCell ref="A5:F5"/>
    <mergeCell ref="G5:H5"/>
  </mergeCells>
  <pageMargins left="0.7" right="0.7" top="0.75" bottom="0.75" header="0.3" footer="0.3"/>
  <pageSetup scale="62" fitToHeight="2" orientation="portrait" r:id="rId1"/>
  <headerFooter>
    <oddFooter>&amp;R&amp;F&amp;A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202"/>
  <sheetViews>
    <sheetView zoomScaleNormal="100" workbookViewId="0">
      <pane ySplit="6" topLeftCell="A7" activePane="bottomLeft" state="frozen"/>
      <selection activeCell="I25" sqref="I25"/>
      <selection pane="bottomLeft" activeCell="E12" sqref="E12"/>
    </sheetView>
  </sheetViews>
  <sheetFormatPr defaultColWidth="9.140625" defaultRowHeight="11.25" x14ac:dyDescent="0.2"/>
  <cols>
    <col min="1" max="1" width="7.42578125" style="3" bestFit="1" customWidth="1"/>
    <col min="2" max="2" width="20" style="1" bestFit="1" customWidth="1"/>
    <col min="3" max="3" width="18.140625" style="1" bestFit="1" customWidth="1"/>
    <col min="4" max="4" width="14.28515625" style="1" customWidth="1"/>
    <col min="5" max="5" width="9.5703125" style="1" bestFit="1" customWidth="1"/>
    <col min="6" max="6" width="12.28515625" style="1" customWidth="1"/>
    <col min="7" max="16384" width="9.140625" style="1"/>
  </cols>
  <sheetData>
    <row r="1" spans="1:6" x14ac:dyDescent="0.2">
      <c r="A1" s="350" t="s">
        <v>149</v>
      </c>
      <c r="B1" s="350"/>
      <c r="C1" s="350"/>
      <c r="D1" s="350"/>
      <c r="E1" s="350"/>
      <c r="F1" s="350"/>
    </row>
    <row r="2" spans="1:6" x14ac:dyDescent="0.2">
      <c r="A2" s="350" t="s">
        <v>235</v>
      </c>
      <c r="B2" s="350"/>
      <c r="C2" s="350"/>
      <c r="D2" s="350"/>
      <c r="E2" s="350"/>
      <c r="F2" s="350"/>
    </row>
    <row r="3" spans="1:6" x14ac:dyDescent="0.2">
      <c r="A3" s="350" t="str">
        <f>'Prelim Sch 140 Combined Charges'!A3</f>
        <v>2022 Schedule 140 Property Tax Workpapers</v>
      </c>
      <c r="B3" s="350"/>
      <c r="C3" s="350"/>
      <c r="D3" s="350"/>
      <c r="E3" s="350"/>
      <c r="F3" s="350"/>
    </row>
    <row r="4" spans="1:6" ht="12" thickBot="1" x14ac:dyDescent="0.25">
      <c r="A4" s="350" t="str">
        <f>'Prelim Sch 140 Combined Charges'!A4</f>
        <v>Test Year Ending April 30, 2023</v>
      </c>
      <c r="B4" s="350"/>
      <c r="C4" s="350"/>
      <c r="D4" s="350"/>
      <c r="E4" s="350"/>
      <c r="F4" s="350"/>
    </row>
    <row r="5" spans="1:6" ht="36" customHeight="1" thickBot="1" x14ac:dyDescent="0.3">
      <c r="A5" s="357" t="s">
        <v>362</v>
      </c>
      <c r="B5" s="358"/>
      <c r="C5" s="358"/>
      <c r="D5" s="359"/>
      <c r="E5" s="360" t="s">
        <v>363</v>
      </c>
      <c r="F5" s="361"/>
    </row>
    <row r="6" spans="1:6" s="7" customFormat="1" ht="22.5" x14ac:dyDescent="0.2">
      <c r="A6" s="221" t="s">
        <v>40</v>
      </c>
      <c r="B6" s="222" t="s">
        <v>39</v>
      </c>
      <c r="C6" s="222" t="s">
        <v>38</v>
      </c>
      <c r="D6" s="223" t="s">
        <v>37</v>
      </c>
      <c r="E6" s="255" t="s">
        <v>234</v>
      </c>
      <c r="F6" s="256" t="s">
        <v>233</v>
      </c>
    </row>
    <row r="7" spans="1:6" x14ac:dyDescent="0.2">
      <c r="A7" s="224"/>
      <c r="B7" s="160" t="s">
        <v>34</v>
      </c>
      <c r="C7" s="169" t="s">
        <v>33</v>
      </c>
      <c r="D7" s="245" t="s">
        <v>32</v>
      </c>
      <c r="E7" s="217" t="s">
        <v>31</v>
      </c>
      <c r="F7" s="238" t="s">
        <v>232</v>
      </c>
    </row>
    <row r="8" spans="1:6" x14ac:dyDescent="0.2">
      <c r="A8" s="224" t="s">
        <v>21</v>
      </c>
      <c r="B8" s="160"/>
      <c r="C8" s="160"/>
      <c r="D8" s="225"/>
      <c r="E8" s="236"/>
      <c r="F8" s="218" t="s">
        <v>231</v>
      </c>
    </row>
    <row r="9" spans="1:6" x14ac:dyDescent="0.2">
      <c r="A9" s="224">
        <v>1</v>
      </c>
      <c r="B9" s="226" t="str">
        <f>'WP#3 - UE-190529 Light COS'!A3</f>
        <v>Sch 50E</v>
      </c>
      <c r="C9" s="161"/>
      <c r="D9" s="227"/>
      <c r="E9" s="217"/>
      <c r="F9" s="238"/>
    </row>
    <row r="10" spans="1:6" x14ac:dyDescent="0.2">
      <c r="A10" s="224">
        <f t="shared" ref="A10:A41" si="0">A9+1</f>
        <v>2</v>
      </c>
      <c r="B10" s="226" t="str">
        <f>'WP#3 - UE-190529 Light COS'!A4</f>
        <v>003</v>
      </c>
      <c r="C10" s="228" t="str">
        <f>'WP#3 - UE-190529 Light COS'!C4</f>
        <v>Compact Flourescent</v>
      </c>
      <c r="D10" s="246" t="str">
        <f>'WP#3 - UE-190529 Light COS'!D4</f>
        <v>CF 22</v>
      </c>
      <c r="E10" s="251">
        <f>ROUND('WP#3 - UE-190529 Light COS'!S4,2)</f>
        <v>0.14000000000000001</v>
      </c>
      <c r="F10" s="219">
        <f>ROUND('WP#3 - UE-190529 Light COS'!X4,2)</f>
        <v>0</v>
      </c>
    </row>
    <row r="11" spans="1:6" x14ac:dyDescent="0.2">
      <c r="A11" s="224">
        <f t="shared" si="0"/>
        <v>3</v>
      </c>
      <c r="B11" s="226"/>
      <c r="C11" s="228"/>
      <c r="D11" s="246"/>
      <c r="E11" s="239"/>
      <c r="F11" s="219"/>
    </row>
    <row r="12" spans="1:6" x14ac:dyDescent="0.2">
      <c r="A12" s="224">
        <f t="shared" si="0"/>
        <v>4</v>
      </c>
      <c r="B12" s="226" t="str">
        <f>'WP#3 - UE-190529 Light COS'!A6</f>
        <v>50E-A</v>
      </c>
      <c r="C12" s="228" t="str">
        <f>'WP#3 - UE-190529 Light COS'!C6</f>
        <v>Mercury Vapor</v>
      </c>
      <c r="D12" s="246" t="str">
        <f>'WP#3 - UE-190529 Light COS'!D6</f>
        <v>MV 100</v>
      </c>
      <c r="E12" s="251">
        <f>ROUND('WP#3 - UE-190529 Light COS'!S6,2)</f>
        <v>0.14000000000000001</v>
      </c>
      <c r="F12" s="219">
        <f>ROUND('WP#3 - UE-190529 Light COS'!X6,2)</f>
        <v>0.01</v>
      </c>
    </row>
    <row r="13" spans="1:6" x14ac:dyDescent="0.2">
      <c r="A13" s="224">
        <f t="shared" si="0"/>
        <v>5</v>
      </c>
      <c r="B13" s="226" t="str">
        <f>'WP#3 - UE-190529 Light COS'!A7</f>
        <v>50E-A</v>
      </c>
      <c r="C13" s="228" t="str">
        <f>'WP#3 - UE-190529 Light COS'!C7</f>
        <v>Mercury Vapor</v>
      </c>
      <c r="D13" s="246" t="str">
        <f>'WP#3 - UE-190529 Light COS'!D7</f>
        <v>MV 175</v>
      </c>
      <c r="E13" s="251">
        <f>ROUND('WP#3 - UE-190529 Light COS'!S7,2)</f>
        <v>0.14000000000000001</v>
      </c>
      <c r="F13" s="219">
        <f>ROUND('WP#3 - UE-190529 Light COS'!X7,2)</f>
        <v>0.02</v>
      </c>
    </row>
    <row r="14" spans="1:6" x14ac:dyDescent="0.2">
      <c r="A14" s="224">
        <f t="shared" si="0"/>
        <v>6</v>
      </c>
      <c r="B14" s="226" t="str">
        <f>'WP#3 - UE-190529 Light COS'!A8</f>
        <v>50E-A</v>
      </c>
      <c r="C14" s="228" t="str">
        <f>'WP#3 - UE-190529 Light COS'!C8</f>
        <v>Mercury Vapor</v>
      </c>
      <c r="D14" s="246" t="str">
        <f>'WP#3 - UE-190529 Light COS'!D8</f>
        <v>MV 400</v>
      </c>
      <c r="E14" s="251">
        <f>ROUND('WP#3 - UE-190529 Light COS'!S8,2)</f>
        <v>0.14000000000000001</v>
      </c>
      <c r="F14" s="219">
        <f>ROUND('WP#3 - UE-190529 Light COS'!X8,2)</f>
        <v>0.06</v>
      </c>
    </row>
    <row r="15" spans="1:6" x14ac:dyDescent="0.2">
      <c r="A15" s="224">
        <f t="shared" si="0"/>
        <v>7</v>
      </c>
      <c r="B15" s="226"/>
      <c r="C15" s="228"/>
      <c r="D15" s="246"/>
      <c r="E15" s="239"/>
      <c r="F15" s="219"/>
    </row>
    <row r="16" spans="1:6" x14ac:dyDescent="0.2">
      <c r="A16" s="224">
        <f t="shared" si="0"/>
        <v>8</v>
      </c>
      <c r="B16" s="226" t="str">
        <f>'WP#3 - UE-190529 Light COS'!A10</f>
        <v>50E-B</v>
      </c>
      <c r="C16" s="228" t="str">
        <f>'WP#3 - UE-190529 Light COS'!C10</f>
        <v>Mercury Vapor</v>
      </c>
      <c r="D16" s="246" t="str">
        <f>'WP#3 - UE-190529 Light COS'!D10</f>
        <v>MV 100</v>
      </c>
      <c r="E16" s="251">
        <f>ROUND('WP#3 - UE-190529 Light COS'!S10,2)</f>
        <v>0.14000000000000001</v>
      </c>
      <c r="F16" s="219">
        <f>ROUND('WP#3 - UE-190529 Light COS'!X10,2)</f>
        <v>0.01</v>
      </c>
    </row>
    <row r="17" spans="1:6" x14ac:dyDescent="0.2">
      <c r="A17" s="224">
        <f t="shared" si="0"/>
        <v>9</v>
      </c>
      <c r="B17" s="226" t="str">
        <f>'WP#3 - UE-190529 Light COS'!A11</f>
        <v>50E-B</v>
      </c>
      <c r="C17" s="228" t="str">
        <f>'WP#3 - UE-190529 Light COS'!C11</f>
        <v>Mercury Vapor</v>
      </c>
      <c r="D17" s="246" t="str">
        <f>'WP#3 - UE-190529 Light COS'!D11</f>
        <v>MV 175</v>
      </c>
      <c r="E17" s="251">
        <f>ROUND('WP#3 - UE-190529 Light COS'!S11,2)</f>
        <v>0.14000000000000001</v>
      </c>
      <c r="F17" s="219">
        <f>ROUND('WP#3 - UE-190529 Light COS'!X11,2)</f>
        <v>0.02</v>
      </c>
    </row>
    <row r="18" spans="1:6" x14ac:dyDescent="0.2">
      <c r="A18" s="224">
        <f t="shared" si="0"/>
        <v>10</v>
      </c>
      <c r="B18" s="226" t="str">
        <f>'WP#3 - UE-190529 Light COS'!A12</f>
        <v>50E-B</v>
      </c>
      <c r="C18" s="228" t="str">
        <f>'WP#3 - UE-190529 Light COS'!C12</f>
        <v>Mercury Vapor</v>
      </c>
      <c r="D18" s="246" t="str">
        <f>'WP#3 - UE-190529 Light COS'!D12</f>
        <v>MV 400</v>
      </c>
      <c r="E18" s="251">
        <f>ROUND('WP#3 - UE-190529 Light COS'!S12,2)</f>
        <v>0.14000000000000001</v>
      </c>
      <c r="F18" s="219">
        <f>ROUND('WP#3 - UE-190529 Light COS'!X12,2)</f>
        <v>0.06</v>
      </c>
    </row>
    <row r="19" spans="1:6" x14ac:dyDescent="0.2">
      <c r="A19" s="224">
        <f t="shared" si="0"/>
        <v>11</v>
      </c>
      <c r="B19" s="226" t="str">
        <f>'WP#3 - UE-190529 Light COS'!A13</f>
        <v>50E-B</v>
      </c>
      <c r="C19" s="228" t="str">
        <f>'WP#3 - UE-190529 Light COS'!C13</f>
        <v>Mercury Vapor</v>
      </c>
      <c r="D19" s="246" t="str">
        <f>'WP#3 - UE-190529 Light COS'!D13</f>
        <v>MV 700</v>
      </c>
      <c r="E19" s="251">
        <f>ROUND('WP#3 - UE-190529 Light COS'!S13,2)</f>
        <v>0.14000000000000001</v>
      </c>
      <c r="F19" s="219">
        <f>ROUND('WP#3 - UE-190529 Light COS'!X13,2)</f>
        <v>0.1</v>
      </c>
    </row>
    <row r="20" spans="1:6" x14ac:dyDescent="0.2">
      <c r="A20" s="224">
        <f t="shared" si="0"/>
        <v>12</v>
      </c>
      <c r="B20" s="226"/>
      <c r="C20" s="228"/>
      <c r="D20" s="246"/>
      <c r="E20" s="239"/>
      <c r="F20" s="219"/>
    </row>
    <row r="21" spans="1:6" x14ac:dyDescent="0.2">
      <c r="A21" s="224">
        <f t="shared" si="0"/>
        <v>13</v>
      </c>
      <c r="B21" s="226" t="str">
        <f>'WP#3 - UE-190529 Light COS'!A14</f>
        <v>Sch 51E</v>
      </c>
      <c r="C21" s="228"/>
      <c r="D21" s="246"/>
      <c r="E21" s="239"/>
      <c r="F21" s="219"/>
    </row>
    <row r="22" spans="1:6" x14ac:dyDescent="0.2">
      <c r="A22" s="224">
        <f t="shared" si="0"/>
        <v>14</v>
      </c>
      <c r="B22" s="226" t="str">
        <f>'WP#3 - UE-190529 Light COS'!A15</f>
        <v>51E</v>
      </c>
      <c r="C22" s="228" t="str">
        <f>'WP#3 - UE-190529 Light COS'!C15</f>
        <v>Light Emitting Diode</v>
      </c>
      <c r="D22" s="246" t="str">
        <f>'WP#3 - UE-190529 Light COS'!D15</f>
        <v>LED 030.01-060</v>
      </c>
      <c r="E22" s="251">
        <f>ROUND('WP#3 - UE-190529 Light COS'!S15,2)</f>
        <v>0.14000000000000001</v>
      </c>
      <c r="F22" s="219">
        <f>ROUND('WP#3 - UE-190529 Light COS'!X15,2)</f>
        <v>0.01</v>
      </c>
    </row>
    <row r="23" spans="1:6" x14ac:dyDescent="0.2">
      <c r="A23" s="224">
        <f t="shared" si="0"/>
        <v>15</v>
      </c>
      <c r="B23" s="226" t="str">
        <f>'WP#3 - UE-190529 Light COS'!A16</f>
        <v>51E</v>
      </c>
      <c r="C23" s="228" t="str">
        <f>'WP#3 - UE-190529 Light COS'!C16</f>
        <v>Light Emitting Diode</v>
      </c>
      <c r="D23" s="246" t="str">
        <f>'WP#3 - UE-190529 Light COS'!D16</f>
        <v>LED 060.01-090</v>
      </c>
      <c r="E23" s="251">
        <f>ROUND('WP#3 - UE-190529 Light COS'!S16,2)</f>
        <v>0.14000000000000001</v>
      </c>
      <c r="F23" s="219">
        <f>ROUND('WP#3 - UE-190529 Light COS'!X16,2)</f>
        <v>0.01</v>
      </c>
    </row>
    <row r="24" spans="1:6" x14ac:dyDescent="0.2">
      <c r="A24" s="224">
        <f t="shared" si="0"/>
        <v>16</v>
      </c>
      <c r="B24" s="226" t="str">
        <f>'WP#3 - UE-190529 Light COS'!A17</f>
        <v>51E</v>
      </c>
      <c r="C24" s="228" t="str">
        <f>'WP#3 - UE-190529 Light COS'!C17</f>
        <v>Light Emitting Diode</v>
      </c>
      <c r="D24" s="246" t="str">
        <f>'WP#3 - UE-190529 Light COS'!D17</f>
        <v>LED 090.01-120</v>
      </c>
      <c r="E24" s="251">
        <f>ROUND('WP#3 - UE-190529 Light COS'!S17,2)</f>
        <v>0.14000000000000001</v>
      </c>
      <c r="F24" s="219">
        <f>ROUND('WP#3 - UE-190529 Light COS'!X17,2)</f>
        <v>0.01</v>
      </c>
    </row>
    <row r="25" spans="1:6" x14ac:dyDescent="0.2">
      <c r="A25" s="224">
        <f t="shared" si="0"/>
        <v>17</v>
      </c>
      <c r="B25" s="226" t="str">
        <f>'WP#3 - UE-190529 Light COS'!A18</f>
        <v>51E</v>
      </c>
      <c r="C25" s="228" t="str">
        <f>'WP#3 - UE-190529 Light COS'!C18</f>
        <v>Light Emitting Diode</v>
      </c>
      <c r="D25" s="246" t="str">
        <f>'WP#3 - UE-190529 Light COS'!D18</f>
        <v>LED 120.01-150</v>
      </c>
      <c r="E25" s="251">
        <f>ROUND('WP#3 - UE-190529 Light COS'!S18,2)</f>
        <v>0.14000000000000001</v>
      </c>
      <c r="F25" s="219">
        <f>ROUND('WP#3 - UE-190529 Light COS'!X18,2)</f>
        <v>0.02</v>
      </c>
    </row>
    <row r="26" spans="1:6" x14ac:dyDescent="0.2">
      <c r="A26" s="224">
        <f t="shared" si="0"/>
        <v>18</v>
      </c>
      <c r="B26" s="226" t="str">
        <f>'WP#3 - UE-190529 Light COS'!A19</f>
        <v>51E</v>
      </c>
      <c r="C26" s="228" t="str">
        <f>'WP#3 - UE-190529 Light COS'!C19</f>
        <v>Light Emitting Diode</v>
      </c>
      <c r="D26" s="246" t="str">
        <f>'WP#3 - UE-190529 Light COS'!D19</f>
        <v>LED 150.01-180</v>
      </c>
      <c r="E26" s="251">
        <f>ROUND('WP#3 - UE-190529 Light COS'!S19,2)</f>
        <v>0.14000000000000001</v>
      </c>
      <c r="F26" s="219">
        <f>ROUND('WP#3 - UE-190529 Light COS'!X19,2)</f>
        <v>0.02</v>
      </c>
    </row>
    <row r="27" spans="1:6" x14ac:dyDescent="0.2">
      <c r="A27" s="224">
        <f t="shared" si="0"/>
        <v>19</v>
      </c>
      <c r="B27" s="226" t="str">
        <f>'WP#3 - UE-190529 Light COS'!A20</f>
        <v>51E</v>
      </c>
      <c r="C27" s="228" t="str">
        <f>'WP#3 - UE-190529 Light COS'!C20</f>
        <v>Light Emitting Diode</v>
      </c>
      <c r="D27" s="246" t="str">
        <f>'WP#3 - UE-190529 Light COS'!D20</f>
        <v>LED 180.01-210</v>
      </c>
      <c r="E27" s="251">
        <f>ROUND('WP#3 - UE-190529 Light COS'!S20,2)</f>
        <v>0.14000000000000001</v>
      </c>
      <c r="F27" s="219">
        <f>ROUND('WP#3 - UE-190529 Light COS'!X20,2)</f>
        <v>0.03</v>
      </c>
    </row>
    <row r="28" spans="1:6" x14ac:dyDescent="0.2">
      <c r="A28" s="224">
        <f t="shared" si="0"/>
        <v>20</v>
      </c>
      <c r="B28" s="226" t="str">
        <f>'WP#3 - UE-190529 Light COS'!A21</f>
        <v>51E</v>
      </c>
      <c r="C28" s="228" t="str">
        <f>'WP#3 - UE-190529 Light COS'!C21</f>
        <v>Light Emitting Diode</v>
      </c>
      <c r="D28" s="246" t="str">
        <f>'WP#3 - UE-190529 Light COS'!D21</f>
        <v>LED 210.01-240</v>
      </c>
      <c r="E28" s="251">
        <f>ROUND('WP#3 - UE-190529 Light COS'!S21,2)</f>
        <v>0.14000000000000001</v>
      </c>
      <c r="F28" s="219">
        <f>ROUND('WP#3 - UE-190529 Light COS'!X21,2)</f>
        <v>0.03</v>
      </c>
    </row>
    <row r="29" spans="1:6" x14ac:dyDescent="0.2">
      <c r="A29" s="224">
        <f t="shared" si="0"/>
        <v>21</v>
      </c>
      <c r="B29" s="226" t="str">
        <f>'WP#3 - UE-190529 Light COS'!A22</f>
        <v>51E</v>
      </c>
      <c r="C29" s="228" t="str">
        <f>'WP#3 - UE-190529 Light COS'!C22</f>
        <v>Light Emitting Diode</v>
      </c>
      <c r="D29" s="246" t="str">
        <f>'WP#3 - UE-190529 Light COS'!D22</f>
        <v>LED 240.01-270</v>
      </c>
      <c r="E29" s="251">
        <f>ROUND('WP#3 - UE-190529 Light COS'!S22,2)</f>
        <v>0.14000000000000001</v>
      </c>
      <c r="F29" s="219">
        <f>ROUND('WP#3 - UE-190529 Light COS'!X22,2)</f>
        <v>0.04</v>
      </c>
    </row>
    <row r="30" spans="1:6" x14ac:dyDescent="0.2">
      <c r="A30" s="224">
        <f t="shared" si="0"/>
        <v>22</v>
      </c>
      <c r="B30" s="226" t="str">
        <f>'WP#3 - UE-190529 Light COS'!A23</f>
        <v>51E</v>
      </c>
      <c r="C30" s="228" t="str">
        <f>'WP#3 - UE-190529 Light COS'!C23</f>
        <v>Light Emitting Diode</v>
      </c>
      <c r="D30" s="246" t="str">
        <f>'WP#3 - UE-190529 Light COS'!D23</f>
        <v>LED 270.01-300</v>
      </c>
      <c r="E30" s="251">
        <f>ROUND('WP#3 - UE-190529 Light COS'!S23,2)</f>
        <v>0.14000000000000001</v>
      </c>
      <c r="F30" s="219">
        <f>ROUND('WP#3 - UE-190529 Light COS'!X23,2)</f>
        <v>0.04</v>
      </c>
    </row>
    <row r="31" spans="1:6" x14ac:dyDescent="0.2">
      <c r="A31" s="224">
        <f t="shared" si="0"/>
        <v>23</v>
      </c>
      <c r="B31" s="226"/>
      <c r="C31" s="228"/>
      <c r="D31" s="246"/>
      <c r="E31" s="239"/>
      <c r="F31" s="219"/>
    </row>
    <row r="32" spans="1:6" x14ac:dyDescent="0.2">
      <c r="A32" s="224">
        <f t="shared" si="0"/>
        <v>24</v>
      </c>
      <c r="B32" s="226" t="str">
        <f>'WP#3 - UE-190529 Light COS'!A24</f>
        <v>Sch 52E</v>
      </c>
      <c r="C32" s="228"/>
      <c r="D32" s="246"/>
      <c r="E32" s="239"/>
      <c r="F32" s="219"/>
    </row>
    <row r="33" spans="1:6" x14ac:dyDescent="0.2">
      <c r="A33" s="224">
        <f t="shared" si="0"/>
        <v>25</v>
      </c>
      <c r="B33" s="226" t="str">
        <f>'WP#3 - UE-190529 Light COS'!A25</f>
        <v xml:space="preserve">52E </v>
      </c>
      <c r="C33" s="228" t="str">
        <f>'WP#3 - UE-190529 Light COS'!C25</f>
        <v>Sodium Vapor</v>
      </c>
      <c r="D33" s="246" t="str">
        <f>'WP#3 - UE-190529 Light COS'!D25</f>
        <v>SV 50</v>
      </c>
      <c r="E33" s="251">
        <f>ROUND('WP#3 - UE-190529 Light COS'!S25,2)</f>
        <v>0.14000000000000001</v>
      </c>
      <c r="F33" s="219">
        <f>ROUND('WP#3 - UE-190529 Light COS'!X25,2)</f>
        <v>0.01</v>
      </c>
    </row>
    <row r="34" spans="1:6" x14ac:dyDescent="0.2">
      <c r="A34" s="224">
        <f t="shared" si="0"/>
        <v>26</v>
      </c>
      <c r="B34" s="226" t="str">
        <f>'WP#3 - UE-190529 Light COS'!A26</f>
        <v xml:space="preserve">52E </v>
      </c>
      <c r="C34" s="228" t="str">
        <f>'WP#3 - UE-190529 Light COS'!C26</f>
        <v>Sodium Vapor</v>
      </c>
      <c r="D34" s="246" t="str">
        <f>'WP#3 - UE-190529 Light COS'!D26</f>
        <v>SV 070</v>
      </c>
      <c r="E34" s="251">
        <f>ROUND('WP#3 - UE-190529 Light COS'!S26,2)</f>
        <v>0.14000000000000001</v>
      </c>
      <c r="F34" s="219">
        <f>ROUND('WP#3 - UE-190529 Light COS'!X26,2)</f>
        <v>0.01</v>
      </c>
    </row>
    <row r="35" spans="1:6" x14ac:dyDescent="0.2">
      <c r="A35" s="224">
        <f t="shared" si="0"/>
        <v>27</v>
      </c>
      <c r="B35" s="226" t="str">
        <f>'WP#3 - UE-190529 Light COS'!A27</f>
        <v xml:space="preserve">52E </v>
      </c>
      <c r="C35" s="228" t="str">
        <f>'WP#3 - UE-190529 Light COS'!C27</f>
        <v>Sodium Vapor</v>
      </c>
      <c r="D35" s="246" t="str">
        <f>'WP#3 - UE-190529 Light COS'!D27</f>
        <v>SV 100</v>
      </c>
      <c r="E35" s="251">
        <f>ROUND('WP#3 - UE-190529 Light COS'!S27,2)</f>
        <v>0.14000000000000001</v>
      </c>
      <c r="F35" s="219">
        <f>ROUND('WP#3 - UE-190529 Light COS'!X27,2)</f>
        <v>0.01</v>
      </c>
    </row>
    <row r="36" spans="1:6" x14ac:dyDescent="0.2">
      <c r="A36" s="224">
        <f t="shared" si="0"/>
        <v>28</v>
      </c>
      <c r="B36" s="226" t="str">
        <f>'WP#3 - UE-190529 Light COS'!A28</f>
        <v xml:space="preserve">52E </v>
      </c>
      <c r="C36" s="228" t="str">
        <f>'WP#3 - UE-190529 Light COS'!C28</f>
        <v>Sodium Vapor</v>
      </c>
      <c r="D36" s="246" t="str">
        <f>'WP#3 - UE-190529 Light COS'!D28</f>
        <v>SV 150</v>
      </c>
      <c r="E36" s="251">
        <f>ROUND('WP#3 - UE-190529 Light COS'!S28,2)</f>
        <v>0.14000000000000001</v>
      </c>
      <c r="F36" s="219">
        <f>ROUND('WP#3 - UE-190529 Light COS'!X28,2)</f>
        <v>0.02</v>
      </c>
    </row>
    <row r="37" spans="1:6" x14ac:dyDescent="0.2">
      <c r="A37" s="224">
        <f t="shared" si="0"/>
        <v>29</v>
      </c>
      <c r="B37" s="226" t="str">
        <f>'WP#3 - UE-190529 Light COS'!A29</f>
        <v xml:space="preserve">52E </v>
      </c>
      <c r="C37" s="228" t="str">
        <f>'WP#3 - UE-190529 Light COS'!C29</f>
        <v>Sodium Vapor</v>
      </c>
      <c r="D37" s="246" t="str">
        <f>'WP#3 - UE-190529 Light COS'!D29</f>
        <v>SV 200</v>
      </c>
      <c r="E37" s="251">
        <f>ROUND('WP#3 - UE-190529 Light COS'!S29,2)</f>
        <v>0.14000000000000001</v>
      </c>
      <c r="F37" s="219">
        <f>ROUND('WP#3 - UE-190529 Light COS'!X29,2)</f>
        <v>0.03</v>
      </c>
    </row>
    <row r="38" spans="1:6" x14ac:dyDescent="0.2">
      <c r="A38" s="224">
        <f t="shared" si="0"/>
        <v>30</v>
      </c>
      <c r="B38" s="226" t="str">
        <f>'WP#3 - UE-190529 Light COS'!A30</f>
        <v xml:space="preserve">52E </v>
      </c>
      <c r="C38" s="228" t="str">
        <f>'WP#3 - UE-190529 Light COS'!C30</f>
        <v>Sodium Vapor</v>
      </c>
      <c r="D38" s="246" t="str">
        <f>'WP#3 - UE-190529 Light COS'!D30</f>
        <v>SV 250</v>
      </c>
      <c r="E38" s="251">
        <f>ROUND('WP#3 - UE-190529 Light COS'!S30,2)</f>
        <v>0.14000000000000001</v>
      </c>
      <c r="F38" s="219">
        <f>ROUND('WP#3 - UE-190529 Light COS'!X30,2)</f>
        <v>0.04</v>
      </c>
    </row>
    <row r="39" spans="1:6" x14ac:dyDescent="0.2">
      <c r="A39" s="224">
        <f t="shared" si="0"/>
        <v>31</v>
      </c>
      <c r="B39" s="226" t="str">
        <f>'WP#3 - UE-190529 Light COS'!A31</f>
        <v xml:space="preserve">52E </v>
      </c>
      <c r="C39" s="228" t="str">
        <f>'WP#3 - UE-190529 Light COS'!C31</f>
        <v>Sodium Vapor</v>
      </c>
      <c r="D39" s="246" t="str">
        <f>'WP#3 - UE-190529 Light COS'!D31</f>
        <v>SV 310</v>
      </c>
      <c r="E39" s="251">
        <f>ROUND('WP#3 - UE-190529 Light COS'!S31,2)</f>
        <v>0.14000000000000001</v>
      </c>
      <c r="F39" s="219">
        <f>ROUND('WP#3 - UE-190529 Light COS'!X31,2)</f>
        <v>0.04</v>
      </c>
    </row>
    <row r="40" spans="1:6" x14ac:dyDescent="0.2">
      <c r="A40" s="224">
        <f t="shared" si="0"/>
        <v>32</v>
      </c>
      <c r="B40" s="226" t="str">
        <f>'WP#3 - UE-190529 Light COS'!A32</f>
        <v xml:space="preserve">52E </v>
      </c>
      <c r="C40" s="228" t="str">
        <f>'WP#3 - UE-190529 Light COS'!C32</f>
        <v>Sodium Vapor</v>
      </c>
      <c r="D40" s="246" t="str">
        <f>'WP#3 - UE-190529 Light COS'!D32</f>
        <v>SV 400</v>
      </c>
      <c r="E40" s="251">
        <f>ROUND('WP#3 - UE-190529 Light COS'!S32,2)</f>
        <v>0.14000000000000001</v>
      </c>
      <c r="F40" s="219">
        <f>ROUND('WP#3 - UE-190529 Light COS'!X32,2)</f>
        <v>0.06</v>
      </c>
    </row>
    <row r="41" spans="1:6" x14ac:dyDescent="0.2">
      <c r="A41" s="224">
        <f t="shared" si="0"/>
        <v>33</v>
      </c>
      <c r="B41" s="226"/>
      <c r="C41" s="228"/>
      <c r="D41" s="246"/>
      <c r="E41" s="251"/>
      <c r="F41" s="219"/>
    </row>
    <row r="42" spans="1:6" x14ac:dyDescent="0.2">
      <c r="A42" s="224">
        <f t="shared" ref="A42:A73" si="1">A41+1</f>
        <v>34</v>
      </c>
      <c r="B42" s="226" t="str">
        <f>'WP#3 - UE-190529 Light COS'!A34</f>
        <v xml:space="preserve">52E </v>
      </c>
      <c r="C42" s="228" t="str">
        <f>'WP#3 - UE-190529 Light COS'!C34</f>
        <v>Metal Halide</v>
      </c>
      <c r="D42" s="246" t="str">
        <f>'WP#3 - UE-190529 Light COS'!D34</f>
        <v>MH 070</v>
      </c>
      <c r="E42" s="251">
        <f>ROUND('WP#3 - UE-190529 Light COS'!S34,2)</f>
        <v>0.14000000000000001</v>
      </c>
      <c r="F42" s="219">
        <f>ROUND('WP#3 - UE-190529 Light COS'!X34,2)</f>
        <v>0.01</v>
      </c>
    </row>
    <row r="43" spans="1:6" x14ac:dyDescent="0.2">
      <c r="A43" s="224">
        <f t="shared" si="1"/>
        <v>35</v>
      </c>
      <c r="B43" s="226" t="str">
        <f>'WP#3 - UE-190529 Light COS'!A35</f>
        <v xml:space="preserve">52E </v>
      </c>
      <c r="C43" s="228" t="str">
        <f>'WP#3 - UE-190529 Light COS'!C35</f>
        <v>Metal Halide</v>
      </c>
      <c r="D43" s="246" t="str">
        <f>'WP#3 - UE-190529 Light COS'!D35</f>
        <v>MH 100</v>
      </c>
      <c r="E43" s="251">
        <f>ROUND('WP#3 - UE-190529 Light COS'!S35,2)</f>
        <v>0.14000000000000001</v>
      </c>
      <c r="F43" s="219">
        <f>ROUND('WP#3 - UE-190529 Light COS'!X35,2)</f>
        <v>0.01</v>
      </c>
    </row>
    <row r="44" spans="1:6" x14ac:dyDescent="0.2">
      <c r="A44" s="224">
        <f t="shared" si="1"/>
        <v>36</v>
      </c>
      <c r="B44" s="226" t="str">
        <f>'WP#3 - UE-190529 Light COS'!A36</f>
        <v xml:space="preserve">52E </v>
      </c>
      <c r="C44" s="228" t="str">
        <f>'WP#3 - UE-190529 Light COS'!C36</f>
        <v>Metal Halide</v>
      </c>
      <c r="D44" s="246" t="str">
        <f>'WP#3 - UE-190529 Light COS'!D36</f>
        <v>MH 150</v>
      </c>
      <c r="E44" s="251">
        <f>ROUND('WP#3 - UE-190529 Light COS'!S36,2)</f>
        <v>0.14000000000000001</v>
      </c>
      <c r="F44" s="219">
        <f>ROUND('WP#3 - UE-190529 Light COS'!X36,2)</f>
        <v>0.02</v>
      </c>
    </row>
    <row r="45" spans="1:6" x14ac:dyDescent="0.2">
      <c r="A45" s="224">
        <f t="shared" si="1"/>
        <v>37</v>
      </c>
      <c r="B45" s="226" t="str">
        <f>'WP#3 - UE-190529 Light COS'!A37</f>
        <v xml:space="preserve">52E </v>
      </c>
      <c r="C45" s="228" t="str">
        <f>'WP#3 - UE-190529 Light COS'!C37</f>
        <v>Metal Halide</v>
      </c>
      <c r="D45" s="246" t="str">
        <f>'WP#3 - UE-190529 Light COS'!D37</f>
        <v>MH 175</v>
      </c>
      <c r="E45" s="251">
        <f>ROUND('WP#3 - UE-190529 Light COS'!S37,2)</f>
        <v>0.14000000000000001</v>
      </c>
      <c r="F45" s="219">
        <f>ROUND('WP#3 - UE-190529 Light COS'!X37,2)</f>
        <v>0.02</v>
      </c>
    </row>
    <row r="46" spans="1:6" x14ac:dyDescent="0.2">
      <c r="A46" s="224">
        <f t="shared" si="1"/>
        <v>38</v>
      </c>
      <c r="B46" s="226" t="str">
        <f>'WP#3 - UE-190529 Light COS'!A38</f>
        <v xml:space="preserve">52E </v>
      </c>
      <c r="C46" s="228" t="str">
        <f>'WP#3 - UE-190529 Light COS'!C38</f>
        <v>Metal Halide</v>
      </c>
      <c r="D46" s="246" t="str">
        <f>'WP#3 - UE-190529 Light COS'!D38</f>
        <v>MH 250</v>
      </c>
      <c r="E46" s="251">
        <f>ROUND('WP#3 - UE-190529 Light COS'!S38,2)</f>
        <v>0.14000000000000001</v>
      </c>
      <c r="F46" s="219">
        <f>ROUND('WP#3 - UE-190529 Light COS'!X38,2)</f>
        <v>0.04</v>
      </c>
    </row>
    <row r="47" spans="1:6" x14ac:dyDescent="0.2">
      <c r="A47" s="224">
        <f t="shared" si="1"/>
        <v>39</v>
      </c>
      <c r="B47" s="226" t="str">
        <f>'WP#3 - UE-190529 Light COS'!A39</f>
        <v xml:space="preserve">52E </v>
      </c>
      <c r="C47" s="228" t="str">
        <f>'WP#3 - UE-190529 Light COS'!C39</f>
        <v>Metal Halide</v>
      </c>
      <c r="D47" s="246" t="str">
        <f>'WP#3 - UE-190529 Light COS'!D39</f>
        <v>MH 400</v>
      </c>
      <c r="E47" s="251">
        <f>ROUND('WP#3 - UE-190529 Light COS'!S39,2)</f>
        <v>0.14000000000000001</v>
      </c>
      <c r="F47" s="219">
        <f>ROUND('WP#3 - UE-190529 Light COS'!X39,2)</f>
        <v>0.06</v>
      </c>
    </row>
    <row r="48" spans="1:6" x14ac:dyDescent="0.2">
      <c r="A48" s="224">
        <f t="shared" si="1"/>
        <v>40</v>
      </c>
      <c r="B48" s="226" t="str">
        <f>'WP#3 - UE-190529 Light COS'!A40</f>
        <v xml:space="preserve">52E </v>
      </c>
      <c r="C48" s="228" t="str">
        <f>'WP#3 - UE-190529 Light COS'!C40</f>
        <v>Metal Halide</v>
      </c>
      <c r="D48" s="246" t="str">
        <f>'WP#3 - UE-190529 Light COS'!D40</f>
        <v>MH 1000</v>
      </c>
      <c r="E48" s="251">
        <f>ROUND('WP#3 - UE-190529 Light COS'!S40,2)</f>
        <v>0.14000000000000001</v>
      </c>
      <c r="F48" s="219">
        <f>ROUND('WP#3 - UE-190529 Light COS'!X40,2)</f>
        <v>0.14000000000000001</v>
      </c>
    </row>
    <row r="49" spans="1:6" x14ac:dyDescent="0.2">
      <c r="A49" s="224">
        <f t="shared" si="1"/>
        <v>41</v>
      </c>
      <c r="B49" s="226"/>
      <c r="C49" s="228"/>
      <c r="D49" s="246"/>
      <c r="E49" s="239"/>
      <c r="F49" s="219"/>
    </row>
    <row r="50" spans="1:6" x14ac:dyDescent="0.2">
      <c r="A50" s="224">
        <f t="shared" si="1"/>
        <v>42</v>
      </c>
      <c r="B50" s="226" t="str">
        <f>'WP#3 - UE-190529 Light COS'!A41</f>
        <v>Sch 53E</v>
      </c>
      <c r="C50" s="228"/>
      <c r="D50" s="246"/>
      <c r="E50" s="239"/>
      <c r="F50" s="219"/>
    </row>
    <row r="51" spans="1:6" x14ac:dyDescent="0.2">
      <c r="A51" s="224">
        <f t="shared" si="1"/>
        <v>43</v>
      </c>
      <c r="B51" s="226" t="str">
        <f>'WP#3 - UE-190529 Light COS'!A42</f>
        <v>53E - Company Owned</v>
      </c>
      <c r="C51" s="228" t="str">
        <f>'WP#3 - UE-190529 Light COS'!C42</f>
        <v>Sodium Vapor</v>
      </c>
      <c r="D51" s="246" t="str">
        <f>'WP#3 - UE-190529 Light COS'!D42</f>
        <v>SV 050</v>
      </c>
      <c r="E51" s="251">
        <f>ROUND('WP#3 - UE-190529 Light COS'!S42,2)</f>
        <v>0.14000000000000001</v>
      </c>
      <c r="F51" s="219">
        <f>ROUND('WP#3 - UE-190529 Light COS'!X42,2)</f>
        <v>0.01</v>
      </c>
    </row>
    <row r="52" spans="1:6" x14ac:dyDescent="0.2">
      <c r="A52" s="224">
        <f t="shared" si="1"/>
        <v>44</v>
      </c>
      <c r="B52" s="226" t="str">
        <f>'WP#3 - UE-190529 Light COS'!A43</f>
        <v>53E - Company Owned</v>
      </c>
      <c r="C52" s="228" t="str">
        <f>'WP#3 - UE-190529 Light COS'!C43</f>
        <v>Sodium Vapor</v>
      </c>
      <c r="D52" s="246" t="str">
        <f>'WP#3 - UE-190529 Light COS'!D43</f>
        <v>SV 070</v>
      </c>
      <c r="E52" s="251">
        <f>ROUND('WP#3 - UE-190529 Light COS'!S43,2)</f>
        <v>0.14000000000000001</v>
      </c>
      <c r="F52" s="219">
        <f>ROUND('WP#3 - UE-190529 Light COS'!X43,2)</f>
        <v>0.01</v>
      </c>
    </row>
    <row r="53" spans="1:6" x14ac:dyDescent="0.2">
      <c r="A53" s="224">
        <f t="shared" si="1"/>
        <v>45</v>
      </c>
      <c r="B53" s="226" t="str">
        <f>'WP#3 - UE-190529 Light COS'!A44</f>
        <v>53E - Company Owned</v>
      </c>
      <c r="C53" s="228" t="str">
        <f>'WP#3 - UE-190529 Light COS'!C44</f>
        <v>Sodium Vapor</v>
      </c>
      <c r="D53" s="246" t="str">
        <f>'WP#3 - UE-190529 Light COS'!D44</f>
        <v>SV 100</v>
      </c>
      <c r="E53" s="251">
        <f>ROUND('WP#3 - UE-190529 Light COS'!S44,2)</f>
        <v>0.14000000000000001</v>
      </c>
      <c r="F53" s="219">
        <f>ROUND('WP#3 - UE-190529 Light COS'!X44,2)</f>
        <v>0.01</v>
      </c>
    </row>
    <row r="54" spans="1:6" x14ac:dyDescent="0.2">
      <c r="A54" s="224">
        <f t="shared" si="1"/>
        <v>46</v>
      </c>
      <c r="B54" s="226" t="str">
        <f>'WP#3 - UE-190529 Light COS'!A45</f>
        <v>53E - Company Owned</v>
      </c>
      <c r="C54" s="228" t="str">
        <f>'WP#3 - UE-190529 Light COS'!C45</f>
        <v>Sodium Vapor</v>
      </c>
      <c r="D54" s="246" t="str">
        <f>'WP#3 - UE-190529 Light COS'!D45</f>
        <v>SV 150</v>
      </c>
      <c r="E54" s="251">
        <f>ROUND('WP#3 - UE-190529 Light COS'!S45,2)</f>
        <v>0.14000000000000001</v>
      </c>
      <c r="F54" s="219">
        <f>ROUND('WP#3 - UE-190529 Light COS'!X45,2)</f>
        <v>0.02</v>
      </c>
    </row>
    <row r="55" spans="1:6" x14ac:dyDescent="0.2">
      <c r="A55" s="224">
        <f t="shared" si="1"/>
        <v>47</v>
      </c>
      <c r="B55" s="226" t="str">
        <f>'WP#3 - UE-190529 Light COS'!A46</f>
        <v>53E - Company Owned</v>
      </c>
      <c r="C55" s="228" t="str">
        <f>'WP#3 - UE-190529 Light COS'!C46</f>
        <v>Sodium Vapor</v>
      </c>
      <c r="D55" s="246" t="str">
        <f>'WP#3 - UE-190529 Light COS'!D46</f>
        <v>SV 200</v>
      </c>
      <c r="E55" s="251">
        <f>ROUND('WP#3 - UE-190529 Light COS'!S46,2)</f>
        <v>0.14000000000000001</v>
      </c>
      <c r="F55" s="219">
        <f>ROUND('WP#3 - UE-190529 Light COS'!X46,2)</f>
        <v>0.03</v>
      </c>
    </row>
    <row r="56" spans="1:6" x14ac:dyDescent="0.2">
      <c r="A56" s="224">
        <f t="shared" si="1"/>
        <v>48</v>
      </c>
      <c r="B56" s="226" t="str">
        <f>'WP#3 - UE-190529 Light COS'!A47</f>
        <v>53E - Company Owned</v>
      </c>
      <c r="C56" s="228" t="str">
        <f>'WP#3 - UE-190529 Light COS'!C47</f>
        <v>Sodium Vapor</v>
      </c>
      <c r="D56" s="246" t="str">
        <f>'WP#3 - UE-190529 Light COS'!D47</f>
        <v>SV 250</v>
      </c>
      <c r="E56" s="251">
        <f>ROUND('WP#3 - UE-190529 Light COS'!S47,2)</f>
        <v>0.14000000000000001</v>
      </c>
      <c r="F56" s="219">
        <f>ROUND('WP#3 - UE-190529 Light COS'!X47,2)</f>
        <v>0.04</v>
      </c>
    </row>
    <row r="57" spans="1:6" x14ac:dyDescent="0.2">
      <c r="A57" s="224">
        <f t="shared" si="1"/>
        <v>49</v>
      </c>
      <c r="B57" s="226" t="str">
        <f>'WP#3 - UE-190529 Light COS'!A48</f>
        <v>53E - Company Owned</v>
      </c>
      <c r="C57" s="228" t="str">
        <f>'WP#3 - UE-190529 Light COS'!C48</f>
        <v>Sodium Vapor</v>
      </c>
      <c r="D57" s="246" t="str">
        <f>'WP#3 - UE-190529 Light COS'!D48</f>
        <v>SV 310</v>
      </c>
      <c r="E57" s="251">
        <f>ROUND('WP#3 - UE-190529 Light COS'!S48,2)</f>
        <v>0.14000000000000001</v>
      </c>
      <c r="F57" s="219">
        <f>ROUND('WP#3 - UE-190529 Light COS'!X48,2)</f>
        <v>0.04</v>
      </c>
    </row>
    <row r="58" spans="1:6" x14ac:dyDescent="0.2">
      <c r="A58" s="224">
        <f t="shared" si="1"/>
        <v>50</v>
      </c>
      <c r="B58" s="226" t="str">
        <f>'WP#3 - UE-190529 Light COS'!A49</f>
        <v>53E - Company Owned</v>
      </c>
      <c r="C58" s="228" t="str">
        <f>'WP#3 - UE-190529 Light COS'!C49</f>
        <v>Sodium Vapor</v>
      </c>
      <c r="D58" s="246" t="str">
        <f>'WP#3 - UE-190529 Light COS'!D49</f>
        <v>SV 400</v>
      </c>
      <c r="E58" s="251">
        <f>ROUND('WP#3 - UE-190529 Light COS'!S49,2)</f>
        <v>0.14000000000000001</v>
      </c>
      <c r="F58" s="219">
        <f>ROUND('WP#3 - UE-190529 Light COS'!X49,2)</f>
        <v>0.06</v>
      </c>
    </row>
    <row r="59" spans="1:6" x14ac:dyDescent="0.2">
      <c r="A59" s="224">
        <f t="shared" si="1"/>
        <v>51</v>
      </c>
      <c r="B59" s="226" t="str">
        <f>'WP#3 - UE-190529 Light COS'!A50</f>
        <v>53E - Company Owned</v>
      </c>
      <c r="C59" s="228" t="str">
        <f>'WP#3 - UE-190529 Light COS'!C50</f>
        <v>Sodium Vapor</v>
      </c>
      <c r="D59" s="246" t="str">
        <f>'WP#3 - UE-190529 Light COS'!D50</f>
        <v>SV 1000</v>
      </c>
      <c r="E59" s="251">
        <f>ROUND('WP#3 - UE-190529 Light COS'!S50,2)</f>
        <v>0.14000000000000001</v>
      </c>
      <c r="F59" s="219">
        <f>ROUND('WP#3 - UE-190529 Light COS'!X50,2)</f>
        <v>0.14000000000000001</v>
      </c>
    </row>
    <row r="60" spans="1:6" x14ac:dyDescent="0.2">
      <c r="A60" s="224">
        <f t="shared" si="1"/>
        <v>52</v>
      </c>
      <c r="B60" s="226"/>
      <c r="C60" s="228"/>
      <c r="D60" s="246"/>
      <c r="E60" s="251"/>
      <c r="F60" s="219"/>
    </row>
    <row r="61" spans="1:6" x14ac:dyDescent="0.2">
      <c r="A61" s="224">
        <f t="shared" si="1"/>
        <v>53</v>
      </c>
      <c r="B61" s="226" t="str">
        <f>'WP#3 - UE-190529 Light COS'!A52</f>
        <v>53E - Company Owned</v>
      </c>
      <c r="C61" s="228" t="str">
        <f>'WP#3 - UE-190529 Light COS'!C52</f>
        <v>Metal Halide</v>
      </c>
      <c r="D61" s="246" t="str">
        <f>'WP#3 - UE-190529 Light COS'!D52</f>
        <v>MH 070</v>
      </c>
      <c r="E61" s="251">
        <f>ROUND('WP#3 - UE-190529 Light COS'!S52,2)</f>
        <v>0.14000000000000001</v>
      </c>
      <c r="F61" s="219">
        <f>ROUND('WP#3 - UE-190529 Light COS'!X52,2)</f>
        <v>0.01</v>
      </c>
    </row>
    <row r="62" spans="1:6" x14ac:dyDescent="0.2">
      <c r="A62" s="224">
        <f t="shared" si="1"/>
        <v>54</v>
      </c>
      <c r="B62" s="226" t="str">
        <f>'WP#3 - UE-190529 Light COS'!A53</f>
        <v>53E - Company Owned</v>
      </c>
      <c r="C62" s="228" t="str">
        <f>'WP#3 - UE-190529 Light COS'!C53</f>
        <v>Metal Halide</v>
      </c>
      <c r="D62" s="246" t="str">
        <f>'WP#3 - UE-190529 Light COS'!D53</f>
        <v>MH 100</v>
      </c>
      <c r="E62" s="251">
        <f>ROUND('WP#3 - UE-190529 Light COS'!S53,2)</f>
        <v>0.14000000000000001</v>
      </c>
      <c r="F62" s="219">
        <f>ROUND('WP#3 - UE-190529 Light COS'!X53,2)</f>
        <v>0.01</v>
      </c>
    </row>
    <row r="63" spans="1:6" x14ac:dyDescent="0.2">
      <c r="A63" s="224">
        <f t="shared" si="1"/>
        <v>55</v>
      </c>
      <c r="B63" s="226" t="str">
        <f>'WP#3 - UE-190529 Light COS'!A54</f>
        <v>53E - Company Owned</v>
      </c>
      <c r="C63" s="228" t="str">
        <f>'WP#3 - UE-190529 Light COS'!C54</f>
        <v>Metal Halide</v>
      </c>
      <c r="D63" s="246" t="str">
        <f>'WP#3 - UE-190529 Light COS'!D54</f>
        <v>MH 150</v>
      </c>
      <c r="E63" s="251">
        <f>ROUND('WP#3 - UE-190529 Light COS'!S54,2)</f>
        <v>0.14000000000000001</v>
      </c>
      <c r="F63" s="219">
        <f>ROUND('WP#3 - UE-190529 Light COS'!X54,2)</f>
        <v>0.02</v>
      </c>
    </row>
    <row r="64" spans="1:6" x14ac:dyDescent="0.2">
      <c r="A64" s="224">
        <f t="shared" si="1"/>
        <v>56</v>
      </c>
      <c r="B64" s="226" t="str">
        <f>'WP#3 - UE-190529 Light COS'!A55</f>
        <v>53E - Company Owned</v>
      </c>
      <c r="C64" s="228" t="str">
        <f>'WP#3 - UE-190529 Light COS'!C55</f>
        <v>Metal Halide</v>
      </c>
      <c r="D64" s="246" t="str">
        <f>'WP#3 - UE-190529 Light COS'!D55</f>
        <v>MH 250</v>
      </c>
      <c r="E64" s="251">
        <f>ROUND('WP#3 - UE-190529 Light COS'!S55,2)</f>
        <v>0.14000000000000001</v>
      </c>
      <c r="F64" s="219">
        <f>ROUND('WP#3 - UE-190529 Light COS'!X55,2)</f>
        <v>0.04</v>
      </c>
    </row>
    <row r="65" spans="1:6" x14ac:dyDescent="0.2">
      <c r="A65" s="224">
        <f t="shared" si="1"/>
        <v>57</v>
      </c>
      <c r="B65" s="226" t="str">
        <f>'WP#3 - UE-190529 Light COS'!A56</f>
        <v>53E - Company Owned</v>
      </c>
      <c r="C65" s="228" t="str">
        <f>'WP#3 - UE-190529 Light COS'!C56</f>
        <v>Metal Halide</v>
      </c>
      <c r="D65" s="246" t="str">
        <f>'WP#3 - UE-190529 Light COS'!D56</f>
        <v>MH 400</v>
      </c>
      <c r="E65" s="251">
        <f>ROUND('WP#3 - UE-190529 Light COS'!S56,2)</f>
        <v>0.14000000000000001</v>
      </c>
      <c r="F65" s="219">
        <f>ROUND('WP#3 - UE-190529 Light COS'!X56,2)</f>
        <v>0.06</v>
      </c>
    </row>
    <row r="66" spans="1:6" x14ac:dyDescent="0.2">
      <c r="A66" s="224">
        <f t="shared" si="1"/>
        <v>58</v>
      </c>
      <c r="B66" s="226"/>
      <c r="C66" s="228"/>
      <c r="D66" s="246"/>
      <c r="E66" s="251"/>
      <c r="F66" s="219"/>
    </row>
    <row r="67" spans="1:6" x14ac:dyDescent="0.2">
      <c r="A67" s="224">
        <f t="shared" si="1"/>
        <v>59</v>
      </c>
      <c r="B67" s="226" t="str">
        <f>'WP#3 - UE-190529 Light COS'!A58</f>
        <v>53E - Company Owned</v>
      </c>
      <c r="C67" s="228" t="str">
        <f>'WP#3 - UE-190529 Light COS'!C58</f>
        <v>Light Emitting Diode</v>
      </c>
      <c r="D67" s="246" t="str">
        <f>'WP#3 - UE-190529 Light COS'!D58</f>
        <v>LED 030.01-060</v>
      </c>
      <c r="E67" s="251">
        <f>ROUND('WP#3 - UE-190529 Light COS'!S58,2)</f>
        <v>0.14000000000000001</v>
      </c>
      <c r="F67" s="219">
        <f>ROUND('WP#3 - UE-190529 Light COS'!X58,2)</f>
        <v>0.01</v>
      </c>
    </row>
    <row r="68" spans="1:6" x14ac:dyDescent="0.2">
      <c r="A68" s="224">
        <f t="shared" si="1"/>
        <v>60</v>
      </c>
      <c r="B68" s="226" t="str">
        <f>'WP#3 - UE-190529 Light COS'!A59</f>
        <v>53E - Company Owned</v>
      </c>
      <c r="C68" s="228" t="str">
        <f>'WP#3 - UE-190529 Light COS'!C59</f>
        <v>Light Emitting Diode</v>
      </c>
      <c r="D68" s="246" t="str">
        <f>'WP#3 - UE-190529 Light COS'!D59</f>
        <v>LED 060.01-090</v>
      </c>
      <c r="E68" s="251">
        <f>ROUND('WP#3 - UE-190529 Light COS'!S59,2)</f>
        <v>0.14000000000000001</v>
      </c>
      <c r="F68" s="219">
        <f>ROUND('WP#3 - UE-190529 Light COS'!X59,2)</f>
        <v>0.01</v>
      </c>
    </row>
    <row r="69" spans="1:6" x14ac:dyDescent="0.2">
      <c r="A69" s="224">
        <f t="shared" si="1"/>
        <v>61</v>
      </c>
      <c r="B69" s="226" t="str">
        <f>'WP#3 - UE-190529 Light COS'!A60</f>
        <v>53E - Company Owned</v>
      </c>
      <c r="C69" s="228" t="str">
        <f>'WP#3 - UE-190529 Light COS'!C60</f>
        <v>Light Emitting Diode</v>
      </c>
      <c r="D69" s="246" t="str">
        <f>'WP#3 - UE-190529 Light COS'!D60</f>
        <v>LED 090.01-120</v>
      </c>
      <c r="E69" s="251">
        <f>ROUND('WP#3 - UE-190529 Light COS'!S60,2)</f>
        <v>0.14000000000000001</v>
      </c>
      <c r="F69" s="219">
        <f>ROUND('WP#3 - UE-190529 Light COS'!X60,2)</f>
        <v>0.01</v>
      </c>
    </row>
    <row r="70" spans="1:6" x14ac:dyDescent="0.2">
      <c r="A70" s="224">
        <f t="shared" si="1"/>
        <v>62</v>
      </c>
      <c r="B70" s="226" t="str">
        <f>'WP#3 - UE-190529 Light COS'!A61</f>
        <v>53E - Company Owned</v>
      </c>
      <c r="C70" s="228" t="str">
        <f>'WP#3 - UE-190529 Light COS'!C61</f>
        <v>Light Emitting Diode</v>
      </c>
      <c r="D70" s="246" t="str">
        <f>'WP#3 - UE-190529 Light COS'!D61</f>
        <v>LED 120.01-150</v>
      </c>
      <c r="E70" s="251">
        <f>ROUND('WP#3 - UE-190529 Light COS'!S61,2)</f>
        <v>0.14000000000000001</v>
      </c>
      <c r="F70" s="219">
        <f>ROUND('WP#3 - UE-190529 Light COS'!X61,2)</f>
        <v>0.02</v>
      </c>
    </row>
    <row r="71" spans="1:6" x14ac:dyDescent="0.2">
      <c r="A71" s="224">
        <f t="shared" si="1"/>
        <v>63</v>
      </c>
      <c r="B71" s="226" t="str">
        <f>'WP#3 - UE-190529 Light COS'!A62</f>
        <v>53E - Company Owned</v>
      </c>
      <c r="C71" s="228" t="str">
        <f>'WP#3 - UE-190529 Light COS'!C62</f>
        <v>Light Emitting Diode</v>
      </c>
      <c r="D71" s="246" t="str">
        <f>'WP#3 - UE-190529 Light COS'!D62</f>
        <v>LED 150.01-180</v>
      </c>
      <c r="E71" s="251">
        <f>ROUND('WP#3 - UE-190529 Light COS'!S62,2)</f>
        <v>0.14000000000000001</v>
      </c>
      <c r="F71" s="219">
        <f>ROUND('WP#3 - UE-190529 Light COS'!X62,2)</f>
        <v>0.02</v>
      </c>
    </row>
    <row r="72" spans="1:6" x14ac:dyDescent="0.2">
      <c r="A72" s="224">
        <f t="shared" si="1"/>
        <v>64</v>
      </c>
      <c r="B72" s="226" t="str">
        <f>'WP#3 - UE-190529 Light COS'!A63</f>
        <v>53E - Company Owned</v>
      </c>
      <c r="C72" s="228" t="str">
        <f>'WP#3 - UE-190529 Light COS'!C63</f>
        <v>Light Emitting Diode</v>
      </c>
      <c r="D72" s="246" t="str">
        <f>'WP#3 - UE-190529 Light COS'!D63</f>
        <v>LED 180.01-210</v>
      </c>
      <c r="E72" s="251">
        <f>ROUND('WP#3 - UE-190529 Light COS'!S63,2)</f>
        <v>0.14000000000000001</v>
      </c>
      <c r="F72" s="219">
        <f>ROUND('WP#3 - UE-190529 Light COS'!X63,2)</f>
        <v>0.03</v>
      </c>
    </row>
    <row r="73" spans="1:6" x14ac:dyDescent="0.2">
      <c r="A73" s="224">
        <f t="shared" si="1"/>
        <v>65</v>
      </c>
      <c r="B73" s="226" t="str">
        <f>'WP#3 - UE-190529 Light COS'!A64</f>
        <v>53E - Company Owned</v>
      </c>
      <c r="C73" s="228" t="str">
        <f>'WP#3 - UE-190529 Light COS'!C64</f>
        <v>Light Emitting Diode</v>
      </c>
      <c r="D73" s="246" t="str">
        <f>'WP#3 - UE-190529 Light COS'!D64</f>
        <v>LED 210.01-240</v>
      </c>
      <c r="E73" s="251">
        <f>ROUND('WP#3 - UE-190529 Light COS'!S64,2)</f>
        <v>0.14000000000000001</v>
      </c>
      <c r="F73" s="219">
        <f>ROUND('WP#3 - UE-190529 Light COS'!X64,2)</f>
        <v>0.03</v>
      </c>
    </row>
    <row r="74" spans="1:6" x14ac:dyDescent="0.2">
      <c r="A74" s="224">
        <f t="shared" ref="A74:A105" si="2">A73+1</f>
        <v>66</v>
      </c>
      <c r="B74" s="226" t="str">
        <f>'WP#3 - UE-190529 Light COS'!A65</f>
        <v>53E - Company Owned</v>
      </c>
      <c r="C74" s="228" t="str">
        <f>'WP#3 - UE-190529 Light COS'!C65</f>
        <v>Light Emitting Diode</v>
      </c>
      <c r="D74" s="246" t="str">
        <f>'WP#3 - UE-190529 Light COS'!D65</f>
        <v>LED 240.01-270</v>
      </c>
      <c r="E74" s="251">
        <f>ROUND('WP#3 - UE-190529 Light COS'!S65,2)</f>
        <v>0.14000000000000001</v>
      </c>
      <c r="F74" s="219">
        <f>ROUND('WP#3 - UE-190529 Light COS'!X65,2)</f>
        <v>0.04</v>
      </c>
    </row>
    <row r="75" spans="1:6" x14ac:dyDescent="0.2">
      <c r="A75" s="224">
        <f t="shared" si="2"/>
        <v>67</v>
      </c>
      <c r="B75" s="226" t="str">
        <f>'WP#3 - UE-190529 Light COS'!A66</f>
        <v>53E - Company Owned</v>
      </c>
      <c r="C75" s="228" t="str">
        <f>'WP#3 - UE-190529 Light COS'!C66</f>
        <v>Light Emitting Diode</v>
      </c>
      <c r="D75" s="246" t="str">
        <f>'WP#3 - UE-190529 Light COS'!D66</f>
        <v>LED 270.01-300</v>
      </c>
      <c r="E75" s="251">
        <f>ROUND('WP#3 - UE-190529 Light COS'!S66,2)</f>
        <v>0.14000000000000001</v>
      </c>
      <c r="F75" s="219">
        <f>ROUND('WP#3 - UE-190529 Light COS'!X66,2)</f>
        <v>0.04</v>
      </c>
    </row>
    <row r="76" spans="1:6" x14ac:dyDescent="0.2">
      <c r="A76" s="224">
        <f t="shared" si="2"/>
        <v>68</v>
      </c>
      <c r="B76" s="226"/>
      <c r="C76" s="228"/>
      <c r="D76" s="246"/>
      <c r="E76" s="251"/>
      <c r="F76" s="219"/>
    </row>
    <row r="77" spans="1:6" x14ac:dyDescent="0.2">
      <c r="A77" s="224">
        <f t="shared" si="2"/>
        <v>69</v>
      </c>
      <c r="B77" s="226" t="str">
        <f>'WP#3 - UE-190529 Light COS'!A68</f>
        <v>53E - Customer Owned</v>
      </c>
      <c r="C77" s="228" t="str">
        <f>'WP#3 - UE-190529 Light COS'!C68</f>
        <v>Sodium Vapor</v>
      </c>
      <c r="D77" s="246" t="str">
        <f>'WP#3 - UE-190529 Light COS'!D68</f>
        <v>SV 050</v>
      </c>
      <c r="E77" s="251">
        <f>ROUND('WP#3 - UE-190529 Light COS'!S68,2)</f>
        <v>0.14000000000000001</v>
      </c>
      <c r="F77" s="219">
        <f>ROUND('WP#3 - UE-190529 Light COS'!X68,2)</f>
        <v>0.01</v>
      </c>
    </row>
    <row r="78" spans="1:6" x14ac:dyDescent="0.2">
      <c r="A78" s="224">
        <f t="shared" si="2"/>
        <v>70</v>
      </c>
      <c r="B78" s="226" t="str">
        <f>'WP#3 - UE-190529 Light COS'!A69</f>
        <v>53E - Customer Owned</v>
      </c>
      <c r="C78" s="228" t="str">
        <f>'WP#3 - UE-190529 Light COS'!C69</f>
        <v>Sodium Vapor</v>
      </c>
      <c r="D78" s="246" t="str">
        <f>'WP#3 - UE-190529 Light COS'!D69</f>
        <v>SV 070</v>
      </c>
      <c r="E78" s="251">
        <f>ROUND('WP#3 - UE-190529 Light COS'!S69,2)</f>
        <v>0.14000000000000001</v>
      </c>
      <c r="F78" s="219">
        <f>ROUND('WP#3 - UE-190529 Light COS'!X69,2)</f>
        <v>0.01</v>
      </c>
    </row>
    <row r="79" spans="1:6" x14ac:dyDescent="0.2">
      <c r="A79" s="224">
        <f t="shared" si="2"/>
        <v>71</v>
      </c>
      <c r="B79" s="226" t="str">
        <f>'WP#3 - UE-190529 Light COS'!A70</f>
        <v>53E - Customer Owned</v>
      </c>
      <c r="C79" s="228" t="str">
        <f>'WP#3 - UE-190529 Light COS'!C70</f>
        <v>Sodium Vapor</v>
      </c>
      <c r="D79" s="246" t="str">
        <f>'WP#3 - UE-190529 Light COS'!D70</f>
        <v>SV 100</v>
      </c>
      <c r="E79" s="251">
        <f>ROUND('WP#3 - UE-190529 Light COS'!S70,2)</f>
        <v>0.14000000000000001</v>
      </c>
      <c r="F79" s="219">
        <f>ROUND('WP#3 - UE-190529 Light COS'!X70,2)</f>
        <v>0.01</v>
      </c>
    </row>
    <row r="80" spans="1:6" x14ac:dyDescent="0.2">
      <c r="A80" s="224">
        <f t="shared" si="2"/>
        <v>72</v>
      </c>
      <c r="B80" s="226" t="str">
        <f>'WP#3 - UE-190529 Light COS'!A71</f>
        <v>53E - Customer Owned</v>
      </c>
      <c r="C80" s="228" t="str">
        <f>'WP#3 - UE-190529 Light COS'!C71</f>
        <v>Sodium Vapor</v>
      </c>
      <c r="D80" s="246" t="str">
        <f>'WP#3 - UE-190529 Light COS'!D71</f>
        <v>SV 150</v>
      </c>
      <c r="E80" s="251">
        <f>ROUND('WP#3 - UE-190529 Light COS'!S71,2)</f>
        <v>0.14000000000000001</v>
      </c>
      <c r="F80" s="219">
        <f>ROUND('WP#3 - UE-190529 Light COS'!X71,2)</f>
        <v>0.02</v>
      </c>
    </row>
    <row r="81" spans="1:6" x14ac:dyDescent="0.2">
      <c r="A81" s="224">
        <f t="shared" si="2"/>
        <v>73</v>
      </c>
      <c r="B81" s="226" t="str">
        <f>'WP#3 - UE-190529 Light COS'!A72</f>
        <v>53E - Customer Owned</v>
      </c>
      <c r="C81" s="228" t="str">
        <f>'WP#3 - UE-190529 Light COS'!C72</f>
        <v>Sodium Vapor</v>
      </c>
      <c r="D81" s="246" t="str">
        <f>'WP#3 - UE-190529 Light COS'!D72</f>
        <v>SV 200</v>
      </c>
      <c r="E81" s="251">
        <f>ROUND('WP#3 - UE-190529 Light COS'!S72,2)</f>
        <v>0.14000000000000001</v>
      </c>
      <c r="F81" s="219">
        <f>ROUND('WP#3 - UE-190529 Light COS'!X72,2)</f>
        <v>0.03</v>
      </c>
    </row>
    <row r="82" spans="1:6" x14ac:dyDescent="0.2">
      <c r="A82" s="224">
        <f t="shared" si="2"/>
        <v>74</v>
      </c>
      <c r="B82" s="226" t="str">
        <f>'WP#3 - UE-190529 Light COS'!A73</f>
        <v>53E - Customer Owned</v>
      </c>
      <c r="C82" s="228" t="str">
        <f>'WP#3 - UE-190529 Light COS'!C73</f>
        <v>Sodium Vapor</v>
      </c>
      <c r="D82" s="246" t="str">
        <f>'WP#3 - UE-190529 Light COS'!D73</f>
        <v>SV 250</v>
      </c>
      <c r="E82" s="251">
        <f>ROUND('WP#3 - UE-190529 Light COS'!S73,2)</f>
        <v>0.14000000000000001</v>
      </c>
      <c r="F82" s="219">
        <f>ROUND('WP#3 - UE-190529 Light COS'!X73,2)</f>
        <v>0.04</v>
      </c>
    </row>
    <row r="83" spans="1:6" x14ac:dyDescent="0.2">
      <c r="A83" s="224">
        <f t="shared" si="2"/>
        <v>75</v>
      </c>
      <c r="B83" s="226" t="str">
        <f>'WP#3 - UE-190529 Light COS'!A74</f>
        <v>53E - Customer Owned</v>
      </c>
      <c r="C83" s="228" t="str">
        <f>'WP#3 - UE-190529 Light COS'!C74</f>
        <v>Sodium Vapor</v>
      </c>
      <c r="D83" s="246" t="str">
        <f>'WP#3 - UE-190529 Light COS'!D74</f>
        <v>SV 310</v>
      </c>
      <c r="E83" s="251">
        <f>ROUND('WP#3 - UE-190529 Light COS'!S74,2)</f>
        <v>0.14000000000000001</v>
      </c>
      <c r="F83" s="219">
        <f>ROUND('WP#3 - UE-190529 Light COS'!X74,2)</f>
        <v>0.04</v>
      </c>
    </row>
    <row r="84" spans="1:6" x14ac:dyDescent="0.2">
      <c r="A84" s="224">
        <f t="shared" si="2"/>
        <v>76</v>
      </c>
      <c r="B84" s="226" t="str">
        <f>'WP#3 - UE-190529 Light COS'!A75</f>
        <v>53E - Customer Owned</v>
      </c>
      <c r="C84" s="228" t="str">
        <f>'WP#3 - UE-190529 Light COS'!C75</f>
        <v>Sodium Vapor</v>
      </c>
      <c r="D84" s="246" t="str">
        <f>'WP#3 - UE-190529 Light COS'!D75</f>
        <v>SV 400</v>
      </c>
      <c r="E84" s="251">
        <f>ROUND('WP#3 - UE-190529 Light COS'!S75,2)</f>
        <v>0.14000000000000001</v>
      </c>
      <c r="F84" s="219">
        <f>ROUND('WP#3 - UE-190529 Light COS'!X75,2)</f>
        <v>0.06</v>
      </c>
    </row>
    <row r="85" spans="1:6" x14ac:dyDescent="0.2">
      <c r="A85" s="224">
        <f t="shared" si="2"/>
        <v>77</v>
      </c>
      <c r="B85" s="226" t="str">
        <f>'WP#3 - UE-190529 Light COS'!A76</f>
        <v>53E - Customer Owned</v>
      </c>
      <c r="C85" s="228" t="str">
        <f>'WP#3 - UE-190529 Light COS'!C76</f>
        <v>Sodium Vapor</v>
      </c>
      <c r="D85" s="246" t="str">
        <f>'WP#3 - UE-190529 Light COS'!D76</f>
        <v>SV 1000</v>
      </c>
      <c r="E85" s="251">
        <f>ROUND('WP#3 - UE-190529 Light COS'!S76,2)</f>
        <v>0.14000000000000001</v>
      </c>
      <c r="F85" s="219">
        <f>ROUND('WP#3 - UE-190529 Light COS'!X76,2)</f>
        <v>0.14000000000000001</v>
      </c>
    </row>
    <row r="86" spans="1:6" x14ac:dyDescent="0.2">
      <c r="A86" s="224">
        <f t="shared" si="2"/>
        <v>78</v>
      </c>
      <c r="B86" s="226"/>
      <c r="C86" s="228"/>
      <c r="D86" s="246"/>
      <c r="E86" s="251"/>
      <c r="F86" s="219"/>
    </row>
    <row r="87" spans="1:6" x14ac:dyDescent="0.2">
      <c r="A87" s="224">
        <f t="shared" si="2"/>
        <v>79</v>
      </c>
      <c r="B87" s="226" t="str">
        <f>'WP#3 - UE-190529 Light COS'!A78</f>
        <v>53E - Customer Owned</v>
      </c>
      <c r="C87" s="228" t="str">
        <f>'WP#3 - UE-190529 Light COS'!C78</f>
        <v>Metal Halide</v>
      </c>
      <c r="D87" s="246" t="str">
        <f>'WP#3 - UE-190529 Light COS'!D78</f>
        <v>MH 70</v>
      </c>
      <c r="E87" s="251">
        <f>ROUND('WP#3 - UE-190529 Light COS'!S78,2)</f>
        <v>0.14000000000000001</v>
      </c>
      <c r="F87" s="219">
        <f>ROUND('WP#3 - UE-190529 Light COS'!X78,2)</f>
        <v>0.01</v>
      </c>
    </row>
    <row r="88" spans="1:6" x14ac:dyDescent="0.2">
      <c r="A88" s="224">
        <f t="shared" si="2"/>
        <v>80</v>
      </c>
      <c r="B88" s="226" t="str">
        <f>'WP#3 - UE-190529 Light COS'!A79</f>
        <v>53E - Customer Owned</v>
      </c>
      <c r="C88" s="228" t="str">
        <f>'WP#3 - UE-190529 Light COS'!C79</f>
        <v>Metal Halide</v>
      </c>
      <c r="D88" s="246" t="str">
        <f>'WP#3 - UE-190529 Light COS'!D79</f>
        <v>MH 100</v>
      </c>
      <c r="E88" s="251">
        <f>ROUND('WP#3 - UE-190529 Light COS'!S79,2)</f>
        <v>0.14000000000000001</v>
      </c>
      <c r="F88" s="219">
        <f>ROUND('WP#3 - UE-190529 Light COS'!X79,2)</f>
        <v>0.01</v>
      </c>
    </row>
    <row r="89" spans="1:6" x14ac:dyDescent="0.2">
      <c r="A89" s="224">
        <f t="shared" si="2"/>
        <v>81</v>
      </c>
      <c r="B89" s="226" t="str">
        <f>'WP#3 - UE-190529 Light COS'!A80</f>
        <v>53E - Customer Owned</v>
      </c>
      <c r="C89" s="228" t="str">
        <f>'WP#3 - UE-190529 Light COS'!C80</f>
        <v>Metal Halide</v>
      </c>
      <c r="D89" s="246" t="str">
        <f>'WP#3 - UE-190529 Light COS'!D80</f>
        <v>MH 150</v>
      </c>
      <c r="E89" s="251">
        <f>ROUND('WP#3 - UE-190529 Light COS'!S80,2)</f>
        <v>0.14000000000000001</v>
      </c>
      <c r="F89" s="219">
        <f>ROUND('WP#3 - UE-190529 Light COS'!X80,2)</f>
        <v>0.02</v>
      </c>
    </row>
    <row r="90" spans="1:6" x14ac:dyDescent="0.2">
      <c r="A90" s="224">
        <f t="shared" si="2"/>
        <v>82</v>
      </c>
      <c r="B90" s="226" t="str">
        <f>'WP#3 - UE-190529 Light COS'!A81</f>
        <v>53E - Customer Owned</v>
      </c>
      <c r="C90" s="228" t="str">
        <f>'WP#3 - UE-190529 Light COS'!C81</f>
        <v>Metal Halide</v>
      </c>
      <c r="D90" s="246" t="str">
        <f>'WP#3 - UE-190529 Light COS'!D81</f>
        <v>MH 175</v>
      </c>
      <c r="E90" s="251">
        <f>ROUND('WP#3 - UE-190529 Light COS'!S81,2)</f>
        <v>0.14000000000000001</v>
      </c>
      <c r="F90" s="219">
        <f>ROUND('WP#3 - UE-190529 Light COS'!X81,2)</f>
        <v>0.02</v>
      </c>
    </row>
    <row r="91" spans="1:6" x14ac:dyDescent="0.2">
      <c r="A91" s="224">
        <f t="shared" si="2"/>
        <v>83</v>
      </c>
      <c r="B91" s="226" t="str">
        <f>'WP#3 - UE-190529 Light COS'!A82</f>
        <v>53E - Customer Owned</v>
      </c>
      <c r="C91" s="228" t="str">
        <f>'WP#3 - UE-190529 Light COS'!C82</f>
        <v>Metal Halide</v>
      </c>
      <c r="D91" s="246" t="str">
        <f>'WP#3 - UE-190529 Light COS'!D82</f>
        <v>MH 250</v>
      </c>
      <c r="E91" s="251">
        <f>ROUND('WP#3 - UE-190529 Light COS'!S82,2)</f>
        <v>0.14000000000000001</v>
      </c>
      <c r="F91" s="219">
        <f>ROUND('WP#3 - UE-190529 Light COS'!X82,2)</f>
        <v>0.04</v>
      </c>
    </row>
    <row r="92" spans="1:6" x14ac:dyDescent="0.2">
      <c r="A92" s="224">
        <f t="shared" si="2"/>
        <v>84</v>
      </c>
      <c r="B92" s="226" t="str">
        <f>'WP#3 - UE-190529 Light COS'!A83</f>
        <v>53E - Customer Owned</v>
      </c>
      <c r="C92" s="228" t="str">
        <f>'WP#3 - UE-190529 Light COS'!C83</f>
        <v>Metal Halide</v>
      </c>
      <c r="D92" s="246" t="str">
        <f>'WP#3 - UE-190529 Light COS'!D83</f>
        <v>MH 400</v>
      </c>
      <c r="E92" s="251">
        <f>ROUND('WP#3 - UE-190529 Light COS'!S83,2)</f>
        <v>0.14000000000000001</v>
      </c>
      <c r="F92" s="219">
        <f>ROUND('WP#3 - UE-190529 Light COS'!X83,2)</f>
        <v>0.06</v>
      </c>
    </row>
    <row r="93" spans="1:6" x14ac:dyDescent="0.2">
      <c r="A93" s="224">
        <f t="shared" si="2"/>
        <v>85</v>
      </c>
      <c r="B93" s="226"/>
      <c r="C93" s="228"/>
      <c r="D93" s="246"/>
      <c r="E93" s="251"/>
      <c r="F93" s="219"/>
    </row>
    <row r="94" spans="1:6" x14ac:dyDescent="0.2">
      <c r="A94" s="224">
        <f t="shared" si="2"/>
        <v>86</v>
      </c>
      <c r="B94" s="226" t="str">
        <f>'WP#3 - UE-190529 Light COS'!A85</f>
        <v>53E - Customer Owned</v>
      </c>
      <c r="C94" s="228" t="str">
        <f>'WP#3 - UE-190529 Light COS'!C85</f>
        <v>Light Emitting Diode</v>
      </c>
      <c r="D94" s="246" t="str">
        <f>'WP#3 - UE-190529 Light COS'!D85</f>
        <v>LED 030.01-060</v>
      </c>
      <c r="E94" s="251">
        <f>ROUND('WP#3 - UE-190529 Light COS'!S85,2)</f>
        <v>0.14000000000000001</v>
      </c>
      <c r="F94" s="219">
        <f>ROUND('WP#3 - UE-190529 Light COS'!X85,2)</f>
        <v>0.01</v>
      </c>
    </row>
    <row r="95" spans="1:6" x14ac:dyDescent="0.2">
      <c r="A95" s="224">
        <f t="shared" si="2"/>
        <v>87</v>
      </c>
      <c r="B95" s="226" t="str">
        <f>'WP#3 - UE-190529 Light COS'!A86</f>
        <v>53E - Customer Owned</v>
      </c>
      <c r="C95" s="228" t="str">
        <f>'WP#3 - UE-190529 Light COS'!C86</f>
        <v>Light Emitting Diode</v>
      </c>
      <c r="D95" s="246" t="str">
        <f>'WP#3 - UE-190529 Light COS'!D86</f>
        <v>LED 060.01-090</v>
      </c>
      <c r="E95" s="251">
        <f>ROUND('WP#3 - UE-190529 Light COS'!S86,2)</f>
        <v>0.14000000000000001</v>
      </c>
      <c r="F95" s="219">
        <f>ROUND('WP#3 - UE-190529 Light COS'!X86,2)</f>
        <v>0.01</v>
      </c>
    </row>
    <row r="96" spans="1:6" x14ac:dyDescent="0.2">
      <c r="A96" s="224">
        <f t="shared" si="2"/>
        <v>88</v>
      </c>
      <c r="B96" s="226" t="str">
        <f>'WP#3 - UE-190529 Light COS'!A87</f>
        <v>53E - Customer Owned</v>
      </c>
      <c r="C96" s="228" t="str">
        <f>'WP#3 - UE-190529 Light COS'!C87</f>
        <v>Light Emitting Diode</v>
      </c>
      <c r="D96" s="246" t="str">
        <f>'WP#3 - UE-190529 Light COS'!D87</f>
        <v>LED 090.01-120</v>
      </c>
      <c r="E96" s="251">
        <f>ROUND('WP#3 - UE-190529 Light COS'!S87,2)</f>
        <v>0.14000000000000001</v>
      </c>
      <c r="F96" s="219">
        <f>ROUND('WP#3 - UE-190529 Light COS'!X87,2)</f>
        <v>0.01</v>
      </c>
    </row>
    <row r="97" spans="1:6" x14ac:dyDescent="0.2">
      <c r="A97" s="224">
        <f t="shared" si="2"/>
        <v>89</v>
      </c>
      <c r="B97" s="226" t="str">
        <f>'WP#3 - UE-190529 Light COS'!A88</f>
        <v>53E - Customer Owned</v>
      </c>
      <c r="C97" s="228" t="str">
        <f>'WP#3 - UE-190529 Light COS'!C88</f>
        <v>Light Emitting Diode</v>
      </c>
      <c r="D97" s="246" t="str">
        <f>'WP#3 - UE-190529 Light COS'!D88</f>
        <v>LED 120.01-150</v>
      </c>
      <c r="E97" s="251">
        <f>ROUND('WP#3 - UE-190529 Light COS'!S88,2)</f>
        <v>0.14000000000000001</v>
      </c>
      <c r="F97" s="219">
        <f>ROUND('WP#3 - UE-190529 Light COS'!X88,2)</f>
        <v>0.02</v>
      </c>
    </row>
    <row r="98" spans="1:6" x14ac:dyDescent="0.2">
      <c r="A98" s="224">
        <f t="shared" si="2"/>
        <v>90</v>
      </c>
      <c r="B98" s="226" t="str">
        <f>'WP#3 - UE-190529 Light COS'!A89</f>
        <v>53E - Customer Owned</v>
      </c>
      <c r="C98" s="228" t="str">
        <f>'WP#3 - UE-190529 Light COS'!C89</f>
        <v>Light Emitting Diode</v>
      </c>
      <c r="D98" s="246" t="str">
        <f>'WP#3 - UE-190529 Light COS'!D89</f>
        <v>LED 150.01-180</v>
      </c>
      <c r="E98" s="251">
        <f>ROUND('WP#3 - UE-190529 Light COS'!S89,2)</f>
        <v>0.14000000000000001</v>
      </c>
      <c r="F98" s="219">
        <f>ROUND('WP#3 - UE-190529 Light COS'!X89,2)</f>
        <v>0.02</v>
      </c>
    </row>
    <row r="99" spans="1:6" x14ac:dyDescent="0.2">
      <c r="A99" s="224">
        <f t="shared" si="2"/>
        <v>91</v>
      </c>
      <c r="B99" s="226" t="str">
        <f>'WP#3 - UE-190529 Light COS'!A90</f>
        <v>53E - Customer Owned</v>
      </c>
      <c r="C99" s="228" t="str">
        <f>'WP#3 - UE-190529 Light COS'!C90</f>
        <v>Light Emitting Diode</v>
      </c>
      <c r="D99" s="246" t="str">
        <f>'WP#3 - UE-190529 Light COS'!D90</f>
        <v>LED 180.01-210</v>
      </c>
      <c r="E99" s="251">
        <f>ROUND('WP#3 - UE-190529 Light COS'!S90,2)</f>
        <v>0.14000000000000001</v>
      </c>
      <c r="F99" s="219">
        <f>ROUND('WP#3 - UE-190529 Light COS'!X90,2)</f>
        <v>0.03</v>
      </c>
    </row>
    <row r="100" spans="1:6" x14ac:dyDescent="0.2">
      <c r="A100" s="224">
        <f t="shared" si="2"/>
        <v>92</v>
      </c>
      <c r="B100" s="226" t="str">
        <f>'WP#3 - UE-190529 Light COS'!A91</f>
        <v>53E - Customer Owned</v>
      </c>
      <c r="C100" s="228" t="str">
        <f>'WP#3 - UE-190529 Light COS'!C91</f>
        <v>Light Emitting Diode</v>
      </c>
      <c r="D100" s="246" t="str">
        <f>'WP#3 - UE-190529 Light COS'!D91</f>
        <v>LED 210.01-240</v>
      </c>
      <c r="E100" s="251">
        <f>ROUND('WP#3 - UE-190529 Light COS'!S91,2)</f>
        <v>0.14000000000000001</v>
      </c>
      <c r="F100" s="219">
        <f>ROUND('WP#3 - UE-190529 Light COS'!X91,2)</f>
        <v>0.03</v>
      </c>
    </row>
    <row r="101" spans="1:6" x14ac:dyDescent="0.2">
      <c r="A101" s="224">
        <f t="shared" si="2"/>
        <v>93</v>
      </c>
      <c r="B101" s="226" t="str">
        <f>'WP#3 - UE-190529 Light COS'!A92</f>
        <v>53E - Customer Owned</v>
      </c>
      <c r="C101" s="228" t="str">
        <f>'WP#3 - UE-190529 Light COS'!C92</f>
        <v>Light Emitting Diode</v>
      </c>
      <c r="D101" s="246" t="str">
        <f>'WP#3 - UE-190529 Light COS'!D92</f>
        <v>LED 240.01-270</v>
      </c>
      <c r="E101" s="251">
        <f>ROUND('WP#3 - UE-190529 Light COS'!S92,2)</f>
        <v>0.14000000000000001</v>
      </c>
      <c r="F101" s="219">
        <f>ROUND('WP#3 - UE-190529 Light COS'!X92,2)</f>
        <v>0.04</v>
      </c>
    </row>
    <row r="102" spans="1:6" x14ac:dyDescent="0.2">
      <c r="A102" s="224">
        <f t="shared" si="2"/>
        <v>94</v>
      </c>
      <c r="B102" s="226" t="str">
        <f>'WP#3 - UE-190529 Light COS'!A93</f>
        <v>53E - Customer Owned</v>
      </c>
      <c r="C102" s="228" t="str">
        <f>'WP#3 - UE-190529 Light COS'!C93</f>
        <v>Light Emitting Diode</v>
      </c>
      <c r="D102" s="246" t="str">
        <f>'WP#3 - UE-190529 Light COS'!D93</f>
        <v>LED 270.01-300</v>
      </c>
      <c r="E102" s="251">
        <f>ROUND('WP#3 - UE-190529 Light COS'!S93,2)</f>
        <v>0.14000000000000001</v>
      </c>
      <c r="F102" s="219">
        <f>ROUND('WP#3 - UE-190529 Light COS'!X93,2)</f>
        <v>0.04</v>
      </c>
    </row>
    <row r="103" spans="1:6" x14ac:dyDescent="0.2">
      <c r="A103" s="224">
        <f t="shared" si="2"/>
        <v>95</v>
      </c>
      <c r="B103" s="226"/>
      <c r="C103" s="228"/>
      <c r="D103" s="246"/>
      <c r="E103" s="239"/>
      <c r="F103" s="219"/>
    </row>
    <row r="104" spans="1:6" x14ac:dyDescent="0.2">
      <c r="A104" s="224">
        <f t="shared" si="2"/>
        <v>96</v>
      </c>
      <c r="B104" s="226" t="str">
        <f>'WP#3 - UE-190529 Light COS'!A94</f>
        <v>Sch 54E</v>
      </c>
      <c r="C104" s="228"/>
      <c r="D104" s="246"/>
      <c r="E104" s="239"/>
      <c r="F104" s="219"/>
    </row>
    <row r="105" spans="1:6" x14ac:dyDescent="0.2">
      <c r="A105" s="224">
        <f t="shared" si="2"/>
        <v>97</v>
      </c>
      <c r="B105" s="226" t="str">
        <f>'WP#3 - UE-190529 Light COS'!A95</f>
        <v>54E</v>
      </c>
      <c r="C105" s="228" t="str">
        <f>'WP#3 - UE-190529 Light COS'!C95</f>
        <v>Sodium Vapor</v>
      </c>
      <c r="D105" s="246" t="str">
        <f>'WP#3 - UE-190529 Light COS'!D95</f>
        <v>SV 050</v>
      </c>
      <c r="E105" s="251">
        <f>ROUND('WP#3 - UE-190529 Light COS'!S95,2)</f>
        <v>0.14000000000000001</v>
      </c>
      <c r="F105" s="219">
        <f>ROUND('WP#3 - UE-190529 Light COS'!X95,2)</f>
        <v>0.01</v>
      </c>
    </row>
    <row r="106" spans="1:6" x14ac:dyDescent="0.2">
      <c r="A106" s="224">
        <f t="shared" ref="A106:A137" si="3">A105+1</f>
        <v>98</v>
      </c>
      <c r="B106" s="226" t="str">
        <f>'WP#3 - UE-190529 Light COS'!A96</f>
        <v>54E</v>
      </c>
      <c r="C106" s="228" t="str">
        <f>'WP#3 - UE-190529 Light COS'!C96</f>
        <v>Sodium Vapor</v>
      </c>
      <c r="D106" s="246" t="str">
        <f>'WP#3 - UE-190529 Light COS'!D96</f>
        <v>SV 070</v>
      </c>
      <c r="E106" s="251">
        <f>ROUND('WP#3 - UE-190529 Light COS'!S96,2)</f>
        <v>0.14000000000000001</v>
      </c>
      <c r="F106" s="219">
        <f>ROUND('WP#3 - UE-190529 Light COS'!X96,2)</f>
        <v>0.01</v>
      </c>
    </row>
    <row r="107" spans="1:6" x14ac:dyDescent="0.2">
      <c r="A107" s="224">
        <f t="shared" si="3"/>
        <v>99</v>
      </c>
      <c r="B107" s="226" t="str">
        <f>'WP#3 - UE-190529 Light COS'!A97</f>
        <v>54E</v>
      </c>
      <c r="C107" s="228" t="str">
        <f>'WP#3 - UE-190529 Light COS'!C97</f>
        <v>Sodium Vapor</v>
      </c>
      <c r="D107" s="246" t="str">
        <f>'WP#3 - UE-190529 Light COS'!D97</f>
        <v>SV 100</v>
      </c>
      <c r="E107" s="251">
        <f>ROUND('WP#3 - UE-190529 Light COS'!S97,2)</f>
        <v>0.14000000000000001</v>
      </c>
      <c r="F107" s="219">
        <f>ROUND('WP#3 - UE-190529 Light COS'!X97,2)</f>
        <v>0.01</v>
      </c>
    </row>
    <row r="108" spans="1:6" x14ac:dyDescent="0.2">
      <c r="A108" s="224">
        <f t="shared" si="3"/>
        <v>100</v>
      </c>
      <c r="B108" s="226" t="str">
        <f>'WP#3 - UE-190529 Light COS'!A98</f>
        <v>54E</v>
      </c>
      <c r="C108" s="228" t="str">
        <f>'WP#3 - UE-190529 Light COS'!C98</f>
        <v>Sodium Vapor</v>
      </c>
      <c r="D108" s="246" t="str">
        <f>'WP#3 - UE-190529 Light COS'!D98</f>
        <v>SV 150</v>
      </c>
      <c r="E108" s="251">
        <f>ROUND('WP#3 - UE-190529 Light COS'!S98,2)</f>
        <v>0.14000000000000001</v>
      </c>
      <c r="F108" s="219">
        <f>ROUND('WP#3 - UE-190529 Light COS'!X98,2)</f>
        <v>0.02</v>
      </c>
    </row>
    <row r="109" spans="1:6" x14ac:dyDescent="0.2">
      <c r="A109" s="224">
        <f t="shared" si="3"/>
        <v>101</v>
      </c>
      <c r="B109" s="226" t="str">
        <f>'WP#3 - UE-190529 Light COS'!A99</f>
        <v>54E</v>
      </c>
      <c r="C109" s="228" t="str">
        <f>'WP#3 - UE-190529 Light COS'!C99</f>
        <v>Sodium Vapor</v>
      </c>
      <c r="D109" s="246" t="str">
        <f>'WP#3 - UE-190529 Light COS'!D99</f>
        <v>SV 200</v>
      </c>
      <c r="E109" s="251">
        <f>ROUND('WP#3 - UE-190529 Light COS'!S99,2)</f>
        <v>0.14000000000000001</v>
      </c>
      <c r="F109" s="219">
        <f>ROUND('WP#3 - UE-190529 Light COS'!X99,2)</f>
        <v>0.03</v>
      </c>
    </row>
    <row r="110" spans="1:6" x14ac:dyDescent="0.2">
      <c r="A110" s="224">
        <f t="shared" si="3"/>
        <v>102</v>
      </c>
      <c r="B110" s="226" t="str">
        <f>'WP#3 - UE-190529 Light COS'!A100</f>
        <v>54E</v>
      </c>
      <c r="C110" s="228" t="str">
        <f>'WP#3 - UE-190529 Light COS'!C100</f>
        <v>Sodium Vapor</v>
      </c>
      <c r="D110" s="246" t="str">
        <f>'WP#3 - UE-190529 Light COS'!D100</f>
        <v>SV 250</v>
      </c>
      <c r="E110" s="251">
        <f>ROUND('WP#3 - UE-190529 Light COS'!S100,2)</f>
        <v>0.14000000000000001</v>
      </c>
      <c r="F110" s="219">
        <f>ROUND('WP#3 - UE-190529 Light COS'!X100,2)</f>
        <v>0.04</v>
      </c>
    </row>
    <row r="111" spans="1:6" x14ac:dyDescent="0.2">
      <c r="A111" s="224">
        <f t="shared" si="3"/>
        <v>103</v>
      </c>
      <c r="B111" s="226" t="str">
        <f>'WP#3 - UE-190529 Light COS'!A101</f>
        <v>54E</v>
      </c>
      <c r="C111" s="228" t="str">
        <f>'WP#3 - UE-190529 Light COS'!C101</f>
        <v>Sodium Vapor</v>
      </c>
      <c r="D111" s="246" t="str">
        <f>'WP#3 - UE-190529 Light COS'!D101</f>
        <v>SV 310</v>
      </c>
      <c r="E111" s="251">
        <f>ROUND('WP#3 - UE-190529 Light COS'!S101,2)</f>
        <v>0.14000000000000001</v>
      </c>
      <c r="F111" s="219">
        <f>ROUND('WP#3 - UE-190529 Light COS'!X101,2)</f>
        <v>0.04</v>
      </c>
    </row>
    <row r="112" spans="1:6" x14ac:dyDescent="0.2">
      <c r="A112" s="224">
        <f t="shared" si="3"/>
        <v>104</v>
      </c>
      <c r="B112" s="226" t="str">
        <f>'WP#3 - UE-190529 Light COS'!A102</f>
        <v>54E</v>
      </c>
      <c r="C112" s="228" t="str">
        <f>'WP#3 - UE-190529 Light COS'!C102</f>
        <v>Sodium Vapor</v>
      </c>
      <c r="D112" s="246" t="str">
        <f>'WP#3 - UE-190529 Light COS'!D102</f>
        <v>SV 400</v>
      </c>
      <c r="E112" s="251">
        <f>ROUND('WP#3 - UE-190529 Light COS'!S102,2)</f>
        <v>0.14000000000000001</v>
      </c>
      <c r="F112" s="219">
        <f>ROUND('WP#3 - UE-190529 Light COS'!X102,2)</f>
        <v>0.06</v>
      </c>
    </row>
    <row r="113" spans="1:6" x14ac:dyDescent="0.2">
      <c r="A113" s="224">
        <f t="shared" si="3"/>
        <v>105</v>
      </c>
      <c r="B113" s="226" t="str">
        <f>'WP#3 - UE-190529 Light COS'!A103</f>
        <v>54E</v>
      </c>
      <c r="C113" s="228" t="str">
        <f>'WP#3 - UE-190529 Light COS'!C103</f>
        <v>Sodium Vapor</v>
      </c>
      <c r="D113" s="246" t="str">
        <f>'WP#3 - UE-190529 Light COS'!D103</f>
        <v>SV 1000</v>
      </c>
      <c r="E113" s="251">
        <f>ROUND('WP#3 - UE-190529 Light COS'!S103,2)</f>
        <v>0.14000000000000001</v>
      </c>
      <c r="F113" s="219">
        <f>ROUND('WP#3 - UE-190529 Light COS'!X103,2)</f>
        <v>0.14000000000000001</v>
      </c>
    </row>
    <row r="114" spans="1:6" x14ac:dyDescent="0.2">
      <c r="A114" s="224">
        <f t="shared" si="3"/>
        <v>106</v>
      </c>
      <c r="B114" s="226"/>
      <c r="C114" s="228"/>
      <c r="D114" s="246"/>
      <c r="E114" s="251"/>
      <c r="F114" s="219"/>
    </row>
    <row r="115" spans="1:6" x14ac:dyDescent="0.2">
      <c r="A115" s="224">
        <f t="shared" si="3"/>
        <v>107</v>
      </c>
      <c r="B115" s="226" t="str">
        <f>'WP#3 - UE-190529 Light COS'!A105</f>
        <v>54E</v>
      </c>
      <c r="C115" s="228" t="str">
        <f>'WP#3 - UE-190529 Light COS'!C105</f>
        <v>Light Emitting Diode</v>
      </c>
      <c r="D115" s="246" t="str">
        <f>'WP#3 - UE-190529 Light COS'!D105</f>
        <v>LED 030.01-060</v>
      </c>
      <c r="E115" s="251">
        <f>ROUND('WP#3 - UE-190529 Light COS'!S105,2)</f>
        <v>0.14000000000000001</v>
      </c>
      <c r="F115" s="219">
        <f>ROUND('WP#3 - UE-190529 Light COS'!X105,2)</f>
        <v>0.01</v>
      </c>
    </row>
    <row r="116" spans="1:6" x14ac:dyDescent="0.2">
      <c r="A116" s="224">
        <f t="shared" si="3"/>
        <v>108</v>
      </c>
      <c r="B116" s="226" t="str">
        <f>'WP#3 - UE-190529 Light COS'!A106</f>
        <v>54E</v>
      </c>
      <c r="C116" s="228" t="str">
        <f>'WP#3 - UE-190529 Light COS'!C106</f>
        <v>Light Emitting Diode</v>
      </c>
      <c r="D116" s="246" t="str">
        <f>'WP#3 - UE-190529 Light COS'!D106</f>
        <v>LED 060.01-090</v>
      </c>
      <c r="E116" s="251">
        <f>ROUND('WP#3 - UE-190529 Light COS'!S106,2)</f>
        <v>0.14000000000000001</v>
      </c>
      <c r="F116" s="219">
        <f>ROUND('WP#3 - UE-190529 Light COS'!X106,2)</f>
        <v>0.01</v>
      </c>
    </row>
    <row r="117" spans="1:6" x14ac:dyDescent="0.2">
      <c r="A117" s="224">
        <f t="shared" si="3"/>
        <v>109</v>
      </c>
      <c r="B117" s="226" t="str">
        <f>'WP#3 - UE-190529 Light COS'!A107</f>
        <v>54E</v>
      </c>
      <c r="C117" s="228" t="str">
        <f>'WP#3 - UE-190529 Light COS'!C107</f>
        <v>Light Emitting Diode</v>
      </c>
      <c r="D117" s="246" t="str">
        <f>'WP#3 - UE-190529 Light COS'!D107</f>
        <v>LED 090.01-120</v>
      </c>
      <c r="E117" s="251">
        <f>ROUND('WP#3 - UE-190529 Light COS'!S107,2)</f>
        <v>0.14000000000000001</v>
      </c>
      <c r="F117" s="219">
        <f>ROUND('WP#3 - UE-190529 Light COS'!X107,2)</f>
        <v>0.01</v>
      </c>
    </row>
    <row r="118" spans="1:6" x14ac:dyDescent="0.2">
      <c r="A118" s="224">
        <f t="shared" si="3"/>
        <v>110</v>
      </c>
      <c r="B118" s="226" t="str">
        <f>'WP#3 - UE-190529 Light COS'!A108</f>
        <v>54E</v>
      </c>
      <c r="C118" s="228" t="str">
        <f>'WP#3 - UE-190529 Light COS'!C108</f>
        <v>Light Emitting Diode</v>
      </c>
      <c r="D118" s="246" t="str">
        <f>'WP#3 - UE-190529 Light COS'!D108</f>
        <v>LED 120.01-150</v>
      </c>
      <c r="E118" s="251">
        <f>ROUND('WP#3 - UE-190529 Light COS'!S108,2)</f>
        <v>0.14000000000000001</v>
      </c>
      <c r="F118" s="219">
        <f>ROUND('WP#3 - UE-190529 Light COS'!X108,2)</f>
        <v>0.02</v>
      </c>
    </row>
    <row r="119" spans="1:6" x14ac:dyDescent="0.2">
      <c r="A119" s="224">
        <f t="shared" si="3"/>
        <v>111</v>
      </c>
      <c r="B119" s="226" t="str">
        <f>'WP#3 - UE-190529 Light COS'!A109</f>
        <v>54E</v>
      </c>
      <c r="C119" s="228" t="str">
        <f>'WP#3 - UE-190529 Light COS'!C109</f>
        <v>Light Emitting Diode</v>
      </c>
      <c r="D119" s="246" t="str">
        <f>'WP#3 - UE-190529 Light COS'!D109</f>
        <v>LED 150.01-180</v>
      </c>
      <c r="E119" s="251">
        <f>ROUND('WP#3 - UE-190529 Light COS'!S109,2)</f>
        <v>0.14000000000000001</v>
      </c>
      <c r="F119" s="219">
        <f>ROUND('WP#3 - UE-190529 Light COS'!X109,2)</f>
        <v>0.02</v>
      </c>
    </row>
    <row r="120" spans="1:6" x14ac:dyDescent="0.2">
      <c r="A120" s="224">
        <f t="shared" si="3"/>
        <v>112</v>
      </c>
      <c r="B120" s="226" t="str">
        <f>'WP#3 - UE-190529 Light COS'!A110</f>
        <v>54E</v>
      </c>
      <c r="C120" s="228" t="str">
        <f>'WP#3 - UE-190529 Light COS'!C110</f>
        <v>Light Emitting Diode</v>
      </c>
      <c r="D120" s="246" t="str">
        <f>'WP#3 - UE-190529 Light COS'!D110</f>
        <v>LED 180.01-210</v>
      </c>
      <c r="E120" s="251">
        <f>ROUND('WP#3 - UE-190529 Light COS'!S110,2)</f>
        <v>0.14000000000000001</v>
      </c>
      <c r="F120" s="219">
        <f>ROUND('WP#3 - UE-190529 Light COS'!X110,2)</f>
        <v>0.03</v>
      </c>
    </row>
    <row r="121" spans="1:6" x14ac:dyDescent="0.2">
      <c r="A121" s="224">
        <f t="shared" si="3"/>
        <v>113</v>
      </c>
      <c r="B121" s="226" t="str">
        <f>'WP#3 - UE-190529 Light COS'!A111</f>
        <v>54E</v>
      </c>
      <c r="C121" s="228" t="str">
        <f>'WP#3 - UE-190529 Light COS'!C111</f>
        <v>Light Emitting Diode</v>
      </c>
      <c r="D121" s="246" t="str">
        <f>'WP#3 - UE-190529 Light COS'!D111</f>
        <v>LED 210.01-240</v>
      </c>
      <c r="E121" s="251">
        <f>ROUND('WP#3 - UE-190529 Light COS'!S111,2)</f>
        <v>0.14000000000000001</v>
      </c>
      <c r="F121" s="219">
        <f>ROUND('WP#3 - UE-190529 Light COS'!X111,2)</f>
        <v>0.03</v>
      </c>
    </row>
    <row r="122" spans="1:6" x14ac:dyDescent="0.2">
      <c r="A122" s="224">
        <f t="shared" si="3"/>
        <v>114</v>
      </c>
      <c r="B122" s="226" t="str">
        <f>'WP#3 - UE-190529 Light COS'!A112</f>
        <v>54E</v>
      </c>
      <c r="C122" s="228" t="str">
        <f>'WP#3 - UE-190529 Light COS'!C112</f>
        <v>Light Emitting Diode</v>
      </c>
      <c r="D122" s="246" t="str">
        <f>'WP#3 - UE-190529 Light COS'!D112</f>
        <v>LED 240.01-270</v>
      </c>
      <c r="E122" s="251">
        <f>ROUND('WP#3 - UE-190529 Light COS'!S112,2)</f>
        <v>0.14000000000000001</v>
      </c>
      <c r="F122" s="219">
        <f>ROUND('WP#3 - UE-190529 Light COS'!X112,2)</f>
        <v>0.04</v>
      </c>
    </row>
    <row r="123" spans="1:6" x14ac:dyDescent="0.2">
      <c r="A123" s="224">
        <f t="shared" si="3"/>
        <v>115</v>
      </c>
      <c r="B123" s="226" t="str">
        <f>'WP#3 - UE-190529 Light COS'!A113</f>
        <v>54E</v>
      </c>
      <c r="C123" s="228" t="str">
        <f>'WP#3 - UE-190529 Light COS'!C113</f>
        <v>Light Emitting Diode</v>
      </c>
      <c r="D123" s="246" t="str">
        <f>'WP#3 - UE-190529 Light COS'!D113</f>
        <v>LED 270.01-300</v>
      </c>
      <c r="E123" s="251">
        <f>ROUND('WP#3 - UE-190529 Light COS'!S113,2)</f>
        <v>0.14000000000000001</v>
      </c>
      <c r="F123" s="219">
        <f>ROUND('WP#3 - UE-190529 Light COS'!X113,2)</f>
        <v>0.04</v>
      </c>
    </row>
    <row r="124" spans="1:6" x14ac:dyDescent="0.2">
      <c r="A124" s="224">
        <f t="shared" si="3"/>
        <v>116</v>
      </c>
      <c r="B124" s="226"/>
      <c r="C124" s="228"/>
      <c r="D124" s="246"/>
      <c r="E124" s="239"/>
      <c r="F124" s="219"/>
    </row>
    <row r="125" spans="1:6" x14ac:dyDescent="0.2">
      <c r="A125" s="224">
        <f t="shared" si="3"/>
        <v>117</v>
      </c>
      <c r="B125" s="226" t="str">
        <f>'WP#3 - UE-190529 Light COS'!A114</f>
        <v>Sch 55 &amp; 56</v>
      </c>
      <c r="C125" s="228"/>
      <c r="D125" s="246"/>
      <c r="E125" s="239"/>
      <c r="F125" s="219"/>
    </row>
    <row r="126" spans="1:6" x14ac:dyDescent="0.2">
      <c r="A126" s="224">
        <f t="shared" si="3"/>
        <v>118</v>
      </c>
      <c r="B126" s="226" t="str">
        <f>'WP#3 - UE-190529 Light COS'!A115</f>
        <v>55E &amp; 56E</v>
      </c>
      <c r="C126" s="228" t="str">
        <f>'WP#3 - UE-190529 Light COS'!C115</f>
        <v>Sodium Vapor</v>
      </c>
      <c r="D126" s="246" t="str">
        <f>'WP#3 - UE-190529 Light COS'!D115</f>
        <v>SV 070</v>
      </c>
      <c r="E126" s="251">
        <f>ROUND('WP#3 - UE-190529 Light COS'!S115,2)</f>
        <v>0.14000000000000001</v>
      </c>
      <c r="F126" s="219">
        <f>ROUND('WP#3 - UE-190529 Light COS'!X115,2)</f>
        <v>0.01</v>
      </c>
    </row>
    <row r="127" spans="1:6" x14ac:dyDescent="0.2">
      <c r="A127" s="224">
        <f t="shared" si="3"/>
        <v>119</v>
      </c>
      <c r="B127" s="226" t="str">
        <f>'WP#3 - UE-190529 Light COS'!A116</f>
        <v>55E &amp; 56E</v>
      </c>
      <c r="C127" s="228" t="str">
        <f>'WP#3 - UE-190529 Light COS'!C116</f>
        <v>Sodium Vapor</v>
      </c>
      <c r="D127" s="246" t="str">
        <f>'WP#3 - UE-190529 Light COS'!D116</f>
        <v>SV 100</v>
      </c>
      <c r="E127" s="251">
        <f>ROUND('WP#3 - UE-190529 Light COS'!S116,2)</f>
        <v>0.14000000000000001</v>
      </c>
      <c r="F127" s="219">
        <f>ROUND('WP#3 - UE-190529 Light COS'!X116,2)</f>
        <v>0.01</v>
      </c>
    </row>
    <row r="128" spans="1:6" x14ac:dyDescent="0.2">
      <c r="A128" s="224">
        <f t="shared" si="3"/>
        <v>120</v>
      </c>
      <c r="B128" s="226" t="str">
        <f>'WP#3 - UE-190529 Light COS'!A117</f>
        <v>55E &amp; 56E</v>
      </c>
      <c r="C128" s="228" t="str">
        <f>'WP#3 - UE-190529 Light COS'!C117</f>
        <v>Sodium Vapor</v>
      </c>
      <c r="D128" s="246" t="str">
        <f>'WP#3 - UE-190529 Light COS'!D117</f>
        <v>SV 150</v>
      </c>
      <c r="E128" s="251">
        <f>ROUND('WP#3 - UE-190529 Light COS'!S117,2)</f>
        <v>0.14000000000000001</v>
      </c>
      <c r="F128" s="219">
        <f>ROUND('WP#3 - UE-190529 Light COS'!X117,2)</f>
        <v>0.02</v>
      </c>
    </row>
    <row r="129" spans="1:6" x14ac:dyDescent="0.2">
      <c r="A129" s="224">
        <f t="shared" si="3"/>
        <v>121</v>
      </c>
      <c r="B129" s="226" t="str">
        <f>'WP#3 - UE-190529 Light COS'!A118</f>
        <v>55E &amp; 56E</v>
      </c>
      <c r="C129" s="228" t="str">
        <f>'WP#3 - UE-190529 Light COS'!C118</f>
        <v>Sodium Vapor</v>
      </c>
      <c r="D129" s="246" t="str">
        <f>'WP#3 - UE-190529 Light COS'!D118</f>
        <v>SV 200</v>
      </c>
      <c r="E129" s="251">
        <f>ROUND('WP#3 - UE-190529 Light COS'!S118,2)</f>
        <v>0.14000000000000001</v>
      </c>
      <c r="F129" s="219">
        <f>ROUND('WP#3 - UE-190529 Light COS'!X118,2)</f>
        <v>0.03</v>
      </c>
    </row>
    <row r="130" spans="1:6" x14ac:dyDescent="0.2">
      <c r="A130" s="224">
        <f t="shared" si="3"/>
        <v>122</v>
      </c>
      <c r="B130" s="226" t="str">
        <f>'WP#3 - UE-190529 Light COS'!A119</f>
        <v>55E &amp; 56E</v>
      </c>
      <c r="C130" s="228" t="str">
        <f>'WP#3 - UE-190529 Light COS'!C119</f>
        <v>Sodium Vapor</v>
      </c>
      <c r="D130" s="246" t="str">
        <f>'WP#3 - UE-190529 Light COS'!D119</f>
        <v>SV 250</v>
      </c>
      <c r="E130" s="251">
        <f>ROUND('WP#3 - UE-190529 Light COS'!S119,2)</f>
        <v>0.14000000000000001</v>
      </c>
      <c r="F130" s="219">
        <f>ROUND('WP#3 - UE-190529 Light COS'!X119,2)</f>
        <v>0.04</v>
      </c>
    </row>
    <row r="131" spans="1:6" x14ac:dyDescent="0.2">
      <c r="A131" s="224">
        <f t="shared" si="3"/>
        <v>123</v>
      </c>
      <c r="B131" s="226" t="str">
        <f>'WP#3 - UE-190529 Light COS'!A120</f>
        <v>55E &amp; 56E</v>
      </c>
      <c r="C131" s="228" t="str">
        <f>'WP#3 - UE-190529 Light COS'!C120</f>
        <v>Sodium Vapor</v>
      </c>
      <c r="D131" s="246" t="str">
        <f>'WP#3 - UE-190529 Light COS'!D120</f>
        <v>SV 400</v>
      </c>
      <c r="E131" s="251">
        <f>ROUND('WP#3 - UE-190529 Light COS'!S120,2)</f>
        <v>0.14000000000000001</v>
      </c>
      <c r="F131" s="219">
        <f>ROUND('WP#3 - UE-190529 Light COS'!X120,2)</f>
        <v>0.06</v>
      </c>
    </row>
    <row r="132" spans="1:6" x14ac:dyDescent="0.2">
      <c r="A132" s="224">
        <f t="shared" si="3"/>
        <v>124</v>
      </c>
      <c r="B132" s="226"/>
      <c r="C132" s="228"/>
      <c r="D132" s="246"/>
      <c r="E132" s="239"/>
      <c r="F132" s="219"/>
    </row>
    <row r="133" spans="1:6" x14ac:dyDescent="0.2">
      <c r="A133" s="224">
        <f t="shared" si="3"/>
        <v>125</v>
      </c>
      <c r="B133" s="226" t="str">
        <f>'WP#3 - UE-190529 Light COS'!A122</f>
        <v>55E &amp; 56E</v>
      </c>
      <c r="C133" s="228" t="str">
        <f>'WP#3 - UE-190529 Light COS'!C122</f>
        <v>Metal Halide</v>
      </c>
      <c r="D133" s="246" t="str">
        <f>'WP#3 - UE-190529 Light COS'!D122</f>
        <v>MH 250</v>
      </c>
      <c r="E133" s="251">
        <f>ROUND('WP#3 - UE-190529 Light COS'!S122,2)</f>
        <v>0.14000000000000001</v>
      </c>
      <c r="F133" s="219">
        <f>ROUND('WP#3 - UE-190529 Light COS'!X122,2)</f>
        <v>0.04</v>
      </c>
    </row>
    <row r="134" spans="1:6" x14ac:dyDescent="0.2">
      <c r="A134" s="224">
        <f t="shared" si="3"/>
        <v>126</v>
      </c>
      <c r="B134" s="226"/>
      <c r="C134" s="228"/>
      <c r="D134" s="246"/>
      <c r="E134" s="239"/>
      <c r="F134" s="219"/>
    </row>
    <row r="135" spans="1:6" x14ac:dyDescent="0.2">
      <c r="A135" s="224">
        <f t="shared" si="3"/>
        <v>127</v>
      </c>
      <c r="B135" s="226" t="str">
        <f>'WP#3 - UE-190529 Light COS'!A124</f>
        <v>55E &amp; 56E</v>
      </c>
      <c r="C135" s="228" t="str">
        <f>'WP#3 - UE-190529 Light COS'!C124</f>
        <v>Light Emitting Diode</v>
      </c>
      <c r="D135" s="246" t="str">
        <f>'WP#3 - UE-190529 Light COS'!D124</f>
        <v>LED 030.01-060</v>
      </c>
      <c r="E135" s="251">
        <f>ROUND('WP#3 - UE-190529 Light COS'!S124,2)</f>
        <v>0.14000000000000001</v>
      </c>
      <c r="F135" s="219">
        <f>ROUND('WP#3 - UE-190529 Light COS'!X124,2)</f>
        <v>0.01</v>
      </c>
    </row>
    <row r="136" spans="1:6" x14ac:dyDescent="0.2">
      <c r="A136" s="224">
        <f t="shared" si="3"/>
        <v>128</v>
      </c>
      <c r="B136" s="226" t="str">
        <f>'WP#3 - UE-190529 Light COS'!A125</f>
        <v>55E &amp; 56E</v>
      </c>
      <c r="C136" s="228" t="str">
        <f>'WP#3 - UE-190529 Light COS'!C125</f>
        <v>Light Emitting Diode</v>
      </c>
      <c r="D136" s="246" t="str">
        <f>'WP#3 - UE-190529 Light COS'!D125</f>
        <v>LED 060.01-090</v>
      </c>
      <c r="E136" s="251">
        <f>ROUND('WP#3 - UE-190529 Light COS'!S125,2)</f>
        <v>0.14000000000000001</v>
      </c>
      <c r="F136" s="219">
        <f>ROUND('WP#3 - UE-190529 Light COS'!X125,2)</f>
        <v>0.01</v>
      </c>
    </row>
    <row r="137" spans="1:6" x14ac:dyDescent="0.2">
      <c r="A137" s="224">
        <f t="shared" si="3"/>
        <v>129</v>
      </c>
      <c r="B137" s="226" t="str">
        <f>'WP#3 - UE-190529 Light COS'!A126</f>
        <v>55E &amp; 56E</v>
      </c>
      <c r="C137" s="228" t="str">
        <f>'WP#3 - UE-190529 Light COS'!C126</f>
        <v>Light Emitting Diode</v>
      </c>
      <c r="D137" s="246" t="str">
        <f>'WP#3 - UE-190529 Light COS'!D126</f>
        <v>LED 090.01-120</v>
      </c>
      <c r="E137" s="251">
        <f>ROUND('WP#3 - UE-190529 Light COS'!S126,2)</f>
        <v>0.14000000000000001</v>
      </c>
      <c r="F137" s="219">
        <f>ROUND('WP#3 - UE-190529 Light COS'!X126,2)</f>
        <v>0.02</v>
      </c>
    </row>
    <row r="138" spans="1:6" x14ac:dyDescent="0.2">
      <c r="A138" s="224">
        <f t="shared" ref="A138:A169" si="4">A137+1</f>
        <v>130</v>
      </c>
      <c r="B138" s="226" t="str">
        <f>'WP#3 - UE-190529 Light COS'!A127</f>
        <v>55E &amp; 56E</v>
      </c>
      <c r="C138" s="228" t="str">
        <f>'WP#3 - UE-190529 Light COS'!C127</f>
        <v>Light Emitting Diode</v>
      </c>
      <c r="D138" s="246" t="str">
        <f>'WP#3 - UE-190529 Light COS'!D127</f>
        <v>LED 120.01-150</v>
      </c>
      <c r="E138" s="251">
        <f>ROUND('WP#3 - UE-190529 Light COS'!S127,2)</f>
        <v>0.14000000000000001</v>
      </c>
      <c r="F138" s="219">
        <f>ROUND('WP#3 - UE-190529 Light COS'!X127,2)</f>
        <v>0.02</v>
      </c>
    </row>
    <row r="139" spans="1:6" x14ac:dyDescent="0.2">
      <c r="A139" s="224">
        <f t="shared" si="4"/>
        <v>131</v>
      </c>
      <c r="B139" s="226" t="str">
        <f>'WP#3 - UE-190529 Light COS'!A128</f>
        <v>55E &amp; 56E</v>
      </c>
      <c r="C139" s="228" t="str">
        <f>'WP#3 - UE-190529 Light COS'!C128</f>
        <v>Light Emitting Diode</v>
      </c>
      <c r="D139" s="246" t="str">
        <f>'WP#3 - UE-190529 Light COS'!D128</f>
        <v>LED 150.01-180</v>
      </c>
      <c r="E139" s="251">
        <f>ROUND('WP#3 - UE-190529 Light COS'!S128,2)</f>
        <v>0.14000000000000001</v>
      </c>
      <c r="F139" s="219">
        <f>ROUND('WP#3 - UE-190529 Light COS'!X128,2)</f>
        <v>0.02</v>
      </c>
    </row>
    <row r="140" spans="1:6" x14ac:dyDescent="0.2">
      <c r="A140" s="224">
        <f t="shared" si="4"/>
        <v>132</v>
      </c>
      <c r="B140" s="226" t="str">
        <f>'WP#3 - UE-190529 Light COS'!A129</f>
        <v>55E &amp; 56E</v>
      </c>
      <c r="C140" s="228" t="str">
        <f>'WP#3 - UE-190529 Light COS'!C129</f>
        <v>Light Emitting Diode</v>
      </c>
      <c r="D140" s="246" t="str">
        <f>'WP#3 - UE-190529 Light COS'!D129</f>
        <v>LED 180.01-210</v>
      </c>
      <c r="E140" s="251">
        <f>ROUND('WP#3 - UE-190529 Light COS'!S129,2)</f>
        <v>0.14000000000000001</v>
      </c>
      <c r="F140" s="219">
        <f>ROUND('WP#3 - UE-190529 Light COS'!X129,2)</f>
        <v>0.03</v>
      </c>
    </row>
    <row r="141" spans="1:6" x14ac:dyDescent="0.2">
      <c r="A141" s="224">
        <f t="shared" si="4"/>
        <v>133</v>
      </c>
      <c r="B141" s="226" t="str">
        <f>'WP#3 - UE-190529 Light COS'!A130</f>
        <v>55E &amp; 56E</v>
      </c>
      <c r="C141" s="228" t="str">
        <f>'WP#3 - UE-190529 Light COS'!C130</f>
        <v>Light Emitting Diode</v>
      </c>
      <c r="D141" s="246" t="str">
        <f>'WP#3 - UE-190529 Light COS'!D130</f>
        <v>LED 210.01-240</v>
      </c>
      <c r="E141" s="251">
        <f>ROUND('WP#3 - UE-190529 Light COS'!S130,2)</f>
        <v>0.14000000000000001</v>
      </c>
      <c r="F141" s="219">
        <f>ROUND('WP#3 - UE-190529 Light COS'!X130,2)</f>
        <v>0.03</v>
      </c>
    </row>
    <row r="142" spans="1:6" x14ac:dyDescent="0.2">
      <c r="A142" s="224">
        <f t="shared" si="4"/>
        <v>134</v>
      </c>
      <c r="B142" s="226" t="str">
        <f>'WP#3 - UE-190529 Light COS'!A131</f>
        <v>55E &amp; 56E</v>
      </c>
      <c r="C142" s="228" t="str">
        <f>'WP#3 - UE-190529 Light COS'!C131</f>
        <v>Light Emitting Diode</v>
      </c>
      <c r="D142" s="246" t="str">
        <f>'WP#3 - UE-190529 Light COS'!D131</f>
        <v>LED 240.01-270</v>
      </c>
      <c r="E142" s="251">
        <f>ROUND('WP#3 - UE-190529 Light COS'!S131,2)</f>
        <v>0.14000000000000001</v>
      </c>
      <c r="F142" s="219">
        <f>ROUND('WP#3 - UE-190529 Light COS'!X131,2)</f>
        <v>0.04</v>
      </c>
    </row>
    <row r="143" spans="1:6" x14ac:dyDescent="0.2">
      <c r="A143" s="224">
        <f t="shared" si="4"/>
        <v>135</v>
      </c>
      <c r="B143" s="226" t="str">
        <f>'WP#3 - UE-190529 Light COS'!A132</f>
        <v>55E &amp; 56E</v>
      </c>
      <c r="C143" s="228" t="str">
        <f>'WP#3 - UE-190529 Light COS'!C132</f>
        <v>Light Emitting Diode</v>
      </c>
      <c r="D143" s="246" t="str">
        <f>'WP#3 - UE-190529 Light COS'!D132</f>
        <v>LED 270.01-300</v>
      </c>
      <c r="E143" s="251">
        <f>ROUND('WP#3 - UE-190529 Light COS'!S132,2)</f>
        <v>0.14000000000000001</v>
      </c>
      <c r="F143" s="219">
        <f>ROUND('WP#3 - UE-190529 Light COS'!X132,2)</f>
        <v>0.04</v>
      </c>
    </row>
    <row r="144" spans="1:6" x14ac:dyDescent="0.2">
      <c r="A144" s="224">
        <f t="shared" si="4"/>
        <v>136</v>
      </c>
      <c r="B144" s="226"/>
      <c r="C144" s="228"/>
      <c r="D144" s="246"/>
      <c r="E144" s="239"/>
      <c r="F144" s="219"/>
    </row>
    <row r="145" spans="1:6" x14ac:dyDescent="0.2">
      <c r="A145" s="224">
        <f t="shared" si="4"/>
        <v>137</v>
      </c>
      <c r="B145" s="226" t="str">
        <f>'WP#3 - UE-190529 Light COS'!A133</f>
        <v>Sch 58 &amp; 59</v>
      </c>
      <c r="C145" s="228"/>
      <c r="D145" s="246"/>
      <c r="E145" s="239"/>
      <c r="F145" s="219"/>
    </row>
    <row r="146" spans="1:6" x14ac:dyDescent="0.2">
      <c r="A146" s="224">
        <f t="shared" si="4"/>
        <v>138</v>
      </c>
      <c r="B146" s="226" t="str">
        <f>'WP#3 - UE-190529 Light COS'!A134</f>
        <v>58E &amp; 59E</v>
      </c>
      <c r="C146" s="228" t="str">
        <f>'WP#3 - UE-190529 Light COS'!C134</f>
        <v>Sodium Vapor</v>
      </c>
      <c r="D146" s="246" t="str">
        <f>'WP#3 - UE-190529 Light COS'!D134</f>
        <v>DS 070</v>
      </c>
      <c r="E146" s="251">
        <f>ROUND('WP#3 - UE-190529 Light COS'!S134,2)</f>
        <v>0.14000000000000001</v>
      </c>
      <c r="F146" s="219">
        <f>ROUND('WP#3 - UE-190529 Light COS'!X134,2)</f>
        <v>0.01</v>
      </c>
    </row>
    <row r="147" spans="1:6" x14ac:dyDescent="0.2">
      <c r="A147" s="224">
        <f t="shared" si="4"/>
        <v>139</v>
      </c>
      <c r="B147" s="226" t="str">
        <f>'WP#3 - UE-190529 Light COS'!A135</f>
        <v>58E &amp; 59E</v>
      </c>
      <c r="C147" s="228" t="str">
        <f>'WP#3 - UE-190529 Light COS'!C135</f>
        <v>Sodium Vapor</v>
      </c>
      <c r="D147" s="246" t="str">
        <f>'WP#3 - UE-190529 Light COS'!D135</f>
        <v>DS 100</v>
      </c>
      <c r="E147" s="251">
        <f>ROUND('WP#3 - UE-190529 Light COS'!S135,2)</f>
        <v>0.14000000000000001</v>
      </c>
      <c r="F147" s="219">
        <f>ROUND('WP#3 - UE-190529 Light COS'!X135,2)</f>
        <v>0.01</v>
      </c>
    </row>
    <row r="148" spans="1:6" x14ac:dyDescent="0.2">
      <c r="A148" s="224">
        <f t="shared" si="4"/>
        <v>140</v>
      </c>
      <c r="B148" s="226" t="str">
        <f>'WP#3 - UE-190529 Light COS'!A136</f>
        <v>58E &amp; 59E</v>
      </c>
      <c r="C148" s="228" t="str">
        <f>'WP#3 - UE-190529 Light COS'!C136</f>
        <v>Sodium Vapor</v>
      </c>
      <c r="D148" s="246" t="str">
        <f>'WP#3 - UE-190529 Light COS'!D136</f>
        <v>DS 150</v>
      </c>
      <c r="E148" s="251">
        <f>ROUND('WP#3 - UE-190529 Light COS'!S136,2)</f>
        <v>0.14000000000000001</v>
      </c>
      <c r="F148" s="219">
        <f>ROUND('WP#3 - UE-190529 Light COS'!X136,2)</f>
        <v>0.02</v>
      </c>
    </row>
    <row r="149" spans="1:6" x14ac:dyDescent="0.2">
      <c r="A149" s="224">
        <f t="shared" si="4"/>
        <v>141</v>
      </c>
      <c r="B149" s="226" t="str">
        <f>'WP#3 - UE-190529 Light COS'!A137</f>
        <v>58E &amp; 59E</v>
      </c>
      <c r="C149" s="228" t="str">
        <f>'WP#3 - UE-190529 Light COS'!C137</f>
        <v>Sodium Vapor</v>
      </c>
      <c r="D149" s="246" t="str">
        <f>'WP#3 - UE-190529 Light COS'!D137</f>
        <v>DS 200</v>
      </c>
      <c r="E149" s="251">
        <f>ROUND('WP#3 - UE-190529 Light COS'!S137,2)</f>
        <v>0.14000000000000001</v>
      </c>
      <c r="F149" s="219">
        <f>ROUND('WP#3 - UE-190529 Light COS'!X137,2)</f>
        <v>0.03</v>
      </c>
    </row>
    <row r="150" spans="1:6" x14ac:dyDescent="0.2">
      <c r="A150" s="224">
        <f t="shared" si="4"/>
        <v>142</v>
      </c>
      <c r="B150" s="226" t="str">
        <f>'WP#3 - UE-190529 Light COS'!A138</f>
        <v>58E &amp; 59E</v>
      </c>
      <c r="C150" s="228" t="str">
        <f>'WP#3 - UE-190529 Light COS'!C138</f>
        <v>Sodium Vapor</v>
      </c>
      <c r="D150" s="246" t="str">
        <f>'WP#3 - UE-190529 Light COS'!D138</f>
        <v>DS 250</v>
      </c>
      <c r="E150" s="251">
        <f>ROUND('WP#3 - UE-190529 Light COS'!S138,2)</f>
        <v>0.14000000000000001</v>
      </c>
      <c r="F150" s="219">
        <f>ROUND('WP#3 - UE-190529 Light COS'!X138,2)</f>
        <v>0.04</v>
      </c>
    </row>
    <row r="151" spans="1:6" x14ac:dyDescent="0.2">
      <c r="A151" s="224">
        <f t="shared" si="4"/>
        <v>143</v>
      </c>
      <c r="B151" s="226" t="str">
        <f>'WP#3 - UE-190529 Light COS'!A139</f>
        <v>58E &amp; 59E</v>
      </c>
      <c r="C151" s="228" t="str">
        <f>'WP#3 - UE-190529 Light COS'!C139</f>
        <v>Sodium Vapor</v>
      </c>
      <c r="D151" s="246" t="str">
        <f>'WP#3 - UE-190529 Light COS'!D139</f>
        <v>DS 400</v>
      </c>
      <c r="E151" s="251">
        <f>ROUND('WP#3 - UE-190529 Light COS'!S139,2)</f>
        <v>0.14000000000000001</v>
      </c>
      <c r="F151" s="219">
        <f>ROUND('WP#3 - UE-190529 Light COS'!X139,2)</f>
        <v>0.06</v>
      </c>
    </row>
    <row r="152" spans="1:6" x14ac:dyDescent="0.2">
      <c r="A152" s="224">
        <f t="shared" si="4"/>
        <v>144</v>
      </c>
      <c r="B152" s="226"/>
      <c r="C152" s="228"/>
      <c r="D152" s="246"/>
      <c r="E152" s="239"/>
      <c r="F152" s="219"/>
    </row>
    <row r="153" spans="1:6" x14ac:dyDescent="0.2">
      <c r="A153" s="224">
        <f t="shared" si="4"/>
        <v>145</v>
      </c>
      <c r="B153" s="226" t="str">
        <f>'WP#3 - UE-190529 Light COS'!A141</f>
        <v>58E &amp; 59E</v>
      </c>
      <c r="C153" s="228" t="str">
        <f>'WP#3 - UE-190529 Light COS'!C141</f>
        <v>Sodium Vapor</v>
      </c>
      <c r="D153" s="246" t="str">
        <f>'WP#3 - UE-190529 Light COS'!D141</f>
        <v>HS 100</v>
      </c>
      <c r="E153" s="251">
        <f>ROUND('WP#3 - UE-190529 Light COS'!S141,2)</f>
        <v>0.14000000000000001</v>
      </c>
      <c r="F153" s="219">
        <f>ROUND('WP#3 - UE-190529 Light COS'!X141,2)</f>
        <v>0.01</v>
      </c>
    </row>
    <row r="154" spans="1:6" x14ac:dyDescent="0.2">
      <c r="A154" s="224">
        <f t="shared" si="4"/>
        <v>146</v>
      </c>
      <c r="B154" s="226" t="str">
        <f>'WP#3 - UE-190529 Light COS'!A142</f>
        <v>58E &amp; 59E</v>
      </c>
      <c r="C154" s="228" t="str">
        <f>'WP#3 - UE-190529 Light COS'!C142</f>
        <v>Sodium Vapor</v>
      </c>
      <c r="D154" s="246" t="str">
        <f>'WP#3 - UE-190529 Light COS'!D142</f>
        <v>HS 150</v>
      </c>
      <c r="E154" s="251">
        <f>ROUND('WP#3 - UE-190529 Light COS'!S142,2)</f>
        <v>0.14000000000000001</v>
      </c>
      <c r="F154" s="219">
        <f>ROUND('WP#3 - UE-190529 Light COS'!X142,2)</f>
        <v>0.02</v>
      </c>
    </row>
    <row r="155" spans="1:6" x14ac:dyDescent="0.2">
      <c r="A155" s="224">
        <f t="shared" si="4"/>
        <v>147</v>
      </c>
      <c r="B155" s="226" t="str">
        <f>'WP#3 - UE-190529 Light COS'!A143</f>
        <v>58E &amp; 59E</v>
      </c>
      <c r="C155" s="228" t="str">
        <f>'WP#3 - UE-190529 Light COS'!C143</f>
        <v>Sodium Vapor</v>
      </c>
      <c r="D155" s="246" t="str">
        <f>'WP#3 - UE-190529 Light COS'!D143</f>
        <v>HS 200</v>
      </c>
      <c r="E155" s="251">
        <f>ROUND('WP#3 - UE-190529 Light COS'!S143,2)</f>
        <v>0.14000000000000001</v>
      </c>
      <c r="F155" s="219">
        <f>ROUND('WP#3 - UE-190529 Light COS'!X143,2)</f>
        <v>0.03</v>
      </c>
    </row>
    <row r="156" spans="1:6" x14ac:dyDescent="0.2">
      <c r="A156" s="224">
        <f t="shared" si="4"/>
        <v>148</v>
      </c>
      <c r="B156" s="226" t="str">
        <f>'WP#3 - UE-190529 Light COS'!A144</f>
        <v>58E &amp; 59E</v>
      </c>
      <c r="C156" s="228" t="str">
        <f>'WP#3 - UE-190529 Light COS'!C144</f>
        <v>Sodium Vapor</v>
      </c>
      <c r="D156" s="246" t="str">
        <f>'WP#3 - UE-190529 Light COS'!D144</f>
        <v>HS 250</v>
      </c>
      <c r="E156" s="251">
        <f>ROUND('WP#3 - UE-190529 Light COS'!S144,2)</f>
        <v>0.14000000000000001</v>
      </c>
      <c r="F156" s="219">
        <f>ROUND('WP#3 - UE-190529 Light COS'!X144,2)</f>
        <v>0.04</v>
      </c>
    </row>
    <row r="157" spans="1:6" x14ac:dyDescent="0.2">
      <c r="A157" s="224">
        <f t="shared" si="4"/>
        <v>149</v>
      </c>
      <c r="B157" s="226" t="str">
        <f>'WP#3 - UE-190529 Light COS'!A145</f>
        <v>58E &amp; 59E</v>
      </c>
      <c r="C157" s="228" t="str">
        <f>'WP#3 - UE-190529 Light COS'!C145</f>
        <v>Sodium Vapor</v>
      </c>
      <c r="D157" s="246" t="str">
        <f>'WP#3 - UE-190529 Light COS'!D145</f>
        <v>HS 400</v>
      </c>
      <c r="E157" s="251">
        <f>ROUND('WP#3 - UE-190529 Light COS'!S145,2)</f>
        <v>0.14000000000000001</v>
      </c>
      <c r="F157" s="219">
        <f>ROUND('WP#3 - UE-190529 Light COS'!X145,2)</f>
        <v>0.06</v>
      </c>
    </row>
    <row r="158" spans="1:6" x14ac:dyDescent="0.2">
      <c r="A158" s="224">
        <f t="shared" si="4"/>
        <v>150</v>
      </c>
      <c r="B158" s="226"/>
      <c r="C158" s="228"/>
      <c r="D158" s="246"/>
      <c r="E158" s="239"/>
      <c r="F158" s="219"/>
    </row>
    <row r="159" spans="1:6" x14ac:dyDescent="0.2">
      <c r="A159" s="224">
        <f t="shared" si="4"/>
        <v>151</v>
      </c>
      <c r="B159" s="226" t="str">
        <f>'WP#3 - UE-190529 Light COS'!A147</f>
        <v>58E &amp; 59E</v>
      </c>
      <c r="C159" s="228" t="str">
        <f>'WP#3 - UE-190529 Light COS'!C147</f>
        <v>Metal Halide</v>
      </c>
      <c r="D159" s="246" t="str">
        <f>'WP#3 - UE-190529 Light COS'!D147</f>
        <v>DM 175</v>
      </c>
      <c r="E159" s="251">
        <f>ROUND('WP#3 - UE-190529 Light COS'!S147,2)</f>
        <v>0.14000000000000001</v>
      </c>
      <c r="F159" s="219">
        <f>ROUND('WP#3 - UE-190529 Light COS'!X147,2)</f>
        <v>0.03</v>
      </c>
    </row>
    <row r="160" spans="1:6" x14ac:dyDescent="0.2">
      <c r="A160" s="224">
        <f t="shared" si="4"/>
        <v>152</v>
      </c>
      <c r="B160" s="226" t="str">
        <f>'WP#3 - UE-190529 Light COS'!A148</f>
        <v>58E &amp; 59E</v>
      </c>
      <c r="C160" s="228" t="str">
        <f>'WP#3 - UE-190529 Light COS'!C148</f>
        <v>Metal Halide</v>
      </c>
      <c r="D160" s="246" t="str">
        <f>'WP#3 - UE-190529 Light COS'!D148</f>
        <v>DM 250</v>
      </c>
      <c r="E160" s="251">
        <f>ROUND('WP#3 - UE-190529 Light COS'!S148,2)</f>
        <v>0.14000000000000001</v>
      </c>
      <c r="F160" s="219">
        <f>ROUND('WP#3 - UE-190529 Light COS'!X148,2)</f>
        <v>0.04</v>
      </c>
    </row>
    <row r="161" spans="1:6" x14ac:dyDescent="0.2">
      <c r="A161" s="224">
        <f t="shared" si="4"/>
        <v>153</v>
      </c>
      <c r="B161" s="226" t="str">
        <f>'WP#3 - UE-190529 Light COS'!A149</f>
        <v>58E &amp; 59E</v>
      </c>
      <c r="C161" s="228" t="str">
        <f>'WP#3 - UE-190529 Light COS'!C149</f>
        <v>Metal Halide</v>
      </c>
      <c r="D161" s="246" t="str">
        <f>'WP#3 - UE-190529 Light COS'!D149</f>
        <v>DM 400</v>
      </c>
      <c r="E161" s="251">
        <f>ROUND('WP#3 - UE-190529 Light COS'!S149,2)</f>
        <v>0.14000000000000001</v>
      </c>
      <c r="F161" s="219">
        <f>ROUND('WP#3 - UE-190529 Light COS'!X149,2)</f>
        <v>0.06</v>
      </c>
    </row>
    <row r="162" spans="1:6" x14ac:dyDescent="0.2">
      <c r="A162" s="224">
        <f t="shared" si="4"/>
        <v>154</v>
      </c>
      <c r="B162" s="226" t="str">
        <f>'WP#3 - UE-190529 Light COS'!A150</f>
        <v>58E &amp; 59E</v>
      </c>
      <c r="C162" s="228" t="str">
        <f>'WP#3 - UE-190529 Light COS'!C150</f>
        <v>Metal Halide</v>
      </c>
      <c r="D162" s="246" t="str">
        <f>'WP#3 - UE-190529 Light COS'!D150</f>
        <v>DM 1000</v>
      </c>
      <c r="E162" s="251">
        <f>ROUND('WP#3 - UE-190529 Light COS'!S150,2)</f>
        <v>0.14000000000000001</v>
      </c>
      <c r="F162" s="219">
        <f>ROUND('WP#3 - UE-190529 Light COS'!X150,2)</f>
        <v>0.14000000000000001</v>
      </c>
    </row>
    <row r="163" spans="1:6" x14ac:dyDescent="0.2">
      <c r="A163" s="224">
        <f t="shared" si="4"/>
        <v>155</v>
      </c>
      <c r="B163" s="226"/>
      <c r="C163" s="228"/>
      <c r="D163" s="246"/>
      <c r="E163" s="239"/>
      <c r="F163" s="219"/>
    </row>
    <row r="164" spans="1:6" x14ac:dyDescent="0.2">
      <c r="A164" s="224">
        <f t="shared" si="4"/>
        <v>156</v>
      </c>
      <c r="B164" s="226" t="str">
        <f>'WP#3 - UE-190529 Light COS'!A152</f>
        <v>58E &amp; 59E</v>
      </c>
      <c r="C164" s="228" t="str">
        <f>'WP#3 - UE-190529 Light COS'!C152</f>
        <v>Metal Halide</v>
      </c>
      <c r="D164" s="246" t="str">
        <f>'WP#3 - UE-190529 Light COS'!D152</f>
        <v>HM 250</v>
      </c>
      <c r="E164" s="251">
        <f>ROUND('WP#3 - UE-190529 Light COS'!S152,2)</f>
        <v>0.14000000000000001</v>
      </c>
      <c r="F164" s="219">
        <f>ROUND('WP#3 - UE-190529 Light COS'!X152,2)</f>
        <v>0.04</v>
      </c>
    </row>
    <row r="165" spans="1:6" x14ac:dyDescent="0.2">
      <c r="A165" s="224">
        <f t="shared" si="4"/>
        <v>157</v>
      </c>
      <c r="B165" s="226" t="str">
        <f>'WP#3 - UE-190529 Light COS'!A153</f>
        <v>58E &amp; 59E</v>
      </c>
      <c r="C165" s="228" t="str">
        <f>'WP#3 - UE-190529 Light COS'!C153</f>
        <v>Metal Halide</v>
      </c>
      <c r="D165" s="246" t="str">
        <f>'WP#3 - UE-190529 Light COS'!D153</f>
        <v>HM 400</v>
      </c>
      <c r="E165" s="251">
        <f>ROUND('WP#3 - UE-190529 Light COS'!S153,2)</f>
        <v>0.14000000000000001</v>
      </c>
      <c r="F165" s="219">
        <f>ROUND('WP#3 - UE-190529 Light COS'!X153,2)</f>
        <v>0.06</v>
      </c>
    </row>
    <row r="166" spans="1:6" x14ac:dyDescent="0.2">
      <c r="A166" s="224">
        <f t="shared" si="4"/>
        <v>158</v>
      </c>
      <c r="B166" s="226"/>
      <c r="C166" s="228"/>
      <c r="D166" s="246"/>
      <c r="E166" s="239"/>
      <c r="F166" s="219"/>
    </row>
    <row r="167" spans="1:6" x14ac:dyDescent="0.2">
      <c r="A167" s="224">
        <f t="shared" si="4"/>
        <v>159</v>
      </c>
      <c r="B167" s="226" t="str">
        <f>'WP#3 - UE-190529 Light COS'!A155</f>
        <v>58E &amp; 59E</v>
      </c>
      <c r="C167" s="228" t="str">
        <f>'WP#3 - UE-190529 Light COS'!C155</f>
        <v>Light Emitting Diode</v>
      </c>
      <c r="D167" s="246" t="str">
        <f>'WP#3 - UE-190529 Light COS'!D155</f>
        <v>LED 030.01-060</v>
      </c>
      <c r="E167" s="251">
        <f>ROUND('WP#3 - UE-190529 Light COS'!S155,2)</f>
        <v>0.14000000000000001</v>
      </c>
      <c r="F167" s="219">
        <f>ROUND('WP#3 - UE-190529 Light COS'!X155,2)</f>
        <v>0.01</v>
      </c>
    </row>
    <row r="168" spans="1:6" x14ac:dyDescent="0.2">
      <c r="A168" s="224">
        <f t="shared" si="4"/>
        <v>160</v>
      </c>
      <c r="B168" s="226" t="str">
        <f>'WP#3 - UE-190529 Light COS'!A156</f>
        <v>58E &amp; 59E</v>
      </c>
      <c r="C168" s="228" t="str">
        <f>'WP#3 - UE-190529 Light COS'!C156</f>
        <v>Light Emitting Diode</v>
      </c>
      <c r="D168" s="246" t="str">
        <f>'WP#3 - UE-190529 Light COS'!D156</f>
        <v>LED 060.01-090</v>
      </c>
      <c r="E168" s="251">
        <f>ROUND('WP#3 - UE-190529 Light COS'!S156,2)</f>
        <v>0.14000000000000001</v>
      </c>
      <c r="F168" s="219">
        <f>ROUND('WP#3 - UE-190529 Light COS'!X156,2)</f>
        <v>0.01</v>
      </c>
    </row>
    <row r="169" spans="1:6" x14ac:dyDescent="0.2">
      <c r="A169" s="224">
        <f t="shared" si="4"/>
        <v>161</v>
      </c>
      <c r="B169" s="226" t="str">
        <f>'WP#3 - UE-190529 Light COS'!A157</f>
        <v>58E &amp; 59E</v>
      </c>
      <c r="C169" s="228" t="str">
        <f>'WP#3 - UE-190529 Light COS'!C157</f>
        <v>Light Emitting Diode</v>
      </c>
      <c r="D169" s="246" t="str">
        <f>'WP#3 - UE-190529 Light COS'!D157</f>
        <v>LED 090.01-120</v>
      </c>
      <c r="E169" s="251">
        <f>ROUND('WP#3 - UE-190529 Light COS'!S157,2)</f>
        <v>0.14000000000000001</v>
      </c>
      <c r="F169" s="219">
        <f>ROUND('WP#3 - UE-190529 Light COS'!X157,2)</f>
        <v>0.02</v>
      </c>
    </row>
    <row r="170" spans="1:6" x14ac:dyDescent="0.2">
      <c r="A170" s="224">
        <f t="shared" ref="A170:A190" si="5">A169+1</f>
        <v>162</v>
      </c>
      <c r="B170" s="226" t="str">
        <f>'WP#3 - UE-190529 Light COS'!A158</f>
        <v>58E &amp; 59E</v>
      </c>
      <c r="C170" s="228" t="str">
        <f>'WP#3 - UE-190529 Light COS'!C158</f>
        <v>Light Emitting Diode</v>
      </c>
      <c r="D170" s="246" t="str">
        <f>'WP#3 - UE-190529 Light COS'!D158</f>
        <v>LED 120.01-150</v>
      </c>
      <c r="E170" s="251">
        <f>ROUND('WP#3 - UE-190529 Light COS'!S158,2)</f>
        <v>0.14000000000000001</v>
      </c>
      <c r="F170" s="219">
        <f>ROUND('WP#3 - UE-190529 Light COS'!X158,2)</f>
        <v>0.02</v>
      </c>
    </row>
    <row r="171" spans="1:6" x14ac:dyDescent="0.2">
      <c r="A171" s="224">
        <f t="shared" si="5"/>
        <v>163</v>
      </c>
      <c r="B171" s="226" t="str">
        <f>'WP#3 - UE-190529 Light COS'!A159</f>
        <v>58E &amp; 59E</v>
      </c>
      <c r="C171" s="228" t="str">
        <f>'WP#3 - UE-190529 Light COS'!C159</f>
        <v>Light Emitting Diode</v>
      </c>
      <c r="D171" s="246" t="str">
        <f>'WP#3 - UE-190529 Light COS'!D159</f>
        <v>LED 150.01-180</v>
      </c>
      <c r="E171" s="251">
        <f>ROUND('WP#3 - UE-190529 Light COS'!S159,2)</f>
        <v>0.14000000000000001</v>
      </c>
      <c r="F171" s="219">
        <f>ROUND('WP#3 - UE-190529 Light COS'!X159,2)</f>
        <v>0.02</v>
      </c>
    </row>
    <row r="172" spans="1:6" x14ac:dyDescent="0.2">
      <c r="A172" s="224">
        <f t="shared" si="5"/>
        <v>164</v>
      </c>
      <c r="B172" s="226" t="str">
        <f>'WP#3 - UE-190529 Light COS'!A160</f>
        <v>58E &amp; 59E</v>
      </c>
      <c r="C172" s="228" t="str">
        <f>'WP#3 - UE-190529 Light COS'!C160</f>
        <v>Light Emitting Diode</v>
      </c>
      <c r="D172" s="246" t="str">
        <f>'WP#3 - UE-190529 Light COS'!D160</f>
        <v>LED 180.01-210</v>
      </c>
      <c r="E172" s="251">
        <f>ROUND('WP#3 - UE-190529 Light COS'!S160,2)</f>
        <v>0.14000000000000001</v>
      </c>
      <c r="F172" s="219">
        <f>ROUND('WP#3 - UE-190529 Light COS'!X160,2)</f>
        <v>0.03</v>
      </c>
    </row>
    <row r="173" spans="1:6" x14ac:dyDescent="0.2">
      <c r="A173" s="224">
        <f t="shared" si="5"/>
        <v>165</v>
      </c>
      <c r="B173" s="226" t="str">
        <f>'WP#3 - UE-190529 Light COS'!A161</f>
        <v>58E &amp; 59E</v>
      </c>
      <c r="C173" s="228" t="str">
        <f>'WP#3 - UE-190529 Light COS'!C161</f>
        <v>Light Emitting Diode</v>
      </c>
      <c r="D173" s="246" t="str">
        <f>'WP#3 - UE-190529 Light COS'!D161</f>
        <v>LED 210.01-240</v>
      </c>
      <c r="E173" s="251">
        <f>ROUND('WP#3 - UE-190529 Light COS'!S161,2)</f>
        <v>0.14000000000000001</v>
      </c>
      <c r="F173" s="219">
        <f>ROUND('WP#3 - UE-190529 Light COS'!X161,2)</f>
        <v>0.03</v>
      </c>
    </row>
    <row r="174" spans="1:6" x14ac:dyDescent="0.2">
      <c r="A174" s="224">
        <f t="shared" si="5"/>
        <v>166</v>
      </c>
      <c r="B174" s="226" t="str">
        <f>'WP#3 - UE-190529 Light COS'!A162</f>
        <v>58E &amp; 59E</v>
      </c>
      <c r="C174" s="228" t="str">
        <f>'WP#3 - UE-190529 Light COS'!C162</f>
        <v>Light Emitting Diode</v>
      </c>
      <c r="D174" s="246" t="str">
        <f>'WP#3 - UE-190529 Light COS'!D162</f>
        <v>LED 240.01-270</v>
      </c>
      <c r="E174" s="251">
        <f>ROUND('WP#3 - UE-190529 Light COS'!S162,2)</f>
        <v>0.14000000000000001</v>
      </c>
      <c r="F174" s="219">
        <f>ROUND('WP#3 - UE-190529 Light COS'!X162,2)</f>
        <v>0.04</v>
      </c>
    </row>
    <row r="175" spans="1:6" x14ac:dyDescent="0.2">
      <c r="A175" s="224">
        <f t="shared" si="5"/>
        <v>167</v>
      </c>
      <c r="B175" s="226" t="str">
        <f>'WP#3 - UE-190529 Light COS'!A163</f>
        <v>58E &amp; 59E</v>
      </c>
      <c r="C175" s="228" t="str">
        <f>'WP#3 - UE-190529 Light COS'!C163</f>
        <v>Light Emitting Diode</v>
      </c>
      <c r="D175" s="246" t="str">
        <f>'WP#3 - UE-190529 Light COS'!D163</f>
        <v>LED 270.01-300</v>
      </c>
      <c r="E175" s="251">
        <f>ROUND('WP#3 - UE-190529 Light COS'!S163,2)</f>
        <v>0.14000000000000001</v>
      </c>
      <c r="F175" s="219">
        <f>ROUND('WP#3 - UE-190529 Light COS'!X163,2)</f>
        <v>0.04</v>
      </c>
    </row>
    <row r="176" spans="1:6" x14ac:dyDescent="0.2">
      <c r="A176" s="224">
        <f t="shared" si="5"/>
        <v>168</v>
      </c>
      <c r="B176" s="226" t="str">
        <f>'WP#3 - UE-190529 Light COS'!A164</f>
        <v>58E &amp; 59E</v>
      </c>
      <c r="C176" s="228" t="str">
        <f>'WP#3 - UE-190529 Light COS'!C164</f>
        <v>Light Emitting Diode</v>
      </c>
      <c r="D176" s="246" t="str">
        <f>'WP#3 - UE-190529 Light COS'!D164</f>
        <v>LED 300.01-400</v>
      </c>
      <c r="E176" s="251">
        <f>ROUND('WP#3 - UE-190529 Light COS'!S164,2)</f>
        <v>0.14000000000000001</v>
      </c>
      <c r="F176" s="219">
        <f>ROUND('WP#3 - UE-190529 Light COS'!X164,2)</f>
        <v>0.05</v>
      </c>
    </row>
    <row r="177" spans="1:6" x14ac:dyDescent="0.2">
      <c r="A177" s="224">
        <f t="shared" si="5"/>
        <v>169</v>
      </c>
      <c r="B177" s="226" t="str">
        <f>'WP#3 - UE-190529 Light COS'!A165</f>
        <v>58E &amp; 59E</v>
      </c>
      <c r="C177" s="228" t="str">
        <f>'WP#3 - UE-190529 Light COS'!C165</f>
        <v>Light Emitting Diode</v>
      </c>
      <c r="D177" s="246" t="str">
        <f>'WP#3 - UE-190529 Light COS'!D165</f>
        <v>LED 400.01-500</v>
      </c>
      <c r="E177" s="251">
        <f>ROUND('WP#3 - UE-190529 Light COS'!S165,2)</f>
        <v>0.14000000000000001</v>
      </c>
      <c r="F177" s="219">
        <f>ROUND('WP#3 - UE-190529 Light COS'!X165,2)</f>
        <v>7.0000000000000007E-2</v>
      </c>
    </row>
    <row r="178" spans="1:6" x14ac:dyDescent="0.2">
      <c r="A178" s="224">
        <f t="shared" si="5"/>
        <v>170</v>
      </c>
      <c r="B178" s="226" t="str">
        <f>'WP#3 - UE-190529 Light COS'!A166</f>
        <v>58E &amp; 59E</v>
      </c>
      <c r="C178" s="228" t="str">
        <f>'WP#3 - UE-190529 Light COS'!C166</f>
        <v>Light Emitting Diode</v>
      </c>
      <c r="D178" s="246" t="str">
        <f>'WP#3 - UE-190529 Light COS'!D166</f>
        <v>LED 500.01-600</v>
      </c>
      <c r="E178" s="251">
        <f>ROUND('WP#3 - UE-190529 Light COS'!S166,2)</f>
        <v>0.14000000000000001</v>
      </c>
      <c r="F178" s="219">
        <f>ROUND('WP#3 - UE-190529 Light COS'!X166,2)</f>
        <v>0.08</v>
      </c>
    </row>
    <row r="179" spans="1:6" x14ac:dyDescent="0.2">
      <c r="A179" s="224">
        <f t="shared" si="5"/>
        <v>171</v>
      </c>
      <c r="B179" s="226" t="str">
        <f>'WP#3 - UE-190529 Light COS'!A167</f>
        <v>58E &amp; 59E</v>
      </c>
      <c r="C179" s="228" t="str">
        <f>'WP#3 - UE-190529 Light COS'!C167</f>
        <v>Light Emitting Diode</v>
      </c>
      <c r="D179" s="246" t="str">
        <f>'WP#3 - UE-190529 Light COS'!D167</f>
        <v>LED 600.01-700</v>
      </c>
      <c r="E179" s="251">
        <f>ROUND('WP#3 - UE-190529 Light COS'!S167,2)</f>
        <v>0.14000000000000001</v>
      </c>
      <c r="F179" s="219">
        <f>ROUND('WP#3 - UE-190529 Light COS'!X167,2)</f>
        <v>0.09</v>
      </c>
    </row>
    <row r="180" spans="1:6" x14ac:dyDescent="0.2">
      <c r="A180" s="224">
        <f t="shared" si="5"/>
        <v>172</v>
      </c>
      <c r="B180" s="226" t="str">
        <f>'WP#3 - UE-190529 Light COS'!A168</f>
        <v>58E &amp; 59E</v>
      </c>
      <c r="C180" s="228" t="str">
        <f>'WP#3 - UE-190529 Light COS'!C168</f>
        <v>Light Emitting Diode</v>
      </c>
      <c r="D180" s="246" t="str">
        <f>'WP#3 - UE-190529 Light COS'!D168</f>
        <v>LED 700.01-800</v>
      </c>
      <c r="E180" s="251">
        <f>ROUND('WP#3 - UE-190529 Light COS'!S168,2)</f>
        <v>0.14000000000000001</v>
      </c>
      <c r="F180" s="219">
        <f>ROUND('WP#3 - UE-190529 Light COS'!X168,2)</f>
        <v>0.11</v>
      </c>
    </row>
    <row r="181" spans="1:6" x14ac:dyDescent="0.2">
      <c r="A181" s="224">
        <f t="shared" si="5"/>
        <v>173</v>
      </c>
      <c r="B181" s="226" t="str">
        <f>'WP#3 - UE-190529 Light COS'!A169</f>
        <v>58E &amp; 59E</v>
      </c>
      <c r="C181" s="228" t="str">
        <f>'WP#3 - UE-190529 Light COS'!C169</f>
        <v>Light Emitting Diode</v>
      </c>
      <c r="D181" s="246" t="str">
        <f>'WP#3 - UE-190529 Light COS'!D169</f>
        <v>LED 800.01-900</v>
      </c>
      <c r="E181" s="251">
        <f>ROUND('WP#3 - UE-190529 Light COS'!S169,2)</f>
        <v>0.14000000000000001</v>
      </c>
      <c r="F181" s="219">
        <f>ROUND('WP#3 - UE-190529 Light COS'!X169,2)</f>
        <v>0.12</v>
      </c>
    </row>
    <row r="182" spans="1:6" x14ac:dyDescent="0.2">
      <c r="A182" s="224">
        <f t="shared" si="5"/>
        <v>174</v>
      </c>
      <c r="B182" s="226"/>
      <c r="C182" s="228"/>
      <c r="D182" s="246"/>
      <c r="E182" s="239"/>
      <c r="F182" s="219"/>
    </row>
    <row r="183" spans="1:6" x14ac:dyDescent="0.2">
      <c r="A183" s="224">
        <f t="shared" si="5"/>
        <v>175</v>
      </c>
      <c r="B183" s="226" t="str">
        <f>'WP#3 - UE-190529 Light COS'!A170</f>
        <v>Sch 57</v>
      </c>
      <c r="C183" s="228"/>
      <c r="D183" s="246"/>
      <c r="E183" s="239"/>
      <c r="F183" s="219"/>
    </row>
    <row r="184" spans="1:6" x14ac:dyDescent="0.2">
      <c r="A184" s="224">
        <f t="shared" si="5"/>
        <v>176</v>
      </c>
      <c r="B184" s="226" t="str">
        <f>'WP#3 - UE-190529 Light COS'!A171</f>
        <v>57E</v>
      </c>
      <c r="C184" s="228" t="str">
        <f>'WP#3 - UE-190529 Light COS'!C171</f>
        <v>Per W charge</v>
      </c>
      <c r="D184" s="247">
        <f>'WP#3 - UE-190529 Light COS'!E171</f>
        <v>1090639.8333333333</v>
      </c>
      <c r="E184" s="251">
        <f>ROUND('WP#3 - UE-190529 Light COS'!S171,2)</f>
        <v>0.14000000000000001</v>
      </c>
      <c r="F184" s="252">
        <f>E184/1000</f>
        <v>1.4000000000000001E-4</v>
      </c>
    </row>
    <row r="185" spans="1:6" x14ac:dyDescent="0.2">
      <c r="A185" s="224">
        <f t="shared" si="5"/>
        <v>177</v>
      </c>
      <c r="B185" s="226"/>
      <c r="C185" s="228"/>
      <c r="D185" s="246"/>
      <c r="E185" s="239"/>
      <c r="F185" s="219"/>
    </row>
    <row r="186" spans="1:6" x14ac:dyDescent="0.2">
      <c r="A186" s="224">
        <f t="shared" si="5"/>
        <v>178</v>
      </c>
      <c r="B186" s="226" t="str">
        <f>'WP#3 - UE-190529 Light COS'!A172</f>
        <v>Pole Rental Rates</v>
      </c>
      <c r="C186" s="228"/>
      <c r="D186" s="246"/>
      <c r="E186" s="239"/>
      <c r="F186" s="219"/>
    </row>
    <row r="187" spans="1:6" x14ac:dyDescent="0.2">
      <c r="A187" s="224">
        <f t="shared" si="5"/>
        <v>179</v>
      </c>
      <c r="B187" s="226" t="str">
        <f>'WP#3 - UE-190529 Light COS'!A173</f>
        <v>55 &amp; 56</v>
      </c>
      <c r="C187" s="228" t="str">
        <f>'WP#3 - UE-190529 Light COS'!C173</f>
        <v>Pole</v>
      </c>
      <c r="D187" s="246" t="str">
        <f>'WP#3 - UE-190529 Light COS'!D173</f>
        <v>Old</v>
      </c>
      <c r="E187" s="251">
        <f>ROUND('WP#3 - UE-190529 Light COS'!S173,2)</f>
        <v>0.14000000000000001</v>
      </c>
      <c r="F187" s="219">
        <f>ROUND('WP#3 - UE-190529 Light COS'!X173,2)</f>
        <v>0</v>
      </c>
    </row>
    <row r="188" spans="1:6" x14ac:dyDescent="0.2">
      <c r="A188" s="224">
        <f t="shared" si="5"/>
        <v>180</v>
      </c>
      <c r="B188" s="226" t="str">
        <f>'WP#3 - UE-190529 Light COS'!A174</f>
        <v>56 &amp; 56</v>
      </c>
      <c r="C188" s="228" t="str">
        <f>'WP#3 - UE-190529 Light COS'!C174</f>
        <v>Pole</v>
      </c>
      <c r="D188" s="246" t="str">
        <f>'WP#3 - UE-190529 Light COS'!D174</f>
        <v>New</v>
      </c>
      <c r="E188" s="251">
        <f>ROUND('WP#3 - UE-190529 Light COS'!S174,2)</f>
        <v>0.14000000000000001</v>
      </c>
      <c r="F188" s="219">
        <f>ROUND('WP#3 - UE-190529 Light COS'!X174,2)</f>
        <v>0</v>
      </c>
    </row>
    <row r="189" spans="1:6" x14ac:dyDescent="0.2">
      <c r="A189" s="224">
        <f t="shared" si="5"/>
        <v>181</v>
      </c>
      <c r="B189" s="226"/>
      <c r="C189" s="228"/>
      <c r="D189" s="246"/>
      <c r="E189" s="251"/>
      <c r="F189" s="219"/>
    </row>
    <row r="190" spans="1:6" x14ac:dyDescent="0.2">
      <c r="A190" s="224">
        <f t="shared" si="5"/>
        <v>182</v>
      </c>
      <c r="B190" s="226" t="str">
        <f>'WP#3 - UE-190529 Light COS'!A176</f>
        <v>58 &amp; 59</v>
      </c>
      <c r="C190" s="228" t="str">
        <f>'WP#3 - UE-190529 Light COS'!C176</f>
        <v>Pole</v>
      </c>
      <c r="D190" s="246" t="str">
        <f>'WP#3 - UE-190529 Light COS'!D176</f>
        <v>New</v>
      </c>
      <c r="E190" s="251">
        <f>ROUND('WP#3 - UE-190529 Light COS'!S176,2)</f>
        <v>0.14000000000000001</v>
      </c>
      <c r="F190" s="219">
        <f>ROUND('WP#3 - UE-190529 Light COS'!X176,2)</f>
        <v>0</v>
      </c>
    </row>
    <row r="191" spans="1:6" ht="12" thickBot="1" x14ac:dyDescent="0.25">
      <c r="A191" s="231"/>
      <c r="B191" s="248"/>
      <c r="C191" s="249"/>
      <c r="D191" s="250"/>
      <c r="E191" s="253"/>
      <c r="F191" s="254"/>
    </row>
    <row r="192" spans="1:6" x14ac:dyDescent="0.2">
      <c r="B192" s="34"/>
      <c r="C192" s="33"/>
      <c r="D192" s="32"/>
      <c r="E192" s="30"/>
      <c r="F192" s="29"/>
    </row>
    <row r="193" spans="2:6" x14ac:dyDescent="0.2">
      <c r="B193" s="34"/>
      <c r="C193" s="33"/>
      <c r="D193" s="32"/>
      <c r="E193" s="30"/>
      <c r="F193" s="29"/>
    </row>
    <row r="194" spans="2:6" x14ac:dyDescent="0.2">
      <c r="B194" s="34"/>
      <c r="C194" s="33"/>
      <c r="D194" s="32"/>
      <c r="E194" s="30"/>
      <c r="F194" s="29"/>
    </row>
    <row r="195" spans="2:6" x14ac:dyDescent="0.2">
      <c r="B195" s="34"/>
      <c r="C195" s="33"/>
      <c r="D195" s="32"/>
      <c r="E195" s="30"/>
      <c r="F195" s="29"/>
    </row>
    <row r="196" spans="2:6" x14ac:dyDescent="0.2">
      <c r="B196" s="34"/>
      <c r="C196" s="33"/>
      <c r="D196" s="32"/>
      <c r="E196" s="30"/>
      <c r="F196" s="29"/>
    </row>
    <row r="197" spans="2:6" x14ac:dyDescent="0.2">
      <c r="B197" s="34"/>
      <c r="C197" s="33"/>
      <c r="D197" s="32"/>
      <c r="E197" s="30"/>
      <c r="F197" s="29"/>
    </row>
    <row r="198" spans="2:6" x14ac:dyDescent="0.2">
      <c r="B198" s="34"/>
      <c r="C198" s="33"/>
      <c r="D198" s="32"/>
      <c r="E198" s="30"/>
      <c r="F198" s="29"/>
    </row>
    <row r="199" spans="2:6" x14ac:dyDescent="0.2">
      <c r="B199" s="28"/>
    </row>
    <row r="201" spans="2:6" x14ac:dyDescent="0.2">
      <c r="B201" s="28"/>
    </row>
    <row r="202" spans="2:6" x14ac:dyDescent="0.2">
      <c r="B202" s="28"/>
    </row>
  </sheetData>
  <mergeCells count="6">
    <mergeCell ref="A1:F1"/>
    <mergeCell ref="A2:F2"/>
    <mergeCell ref="A3:F3"/>
    <mergeCell ref="A4:F4"/>
    <mergeCell ref="A5:D5"/>
    <mergeCell ref="E5:F5"/>
  </mergeCells>
  <pageMargins left="0.7" right="0.7" top="0.75" bottom="0.75" header="0.3" footer="0.3"/>
  <pageSetup scale="61" fitToHeight="2" orientation="portrait" r:id="rId1"/>
  <headerFooter>
    <oddFooter>&amp;R&amp;F&amp;A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202"/>
  <sheetViews>
    <sheetView topLeftCell="B1" zoomScaleNormal="100" workbookViewId="0">
      <pane ySplit="6" topLeftCell="A7" activePane="bottomLeft" state="frozen"/>
      <selection activeCell="I25" sqref="I25"/>
      <selection pane="bottomLeft" activeCell="H75" sqref="H75"/>
    </sheetView>
  </sheetViews>
  <sheetFormatPr defaultColWidth="9.140625" defaultRowHeight="11.25" x14ac:dyDescent="0.2"/>
  <cols>
    <col min="1" max="1" width="7.42578125" style="3" bestFit="1" customWidth="1"/>
    <col min="2" max="2" width="17.28515625" style="1" bestFit="1" customWidth="1"/>
    <col min="3" max="3" width="14.7109375" style="1" bestFit="1" customWidth="1"/>
    <col min="4" max="4" width="14.28515625" style="1" customWidth="1"/>
    <col min="5" max="5" width="10.85546875" style="1" bestFit="1" customWidth="1"/>
    <col min="6" max="6" width="13.85546875" style="1" bestFit="1" customWidth="1"/>
    <col min="7" max="7" width="9.28515625" style="1" customWidth="1"/>
    <col min="8" max="8" width="8.5703125" style="1" customWidth="1"/>
    <col min="9" max="16384" width="9.140625" style="1"/>
  </cols>
  <sheetData>
    <row r="1" spans="1:8" x14ac:dyDescent="0.2">
      <c r="A1" s="350" t="str">
        <f>'Sch 140 Prod Trans Demand Chg'!A1:F1</f>
        <v>Puget Sound Energy</v>
      </c>
      <c r="B1" s="350"/>
      <c r="C1" s="350"/>
      <c r="D1" s="350"/>
      <c r="E1" s="350"/>
      <c r="F1" s="350"/>
      <c r="G1" s="350"/>
      <c r="H1" s="350"/>
    </row>
    <row r="2" spans="1:8" x14ac:dyDescent="0.2">
      <c r="A2" s="350" t="s">
        <v>241</v>
      </c>
      <c r="B2" s="350"/>
      <c r="C2" s="350"/>
      <c r="D2" s="350"/>
      <c r="E2" s="350"/>
      <c r="F2" s="350"/>
      <c r="G2" s="350"/>
      <c r="H2" s="350"/>
    </row>
    <row r="3" spans="1:8" x14ac:dyDescent="0.2">
      <c r="A3" s="350" t="str">
        <f>'Prelim Sch 140 Combined Charges'!A3</f>
        <v>2022 Schedule 140 Property Tax Workpapers</v>
      </c>
      <c r="B3" s="350"/>
      <c r="C3" s="350"/>
      <c r="D3" s="350"/>
      <c r="E3" s="350"/>
      <c r="F3" s="350"/>
      <c r="G3" s="350"/>
      <c r="H3" s="350"/>
    </row>
    <row r="4" spans="1:8" ht="12" thickBot="1" x14ac:dyDescent="0.25">
      <c r="A4" s="350" t="str">
        <f>'Prelim Sch 140 Combined Charges'!A4</f>
        <v>Test Year Ending April 30, 2023</v>
      </c>
      <c r="B4" s="350"/>
      <c r="C4" s="350"/>
      <c r="D4" s="350"/>
      <c r="E4" s="350"/>
      <c r="F4" s="350"/>
      <c r="G4" s="350"/>
      <c r="H4" s="350"/>
    </row>
    <row r="5" spans="1:8" ht="39.75" customHeight="1" thickBot="1" x14ac:dyDescent="0.3">
      <c r="A5" s="357" t="s">
        <v>362</v>
      </c>
      <c r="B5" s="358"/>
      <c r="C5" s="358"/>
      <c r="D5" s="358"/>
      <c r="E5" s="362"/>
      <c r="F5" s="363"/>
      <c r="G5" s="360" t="s">
        <v>363</v>
      </c>
      <c r="H5" s="361"/>
    </row>
    <row r="6" spans="1:8" s="7" customFormat="1" ht="33.75" x14ac:dyDescent="0.2">
      <c r="A6" s="257" t="s">
        <v>40</v>
      </c>
      <c r="B6" s="258" t="s">
        <v>39</v>
      </c>
      <c r="C6" s="259" t="s">
        <v>38</v>
      </c>
      <c r="D6" s="258" t="s">
        <v>37</v>
      </c>
      <c r="E6" s="258" t="s">
        <v>240</v>
      </c>
      <c r="F6" s="260" t="s">
        <v>239</v>
      </c>
      <c r="G6" s="255" t="s">
        <v>238</v>
      </c>
      <c r="H6" s="256" t="s">
        <v>237</v>
      </c>
    </row>
    <row r="7" spans="1:8" x14ac:dyDescent="0.2">
      <c r="A7" s="224"/>
      <c r="B7" s="160" t="s">
        <v>34</v>
      </c>
      <c r="C7" s="150" t="s">
        <v>33</v>
      </c>
      <c r="D7" s="261" t="s">
        <v>32</v>
      </c>
      <c r="E7" s="157" t="s">
        <v>31</v>
      </c>
      <c r="F7" s="225" t="s">
        <v>30</v>
      </c>
      <c r="G7" s="266" t="s">
        <v>29</v>
      </c>
      <c r="H7" s="218" t="s">
        <v>28</v>
      </c>
    </row>
    <row r="8" spans="1:8" x14ac:dyDescent="0.2">
      <c r="A8" s="224" t="s">
        <v>21</v>
      </c>
      <c r="B8" s="160"/>
      <c r="C8" s="160"/>
      <c r="D8" s="157"/>
      <c r="E8" s="157" t="s">
        <v>224</v>
      </c>
      <c r="F8" s="225" t="s">
        <v>236</v>
      </c>
      <c r="G8" s="236"/>
      <c r="H8" s="218" t="s">
        <v>223</v>
      </c>
    </row>
    <row r="9" spans="1:8" x14ac:dyDescent="0.2">
      <c r="A9" s="224">
        <v>1</v>
      </c>
      <c r="B9" s="226" t="str">
        <f>'WP#3 - UE-190529 Light COS'!A3</f>
        <v>Sch 50E</v>
      </c>
      <c r="C9" s="161"/>
      <c r="D9" s="161"/>
      <c r="E9" s="160"/>
      <c r="F9" s="262"/>
      <c r="G9" s="217"/>
      <c r="H9" s="238"/>
    </row>
    <row r="10" spans="1:8" x14ac:dyDescent="0.2">
      <c r="A10" s="224">
        <f t="shared" ref="A10:A41" si="0">A9+1</f>
        <v>2</v>
      </c>
      <c r="B10" s="226" t="str">
        <f>'WP#3 - UE-190529 Light COS'!A4</f>
        <v>003</v>
      </c>
      <c r="C10" s="228" t="str">
        <f>'WP#3 - UE-190529 Light COS'!C4</f>
        <v>Compact Flourescent</v>
      </c>
      <c r="D10" s="165" t="str">
        <f>'WP#3 - UE-190529 Light COS'!D4</f>
        <v>CF 22</v>
      </c>
      <c r="E10" s="160">
        <f>4200/12</f>
        <v>350</v>
      </c>
      <c r="F10" s="262">
        <f>'WP#3 - UE-190529 Light COS'!O4</f>
        <v>7.7</v>
      </c>
      <c r="G10" s="251">
        <f>ROUND('WP#3 - UE-190529 Light COS'!T4,2)</f>
        <v>0</v>
      </c>
      <c r="H10" s="219">
        <f>ROUND('WP#3 - UE-190529 Light COS'!Y4,2)</f>
        <v>0.01</v>
      </c>
    </row>
    <row r="11" spans="1:8" x14ac:dyDescent="0.2">
      <c r="A11" s="224">
        <f t="shared" si="0"/>
        <v>3</v>
      </c>
      <c r="B11" s="226"/>
      <c r="C11" s="228"/>
      <c r="D11" s="165"/>
      <c r="E11" s="160"/>
      <c r="F11" s="262"/>
      <c r="G11" s="239"/>
      <c r="H11" s="267"/>
    </row>
    <row r="12" spans="1:8" x14ac:dyDescent="0.2">
      <c r="A12" s="224">
        <f t="shared" si="0"/>
        <v>4</v>
      </c>
      <c r="B12" s="226" t="str">
        <f>'WP#3 - UE-190529 Light COS'!A6</f>
        <v>50E-A</v>
      </c>
      <c r="C12" s="228" t="str">
        <f>'WP#3 - UE-190529 Light COS'!C6</f>
        <v>Mercury Vapor</v>
      </c>
      <c r="D12" s="165" t="str">
        <f>'WP#3 - UE-190529 Light COS'!D6</f>
        <v>MV 100</v>
      </c>
      <c r="E12" s="160">
        <f>4200/12</f>
        <v>350</v>
      </c>
      <c r="F12" s="262">
        <f>'WP#3 - UE-190529 Light COS'!O6</f>
        <v>35</v>
      </c>
      <c r="G12" s="251">
        <f>ROUND('WP#3 - UE-190529 Light COS'!T6,2)</f>
        <v>0</v>
      </c>
      <c r="H12" s="219">
        <f>ROUND('WP#3 - UE-190529 Light COS'!Y6,2)</f>
        <v>0.04</v>
      </c>
    </row>
    <row r="13" spans="1:8" x14ac:dyDescent="0.2">
      <c r="A13" s="224">
        <f t="shared" si="0"/>
        <v>5</v>
      </c>
      <c r="B13" s="226" t="str">
        <f>'WP#3 - UE-190529 Light COS'!A7</f>
        <v>50E-A</v>
      </c>
      <c r="C13" s="228" t="str">
        <f>'WP#3 - UE-190529 Light COS'!C7</f>
        <v>Mercury Vapor</v>
      </c>
      <c r="D13" s="165" t="str">
        <f>'WP#3 - UE-190529 Light COS'!D7</f>
        <v>MV 175</v>
      </c>
      <c r="E13" s="160">
        <f>4200/12</f>
        <v>350</v>
      </c>
      <c r="F13" s="262">
        <f>'WP#3 - UE-190529 Light COS'!O7</f>
        <v>61.25</v>
      </c>
      <c r="G13" s="251">
        <f>ROUND('WP#3 - UE-190529 Light COS'!T7,2)</f>
        <v>0</v>
      </c>
      <c r="H13" s="219">
        <f>ROUND('WP#3 - UE-190529 Light COS'!Y7,2)</f>
        <v>7.0000000000000007E-2</v>
      </c>
    </row>
    <row r="14" spans="1:8" x14ac:dyDescent="0.2">
      <c r="A14" s="224">
        <f t="shared" si="0"/>
        <v>6</v>
      </c>
      <c r="B14" s="226" t="str">
        <f>'WP#3 - UE-190529 Light COS'!A8</f>
        <v>50E-A</v>
      </c>
      <c r="C14" s="228" t="str">
        <f>'WP#3 - UE-190529 Light COS'!C8</f>
        <v>Mercury Vapor</v>
      </c>
      <c r="D14" s="165" t="str">
        <f>'WP#3 - UE-190529 Light COS'!D8</f>
        <v>MV 400</v>
      </c>
      <c r="E14" s="160">
        <f>4200/12</f>
        <v>350</v>
      </c>
      <c r="F14" s="262">
        <f>'WP#3 - UE-190529 Light COS'!O8</f>
        <v>140</v>
      </c>
      <c r="G14" s="251">
        <f>ROUND('WP#3 - UE-190529 Light COS'!T8,2)</f>
        <v>0</v>
      </c>
      <c r="H14" s="219">
        <f>ROUND('WP#3 - UE-190529 Light COS'!Y8,2)</f>
        <v>0.16</v>
      </c>
    </row>
    <row r="15" spans="1:8" x14ac:dyDescent="0.2">
      <c r="A15" s="224">
        <f t="shared" si="0"/>
        <v>7</v>
      </c>
      <c r="B15" s="226"/>
      <c r="C15" s="228"/>
      <c r="D15" s="165"/>
      <c r="E15" s="160"/>
      <c r="F15" s="262"/>
      <c r="G15" s="239"/>
      <c r="H15" s="267"/>
    </row>
    <row r="16" spans="1:8" x14ac:dyDescent="0.2">
      <c r="A16" s="224">
        <f t="shared" si="0"/>
        <v>8</v>
      </c>
      <c r="B16" s="226" t="str">
        <f>'WP#3 - UE-190529 Light COS'!A10</f>
        <v>50E-B</v>
      </c>
      <c r="C16" s="228" t="str">
        <f>'WP#3 - UE-190529 Light COS'!C10</f>
        <v>Mercury Vapor</v>
      </c>
      <c r="D16" s="165" t="str">
        <f>'WP#3 - UE-190529 Light COS'!D10</f>
        <v>MV 100</v>
      </c>
      <c r="E16" s="160">
        <f>4200/12</f>
        <v>350</v>
      </c>
      <c r="F16" s="262">
        <f>'WP#3 - UE-190529 Light COS'!O10</f>
        <v>35</v>
      </c>
      <c r="G16" s="251">
        <f>ROUND('WP#3 - UE-190529 Light COS'!T10,2)</f>
        <v>0</v>
      </c>
      <c r="H16" s="219">
        <f>ROUND('WP#3 - UE-190529 Light COS'!Y10,2)</f>
        <v>0.04</v>
      </c>
    </row>
    <row r="17" spans="1:8" x14ac:dyDescent="0.2">
      <c r="A17" s="224">
        <f t="shared" si="0"/>
        <v>9</v>
      </c>
      <c r="B17" s="226" t="str">
        <f>'WP#3 - UE-190529 Light COS'!A11</f>
        <v>50E-B</v>
      </c>
      <c r="C17" s="228" t="str">
        <f>'WP#3 - UE-190529 Light COS'!C11</f>
        <v>Mercury Vapor</v>
      </c>
      <c r="D17" s="165" t="str">
        <f>'WP#3 - UE-190529 Light COS'!D11</f>
        <v>MV 175</v>
      </c>
      <c r="E17" s="160">
        <f>4200/12</f>
        <v>350</v>
      </c>
      <c r="F17" s="262">
        <f>'WP#3 - UE-190529 Light COS'!O11</f>
        <v>61.25</v>
      </c>
      <c r="G17" s="251">
        <f>ROUND('WP#3 - UE-190529 Light COS'!T11,2)</f>
        <v>0</v>
      </c>
      <c r="H17" s="219">
        <f>ROUND('WP#3 - UE-190529 Light COS'!Y11,2)</f>
        <v>7.0000000000000007E-2</v>
      </c>
    </row>
    <row r="18" spans="1:8" x14ac:dyDescent="0.2">
      <c r="A18" s="224">
        <f t="shared" si="0"/>
        <v>10</v>
      </c>
      <c r="B18" s="226" t="str">
        <f>'WP#3 - UE-190529 Light COS'!A12</f>
        <v>50E-B</v>
      </c>
      <c r="C18" s="228" t="str">
        <f>'WP#3 - UE-190529 Light COS'!C12</f>
        <v>Mercury Vapor</v>
      </c>
      <c r="D18" s="165" t="str">
        <f>'WP#3 - UE-190529 Light COS'!D12</f>
        <v>MV 400</v>
      </c>
      <c r="E18" s="160">
        <f>4200/12</f>
        <v>350</v>
      </c>
      <c r="F18" s="262">
        <f>'WP#3 - UE-190529 Light COS'!O12</f>
        <v>140</v>
      </c>
      <c r="G18" s="251">
        <f>ROUND('WP#3 - UE-190529 Light COS'!T12,2)</f>
        <v>0</v>
      </c>
      <c r="H18" s="219">
        <f>ROUND('WP#3 - UE-190529 Light COS'!Y12,2)</f>
        <v>0.16</v>
      </c>
    </row>
    <row r="19" spans="1:8" x14ac:dyDescent="0.2">
      <c r="A19" s="224">
        <f t="shared" si="0"/>
        <v>11</v>
      </c>
      <c r="B19" s="226" t="str">
        <f>'WP#3 - UE-190529 Light COS'!A13</f>
        <v>50E-B</v>
      </c>
      <c r="C19" s="228" t="str">
        <f>'WP#3 - UE-190529 Light COS'!C13</f>
        <v>Mercury Vapor</v>
      </c>
      <c r="D19" s="165" t="str">
        <f>'WP#3 - UE-190529 Light COS'!D13</f>
        <v>MV 700</v>
      </c>
      <c r="E19" s="160">
        <f>4200/12</f>
        <v>350</v>
      </c>
      <c r="F19" s="262">
        <f>'WP#3 - UE-190529 Light COS'!O13</f>
        <v>245</v>
      </c>
      <c r="G19" s="251">
        <f>ROUND('WP#3 - UE-190529 Light COS'!T13,2)</f>
        <v>0</v>
      </c>
      <c r="H19" s="219">
        <f>ROUND('WP#3 - UE-190529 Light COS'!Y13,2)</f>
        <v>0.28000000000000003</v>
      </c>
    </row>
    <row r="20" spans="1:8" x14ac:dyDescent="0.2">
      <c r="A20" s="224">
        <f t="shared" si="0"/>
        <v>12</v>
      </c>
      <c r="B20" s="226"/>
      <c r="C20" s="228"/>
      <c r="D20" s="165"/>
      <c r="E20" s="160"/>
      <c r="F20" s="262"/>
      <c r="G20" s="239"/>
      <c r="H20" s="267"/>
    </row>
    <row r="21" spans="1:8" x14ac:dyDescent="0.2">
      <c r="A21" s="224">
        <f t="shared" si="0"/>
        <v>13</v>
      </c>
      <c r="B21" s="226" t="str">
        <f>'WP#3 - UE-190529 Light COS'!A14</f>
        <v>Sch 51E</v>
      </c>
      <c r="C21" s="228"/>
      <c r="D21" s="165"/>
      <c r="E21" s="160"/>
      <c r="F21" s="262"/>
      <c r="G21" s="239"/>
      <c r="H21" s="267"/>
    </row>
    <row r="22" spans="1:8" x14ac:dyDescent="0.2">
      <c r="A22" s="224">
        <f t="shared" si="0"/>
        <v>14</v>
      </c>
      <c r="B22" s="226" t="str">
        <f>'WP#3 - UE-190529 Light COS'!A15</f>
        <v>51E</v>
      </c>
      <c r="C22" s="228" t="str">
        <f>'WP#3 - UE-190529 Light COS'!C15</f>
        <v>Light Emitting Diode</v>
      </c>
      <c r="D22" s="165" t="str">
        <f>'WP#3 - UE-190529 Light COS'!D15</f>
        <v>LED 030.01-060</v>
      </c>
      <c r="E22" s="160">
        <f t="shared" ref="E22:E30" si="1">4200/12</f>
        <v>350</v>
      </c>
      <c r="F22" s="262">
        <f>'WP#3 - UE-190529 Light COS'!O15</f>
        <v>15.75</v>
      </c>
      <c r="G22" s="251">
        <f>ROUND('WP#3 - UE-190529 Light COS'!T15,2)</f>
        <v>0</v>
      </c>
      <c r="H22" s="219">
        <f>ROUND('WP#3 - UE-190529 Light COS'!Y15,2)</f>
        <v>0.02</v>
      </c>
    </row>
    <row r="23" spans="1:8" x14ac:dyDescent="0.2">
      <c r="A23" s="224">
        <f t="shared" si="0"/>
        <v>15</v>
      </c>
      <c r="B23" s="226" t="str">
        <f>'WP#3 - UE-190529 Light COS'!A16</f>
        <v>51E</v>
      </c>
      <c r="C23" s="228" t="str">
        <f>'WP#3 - UE-190529 Light COS'!C16</f>
        <v>Light Emitting Diode</v>
      </c>
      <c r="D23" s="165" t="str">
        <f>'WP#3 - UE-190529 Light COS'!D16</f>
        <v>LED 060.01-090</v>
      </c>
      <c r="E23" s="160">
        <f t="shared" si="1"/>
        <v>350</v>
      </c>
      <c r="F23" s="262">
        <f>'WP#3 - UE-190529 Light COS'!O16</f>
        <v>26.25</v>
      </c>
      <c r="G23" s="251">
        <f>ROUND('WP#3 - UE-190529 Light COS'!T16,2)</f>
        <v>0</v>
      </c>
      <c r="H23" s="219">
        <f>ROUND('WP#3 - UE-190529 Light COS'!Y16,2)</f>
        <v>0.03</v>
      </c>
    </row>
    <row r="24" spans="1:8" x14ac:dyDescent="0.2">
      <c r="A24" s="224">
        <f t="shared" si="0"/>
        <v>16</v>
      </c>
      <c r="B24" s="226" t="str">
        <f>'WP#3 - UE-190529 Light COS'!A17</f>
        <v>51E</v>
      </c>
      <c r="C24" s="228" t="str">
        <f>'WP#3 - UE-190529 Light COS'!C17</f>
        <v>Light Emitting Diode</v>
      </c>
      <c r="D24" s="165" t="str">
        <f>'WP#3 - UE-190529 Light COS'!D17</f>
        <v>LED 090.01-120</v>
      </c>
      <c r="E24" s="160">
        <f t="shared" si="1"/>
        <v>350</v>
      </c>
      <c r="F24" s="262">
        <f>'WP#3 - UE-190529 Light COS'!O17</f>
        <v>36.75</v>
      </c>
      <c r="G24" s="251">
        <f>ROUND('WP#3 - UE-190529 Light COS'!T17,2)</f>
        <v>0</v>
      </c>
      <c r="H24" s="219">
        <f>ROUND('WP#3 - UE-190529 Light COS'!Y17,2)</f>
        <v>0.04</v>
      </c>
    </row>
    <row r="25" spans="1:8" x14ac:dyDescent="0.2">
      <c r="A25" s="224">
        <f t="shared" si="0"/>
        <v>17</v>
      </c>
      <c r="B25" s="226" t="str">
        <f>'WP#3 - UE-190529 Light COS'!A18</f>
        <v>51E</v>
      </c>
      <c r="C25" s="228" t="str">
        <f>'WP#3 - UE-190529 Light COS'!C18</f>
        <v>Light Emitting Diode</v>
      </c>
      <c r="D25" s="165" t="str">
        <f>'WP#3 - UE-190529 Light COS'!D18</f>
        <v>LED 120.01-150</v>
      </c>
      <c r="E25" s="160">
        <f t="shared" si="1"/>
        <v>350</v>
      </c>
      <c r="F25" s="262">
        <f>'WP#3 - UE-190529 Light COS'!O18</f>
        <v>47.25</v>
      </c>
      <c r="G25" s="251">
        <f>ROUND('WP#3 - UE-190529 Light COS'!T18,2)</f>
        <v>0</v>
      </c>
      <c r="H25" s="219">
        <f>ROUND('WP#3 - UE-190529 Light COS'!Y18,2)</f>
        <v>0.05</v>
      </c>
    </row>
    <row r="26" spans="1:8" x14ac:dyDescent="0.2">
      <c r="A26" s="224">
        <f t="shared" si="0"/>
        <v>18</v>
      </c>
      <c r="B26" s="226" t="str">
        <f>'WP#3 - UE-190529 Light COS'!A19</f>
        <v>51E</v>
      </c>
      <c r="C26" s="228" t="str">
        <f>'WP#3 - UE-190529 Light COS'!C19</f>
        <v>Light Emitting Diode</v>
      </c>
      <c r="D26" s="165" t="str">
        <f>'WP#3 - UE-190529 Light COS'!D19</f>
        <v>LED 150.01-180</v>
      </c>
      <c r="E26" s="160">
        <f t="shared" si="1"/>
        <v>350</v>
      </c>
      <c r="F26" s="262">
        <f>'WP#3 - UE-190529 Light COS'!O19</f>
        <v>57.75</v>
      </c>
      <c r="G26" s="251">
        <f>ROUND('WP#3 - UE-190529 Light COS'!T19,2)</f>
        <v>0</v>
      </c>
      <c r="H26" s="219">
        <f>ROUND('WP#3 - UE-190529 Light COS'!Y19,2)</f>
        <v>0.06</v>
      </c>
    </row>
    <row r="27" spans="1:8" x14ac:dyDescent="0.2">
      <c r="A27" s="224">
        <f t="shared" si="0"/>
        <v>19</v>
      </c>
      <c r="B27" s="226" t="str">
        <f>'WP#3 - UE-190529 Light COS'!A20</f>
        <v>51E</v>
      </c>
      <c r="C27" s="228" t="str">
        <f>'WP#3 - UE-190529 Light COS'!C20</f>
        <v>Light Emitting Diode</v>
      </c>
      <c r="D27" s="165" t="str">
        <f>'WP#3 - UE-190529 Light COS'!D20</f>
        <v>LED 180.01-210</v>
      </c>
      <c r="E27" s="160">
        <f t="shared" si="1"/>
        <v>350</v>
      </c>
      <c r="F27" s="262">
        <f>'WP#3 - UE-190529 Light COS'!O20</f>
        <v>68.25</v>
      </c>
      <c r="G27" s="251">
        <f>ROUND('WP#3 - UE-190529 Light COS'!T20,2)</f>
        <v>0</v>
      </c>
      <c r="H27" s="219">
        <f>ROUND('WP#3 - UE-190529 Light COS'!Y20,2)</f>
        <v>0.08</v>
      </c>
    </row>
    <row r="28" spans="1:8" x14ac:dyDescent="0.2">
      <c r="A28" s="224">
        <f t="shared" si="0"/>
        <v>20</v>
      </c>
      <c r="B28" s="226" t="str">
        <f>'WP#3 - UE-190529 Light COS'!A21</f>
        <v>51E</v>
      </c>
      <c r="C28" s="228" t="str">
        <f>'WP#3 - UE-190529 Light COS'!C21</f>
        <v>Light Emitting Diode</v>
      </c>
      <c r="D28" s="165" t="str">
        <f>'WP#3 - UE-190529 Light COS'!D21</f>
        <v>LED 210.01-240</v>
      </c>
      <c r="E28" s="160">
        <f t="shared" si="1"/>
        <v>350</v>
      </c>
      <c r="F28" s="262">
        <f>'WP#3 - UE-190529 Light COS'!O21</f>
        <v>78.75</v>
      </c>
      <c r="G28" s="251">
        <f>ROUND('WP#3 - UE-190529 Light COS'!T21,2)</f>
        <v>0</v>
      </c>
      <c r="H28" s="219">
        <f>ROUND('WP#3 - UE-190529 Light COS'!Y21,2)</f>
        <v>0.09</v>
      </c>
    </row>
    <row r="29" spans="1:8" x14ac:dyDescent="0.2">
      <c r="A29" s="224">
        <f t="shared" si="0"/>
        <v>21</v>
      </c>
      <c r="B29" s="226" t="str">
        <f>'WP#3 - UE-190529 Light COS'!A22</f>
        <v>51E</v>
      </c>
      <c r="C29" s="228" t="str">
        <f>'WP#3 - UE-190529 Light COS'!C22</f>
        <v>Light Emitting Diode</v>
      </c>
      <c r="D29" s="165" t="str">
        <f>'WP#3 - UE-190529 Light COS'!D22</f>
        <v>LED 240.01-270</v>
      </c>
      <c r="E29" s="160">
        <f t="shared" si="1"/>
        <v>350</v>
      </c>
      <c r="F29" s="262">
        <f>'WP#3 - UE-190529 Light COS'!O22</f>
        <v>89.25</v>
      </c>
      <c r="G29" s="251">
        <f>ROUND('WP#3 - UE-190529 Light COS'!T22,2)</f>
        <v>0</v>
      </c>
      <c r="H29" s="219">
        <f>ROUND('WP#3 - UE-190529 Light COS'!Y22,2)</f>
        <v>0.1</v>
      </c>
    </row>
    <row r="30" spans="1:8" x14ac:dyDescent="0.2">
      <c r="A30" s="224">
        <f t="shared" si="0"/>
        <v>22</v>
      </c>
      <c r="B30" s="226" t="str">
        <f>'WP#3 - UE-190529 Light COS'!A23</f>
        <v>51E</v>
      </c>
      <c r="C30" s="228" t="str">
        <f>'WP#3 - UE-190529 Light COS'!C23</f>
        <v>Light Emitting Diode</v>
      </c>
      <c r="D30" s="165" t="str">
        <f>'WP#3 - UE-190529 Light COS'!D23</f>
        <v>LED 270.01-300</v>
      </c>
      <c r="E30" s="160">
        <f t="shared" si="1"/>
        <v>350</v>
      </c>
      <c r="F30" s="262">
        <f>'WP#3 - UE-190529 Light COS'!O23</f>
        <v>99.75</v>
      </c>
      <c r="G30" s="251">
        <f>ROUND('WP#3 - UE-190529 Light COS'!T23,2)</f>
        <v>0</v>
      </c>
      <c r="H30" s="219">
        <f>ROUND('WP#3 - UE-190529 Light COS'!Y23,2)</f>
        <v>0.11</v>
      </c>
    </row>
    <row r="31" spans="1:8" x14ac:dyDescent="0.2">
      <c r="A31" s="224">
        <f t="shared" si="0"/>
        <v>23</v>
      </c>
      <c r="B31" s="226"/>
      <c r="C31" s="228"/>
      <c r="D31" s="165"/>
      <c r="E31" s="160"/>
      <c r="F31" s="262"/>
      <c r="G31" s="239"/>
      <c r="H31" s="267"/>
    </row>
    <row r="32" spans="1:8" x14ac:dyDescent="0.2">
      <c r="A32" s="224">
        <f t="shared" si="0"/>
        <v>24</v>
      </c>
      <c r="B32" s="226" t="str">
        <f>'WP#3 - UE-190529 Light COS'!A24</f>
        <v>Sch 52E</v>
      </c>
      <c r="C32" s="228"/>
      <c r="D32" s="165"/>
      <c r="E32" s="160"/>
      <c r="F32" s="262"/>
      <c r="G32" s="239"/>
      <c r="H32" s="267"/>
    </row>
    <row r="33" spans="1:8" x14ac:dyDescent="0.2">
      <c r="A33" s="224">
        <f t="shared" si="0"/>
        <v>25</v>
      </c>
      <c r="B33" s="226" t="str">
        <f>'WP#3 - UE-190529 Light COS'!A25</f>
        <v xml:space="preserve">52E </v>
      </c>
      <c r="C33" s="228" t="str">
        <f>'WP#3 - UE-190529 Light COS'!C25</f>
        <v>Sodium Vapor</v>
      </c>
      <c r="D33" s="165" t="str">
        <f>'WP#3 - UE-190529 Light COS'!D25</f>
        <v>SV 50</v>
      </c>
      <c r="E33" s="160">
        <f t="shared" ref="E33:E40" si="2">4200/12</f>
        <v>350</v>
      </c>
      <c r="F33" s="262">
        <f>'WP#3 - UE-190529 Light COS'!O25</f>
        <v>17.5</v>
      </c>
      <c r="G33" s="251">
        <f>ROUND('WP#3 - UE-190529 Light COS'!T25,2)</f>
        <v>0</v>
      </c>
      <c r="H33" s="219">
        <f>ROUND('WP#3 - UE-190529 Light COS'!Y25,2)</f>
        <v>0.02</v>
      </c>
    </row>
    <row r="34" spans="1:8" x14ac:dyDescent="0.2">
      <c r="A34" s="224">
        <f t="shared" si="0"/>
        <v>26</v>
      </c>
      <c r="B34" s="226" t="str">
        <f>'WP#3 - UE-190529 Light COS'!A26</f>
        <v xml:space="preserve">52E </v>
      </c>
      <c r="C34" s="228" t="str">
        <f>'WP#3 - UE-190529 Light COS'!C26</f>
        <v>Sodium Vapor</v>
      </c>
      <c r="D34" s="165" t="str">
        <f>'WP#3 - UE-190529 Light COS'!D26</f>
        <v>SV 070</v>
      </c>
      <c r="E34" s="160">
        <f t="shared" si="2"/>
        <v>350</v>
      </c>
      <c r="F34" s="262">
        <f>'WP#3 - UE-190529 Light COS'!O26</f>
        <v>24.5</v>
      </c>
      <c r="G34" s="251">
        <f>ROUND('WP#3 - UE-190529 Light COS'!T26,2)</f>
        <v>0</v>
      </c>
      <c r="H34" s="219">
        <f>ROUND('WP#3 - UE-190529 Light COS'!Y26,2)</f>
        <v>0.03</v>
      </c>
    </row>
    <row r="35" spans="1:8" x14ac:dyDescent="0.2">
      <c r="A35" s="224">
        <f t="shared" si="0"/>
        <v>27</v>
      </c>
      <c r="B35" s="226" t="str">
        <f>'WP#3 - UE-190529 Light COS'!A27</f>
        <v xml:space="preserve">52E </v>
      </c>
      <c r="C35" s="228" t="str">
        <f>'WP#3 - UE-190529 Light COS'!C27</f>
        <v>Sodium Vapor</v>
      </c>
      <c r="D35" s="165" t="str">
        <f>'WP#3 - UE-190529 Light COS'!D27</f>
        <v>SV 100</v>
      </c>
      <c r="E35" s="160">
        <f t="shared" si="2"/>
        <v>350</v>
      </c>
      <c r="F35" s="262">
        <f>'WP#3 - UE-190529 Light COS'!O27</f>
        <v>35</v>
      </c>
      <c r="G35" s="251">
        <f>ROUND('WP#3 - UE-190529 Light COS'!T27,2)</f>
        <v>0</v>
      </c>
      <c r="H35" s="219">
        <f>ROUND('WP#3 - UE-190529 Light COS'!Y27,2)</f>
        <v>0.04</v>
      </c>
    </row>
    <row r="36" spans="1:8" x14ac:dyDescent="0.2">
      <c r="A36" s="224">
        <f t="shared" si="0"/>
        <v>28</v>
      </c>
      <c r="B36" s="226" t="str">
        <f>'WP#3 - UE-190529 Light COS'!A28</f>
        <v xml:space="preserve">52E </v>
      </c>
      <c r="C36" s="228" t="str">
        <f>'WP#3 - UE-190529 Light COS'!C28</f>
        <v>Sodium Vapor</v>
      </c>
      <c r="D36" s="165" t="str">
        <f>'WP#3 - UE-190529 Light COS'!D28</f>
        <v>SV 150</v>
      </c>
      <c r="E36" s="160">
        <f t="shared" si="2"/>
        <v>350</v>
      </c>
      <c r="F36" s="262">
        <f>'WP#3 - UE-190529 Light COS'!O28</f>
        <v>52.5</v>
      </c>
      <c r="G36" s="251">
        <f>ROUND('WP#3 - UE-190529 Light COS'!T28,2)</f>
        <v>0</v>
      </c>
      <c r="H36" s="219">
        <f>ROUND('WP#3 - UE-190529 Light COS'!Y28,2)</f>
        <v>0.06</v>
      </c>
    </row>
    <row r="37" spans="1:8" x14ac:dyDescent="0.2">
      <c r="A37" s="224">
        <f t="shared" si="0"/>
        <v>29</v>
      </c>
      <c r="B37" s="226" t="str">
        <f>'WP#3 - UE-190529 Light COS'!A29</f>
        <v xml:space="preserve">52E </v>
      </c>
      <c r="C37" s="228" t="str">
        <f>'WP#3 - UE-190529 Light COS'!C29</f>
        <v>Sodium Vapor</v>
      </c>
      <c r="D37" s="165" t="str">
        <f>'WP#3 - UE-190529 Light COS'!D29</f>
        <v>SV 200</v>
      </c>
      <c r="E37" s="160">
        <f t="shared" si="2"/>
        <v>350</v>
      </c>
      <c r="F37" s="262">
        <f>'WP#3 - UE-190529 Light COS'!O29</f>
        <v>70</v>
      </c>
      <c r="G37" s="251">
        <f>ROUND('WP#3 - UE-190529 Light COS'!T29,2)</f>
        <v>0</v>
      </c>
      <c r="H37" s="219">
        <f>ROUND('WP#3 - UE-190529 Light COS'!Y29,2)</f>
        <v>0.08</v>
      </c>
    </row>
    <row r="38" spans="1:8" x14ac:dyDescent="0.2">
      <c r="A38" s="224">
        <f t="shared" si="0"/>
        <v>30</v>
      </c>
      <c r="B38" s="226" t="str">
        <f>'WP#3 - UE-190529 Light COS'!A30</f>
        <v xml:space="preserve">52E </v>
      </c>
      <c r="C38" s="228" t="str">
        <f>'WP#3 - UE-190529 Light COS'!C30</f>
        <v>Sodium Vapor</v>
      </c>
      <c r="D38" s="165" t="str">
        <f>'WP#3 - UE-190529 Light COS'!D30</f>
        <v>SV 250</v>
      </c>
      <c r="E38" s="160">
        <f t="shared" si="2"/>
        <v>350</v>
      </c>
      <c r="F38" s="262">
        <f>'WP#3 - UE-190529 Light COS'!O30</f>
        <v>87.5</v>
      </c>
      <c r="G38" s="251">
        <f>ROUND('WP#3 - UE-190529 Light COS'!T30,2)</f>
        <v>0</v>
      </c>
      <c r="H38" s="219">
        <f>ROUND('WP#3 - UE-190529 Light COS'!Y30,2)</f>
        <v>0.1</v>
      </c>
    </row>
    <row r="39" spans="1:8" x14ac:dyDescent="0.2">
      <c r="A39" s="224">
        <f t="shared" si="0"/>
        <v>31</v>
      </c>
      <c r="B39" s="226" t="str">
        <f>'WP#3 - UE-190529 Light COS'!A31</f>
        <v xml:space="preserve">52E </v>
      </c>
      <c r="C39" s="228" t="str">
        <f>'WP#3 - UE-190529 Light COS'!C31</f>
        <v>Sodium Vapor</v>
      </c>
      <c r="D39" s="165" t="str">
        <f>'WP#3 - UE-190529 Light COS'!D31</f>
        <v>SV 310</v>
      </c>
      <c r="E39" s="160">
        <f t="shared" si="2"/>
        <v>350</v>
      </c>
      <c r="F39" s="262">
        <f>'WP#3 - UE-190529 Light COS'!O31</f>
        <v>108.5</v>
      </c>
      <c r="G39" s="251">
        <f>ROUND('WP#3 - UE-190529 Light COS'!T31,2)</f>
        <v>0</v>
      </c>
      <c r="H39" s="219">
        <f>ROUND('WP#3 - UE-190529 Light COS'!Y31,2)</f>
        <v>0.12</v>
      </c>
    </row>
    <row r="40" spans="1:8" x14ac:dyDescent="0.2">
      <c r="A40" s="224">
        <f t="shared" si="0"/>
        <v>32</v>
      </c>
      <c r="B40" s="226" t="str">
        <f>'WP#3 - UE-190529 Light COS'!A32</f>
        <v xml:space="preserve">52E </v>
      </c>
      <c r="C40" s="228" t="str">
        <f>'WP#3 - UE-190529 Light COS'!C32</f>
        <v>Sodium Vapor</v>
      </c>
      <c r="D40" s="165" t="str">
        <f>'WP#3 - UE-190529 Light COS'!D32</f>
        <v>SV 400</v>
      </c>
      <c r="E40" s="160">
        <f t="shared" si="2"/>
        <v>350</v>
      </c>
      <c r="F40" s="262">
        <f>'WP#3 - UE-190529 Light COS'!O32</f>
        <v>140</v>
      </c>
      <c r="G40" s="251">
        <f>ROUND('WP#3 - UE-190529 Light COS'!T32,2)</f>
        <v>0</v>
      </c>
      <c r="H40" s="219">
        <f>ROUND('WP#3 - UE-190529 Light COS'!Y32,2)</f>
        <v>0.16</v>
      </c>
    </row>
    <row r="41" spans="1:8" x14ac:dyDescent="0.2">
      <c r="A41" s="224">
        <f t="shared" si="0"/>
        <v>33</v>
      </c>
      <c r="B41" s="226"/>
      <c r="C41" s="228"/>
      <c r="D41" s="165"/>
      <c r="E41" s="160"/>
      <c r="F41" s="262"/>
      <c r="G41" s="239"/>
      <c r="H41" s="267"/>
    </row>
    <row r="42" spans="1:8" x14ac:dyDescent="0.2">
      <c r="A42" s="224">
        <f t="shared" ref="A42:A73" si="3">A41+1</f>
        <v>34</v>
      </c>
      <c r="B42" s="226" t="str">
        <f>'WP#3 - UE-190529 Light COS'!A34</f>
        <v xml:space="preserve">52E </v>
      </c>
      <c r="C42" s="228" t="str">
        <f>'WP#3 - UE-190529 Light COS'!C34</f>
        <v>Metal Halide</v>
      </c>
      <c r="D42" s="165" t="str">
        <f>'WP#3 - UE-190529 Light COS'!D34</f>
        <v>MH 070</v>
      </c>
      <c r="E42" s="160">
        <f t="shared" ref="E42:E48" si="4">4200/12</f>
        <v>350</v>
      </c>
      <c r="F42" s="262">
        <f>'WP#3 - UE-190529 Light COS'!O34</f>
        <v>24.5</v>
      </c>
      <c r="G42" s="251">
        <f>ROUND('WP#3 - UE-190529 Light COS'!T34,2)</f>
        <v>0</v>
      </c>
      <c r="H42" s="219">
        <f>ROUND('WP#3 - UE-190529 Light COS'!Y34,2)</f>
        <v>0.03</v>
      </c>
    </row>
    <row r="43" spans="1:8" x14ac:dyDescent="0.2">
      <c r="A43" s="224">
        <f t="shared" si="3"/>
        <v>35</v>
      </c>
      <c r="B43" s="226" t="str">
        <f>'WP#3 - UE-190529 Light COS'!A35</f>
        <v xml:space="preserve">52E </v>
      </c>
      <c r="C43" s="228" t="str">
        <f>'WP#3 - UE-190529 Light COS'!C35</f>
        <v>Metal Halide</v>
      </c>
      <c r="D43" s="165" t="str">
        <f>'WP#3 - UE-190529 Light COS'!D35</f>
        <v>MH 100</v>
      </c>
      <c r="E43" s="160">
        <f t="shared" si="4"/>
        <v>350</v>
      </c>
      <c r="F43" s="262">
        <f>'WP#3 - UE-190529 Light COS'!O35</f>
        <v>35</v>
      </c>
      <c r="G43" s="251">
        <f>ROUND('WP#3 - UE-190529 Light COS'!T35,2)</f>
        <v>0</v>
      </c>
      <c r="H43" s="219">
        <f>ROUND('WP#3 - UE-190529 Light COS'!Y35,2)</f>
        <v>0.04</v>
      </c>
    </row>
    <row r="44" spans="1:8" x14ac:dyDescent="0.2">
      <c r="A44" s="224">
        <f t="shared" si="3"/>
        <v>36</v>
      </c>
      <c r="B44" s="226" t="str">
        <f>'WP#3 - UE-190529 Light COS'!A36</f>
        <v xml:space="preserve">52E </v>
      </c>
      <c r="C44" s="228" t="str">
        <f>'WP#3 - UE-190529 Light COS'!C36</f>
        <v>Metal Halide</v>
      </c>
      <c r="D44" s="165" t="str">
        <f>'WP#3 - UE-190529 Light COS'!D36</f>
        <v>MH 150</v>
      </c>
      <c r="E44" s="160">
        <f t="shared" si="4"/>
        <v>350</v>
      </c>
      <c r="F44" s="262">
        <f>'WP#3 - UE-190529 Light COS'!O36</f>
        <v>52.5</v>
      </c>
      <c r="G44" s="251">
        <f>ROUND('WP#3 - UE-190529 Light COS'!T36,2)</f>
        <v>0</v>
      </c>
      <c r="H44" s="219">
        <f>ROUND('WP#3 - UE-190529 Light COS'!Y36,2)</f>
        <v>0.06</v>
      </c>
    </row>
    <row r="45" spans="1:8" x14ac:dyDescent="0.2">
      <c r="A45" s="224">
        <f t="shared" si="3"/>
        <v>37</v>
      </c>
      <c r="B45" s="226" t="str">
        <f>'WP#3 - UE-190529 Light COS'!A37</f>
        <v xml:space="preserve">52E </v>
      </c>
      <c r="C45" s="228" t="str">
        <f>'WP#3 - UE-190529 Light COS'!C37</f>
        <v>Metal Halide</v>
      </c>
      <c r="D45" s="165" t="str">
        <f>'WP#3 - UE-190529 Light COS'!D37</f>
        <v>MH 175</v>
      </c>
      <c r="E45" s="160">
        <f t="shared" si="4"/>
        <v>350</v>
      </c>
      <c r="F45" s="262">
        <f>'WP#3 - UE-190529 Light COS'!O37</f>
        <v>61.25</v>
      </c>
      <c r="G45" s="251">
        <f>ROUND('WP#3 - UE-190529 Light COS'!T37,2)</f>
        <v>0</v>
      </c>
      <c r="H45" s="219">
        <f>ROUND('WP#3 - UE-190529 Light COS'!Y37,2)</f>
        <v>7.0000000000000007E-2</v>
      </c>
    </row>
    <row r="46" spans="1:8" x14ac:dyDescent="0.2">
      <c r="A46" s="224">
        <f t="shared" si="3"/>
        <v>38</v>
      </c>
      <c r="B46" s="226" t="str">
        <f>'WP#3 - UE-190529 Light COS'!A38</f>
        <v xml:space="preserve">52E </v>
      </c>
      <c r="C46" s="228" t="str">
        <f>'WP#3 - UE-190529 Light COS'!C38</f>
        <v>Metal Halide</v>
      </c>
      <c r="D46" s="165" t="str">
        <f>'WP#3 - UE-190529 Light COS'!D38</f>
        <v>MH 250</v>
      </c>
      <c r="E46" s="160">
        <f t="shared" si="4"/>
        <v>350</v>
      </c>
      <c r="F46" s="262">
        <f>'WP#3 - UE-190529 Light COS'!O38</f>
        <v>87.5</v>
      </c>
      <c r="G46" s="251">
        <f>ROUND('WP#3 - UE-190529 Light COS'!T38,2)</f>
        <v>0</v>
      </c>
      <c r="H46" s="219">
        <f>ROUND('WP#3 - UE-190529 Light COS'!Y38,2)</f>
        <v>0.1</v>
      </c>
    </row>
    <row r="47" spans="1:8" x14ac:dyDescent="0.2">
      <c r="A47" s="224">
        <f t="shared" si="3"/>
        <v>39</v>
      </c>
      <c r="B47" s="226" t="str">
        <f>'WP#3 - UE-190529 Light COS'!A39</f>
        <v xml:space="preserve">52E </v>
      </c>
      <c r="C47" s="228" t="str">
        <f>'WP#3 - UE-190529 Light COS'!C39</f>
        <v>Metal Halide</v>
      </c>
      <c r="D47" s="165" t="str">
        <f>'WP#3 - UE-190529 Light COS'!D39</f>
        <v>MH 400</v>
      </c>
      <c r="E47" s="160">
        <f t="shared" si="4"/>
        <v>350</v>
      </c>
      <c r="F47" s="262">
        <f>'WP#3 - UE-190529 Light COS'!O39</f>
        <v>140</v>
      </c>
      <c r="G47" s="251">
        <f>ROUND('WP#3 - UE-190529 Light COS'!T39,2)</f>
        <v>0</v>
      </c>
      <c r="H47" s="219">
        <f>ROUND('WP#3 - UE-190529 Light COS'!Y39,2)</f>
        <v>0.16</v>
      </c>
    </row>
    <row r="48" spans="1:8" x14ac:dyDescent="0.2">
      <c r="A48" s="224">
        <f t="shared" si="3"/>
        <v>40</v>
      </c>
      <c r="B48" s="226" t="str">
        <f>'WP#3 - UE-190529 Light COS'!A40</f>
        <v xml:space="preserve">52E </v>
      </c>
      <c r="C48" s="228" t="str">
        <f>'WP#3 - UE-190529 Light COS'!C40</f>
        <v>Metal Halide</v>
      </c>
      <c r="D48" s="165" t="str">
        <f>'WP#3 - UE-190529 Light COS'!D40</f>
        <v>MH 1000</v>
      </c>
      <c r="E48" s="160">
        <f t="shared" si="4"/>
        <v>350</v>
      </c>
      <c r="F48" s="262">
        <f>'WP#3 - UE-190529 Light COS'!O40</f>
        <v>350</v>
      </c>
      <c r="G48" s="251">
        <f>ROUND('WP#3 - UE-190529 Light COS'!T40,2)</f>
        <v>0</v>
      </c>
      <c r="H48" s="219">
        <f>ROUND('WP#3 - UE-190529 Light COS'!Y40,2)</f>
        <v>0.39</v>
      </c>
    </row>
    <row r="49" spans="1:8" x14ac:dyDescent="0.2">
      <c r="A49" s="224">
        <f t="shared" si="3"/>
        <v>41</v>
      </c>
      <c r="B49" s="226"/>
      <c r="C49" s="228"/>
      <c r="D49" s="165"/>
      <c r="E49" s="160"/>
      <c r="F49" s="262"/>
      <c r="G49" s="239"/>
      <c r="H49" s="267"/>
    </row>
    <row r="50" spans="1:8" x14ac:dyDescent="0.2">
      <c r="A50" s="224">
        <f t="shared" si="3"/>
        <v>42</v>
      </c>
      <c r="B50" s="226" t="str">
        <f>'WP#3 - UE-190529 Light COS'!A41</f>
        <v>Sch 53E</v>
      </c>
      <c r="C50" s="228"/>
      <c r="D50" s="165"/>
      <c r="E50" s="160"/>
      <c r="F50" s="262"/>
      <c r="G50" s="239"/>
      <c r="H50" s="267"/>
    </row>
    <row r="51" spans="1:8" x14ac:dyDescent="0.2">
      <c r="A51" s="224">
        <f t="shared" si="3"/>
        <v>43</v>
      </c>
      <c r="B51" s="226" t="str">
        <f>'WP#3 - UE-190529 Light COS'!A42</f>
        <v>53E - Company Owned</v>
      </c>
      <c r="C51" s="228" t="str">
        <f>'WP#3 - UE-190529 Light COS'!C42</f>
        <v>Sodium Vapor</v>
      </c>
      <c r="D51" s="165" t="str">
        <f>'WP#3 - UE-190529 Light COS'!D42</f>
        <v>SV 050</v>
      </c>
      <c r="E51" s="160">
        <f t="shared" ref="E51:E59" si="5">4200/12</f>
        <v>350</v>
      </c>
      <c r="F51" s="262">
        <f>'WP#3 - UE-190529 Light COS'!O42</f>
        <v>17.5</v>
      </c>
      <c r="G51" s="251">
        <f>ROUND('WP#3 - UE-190529 Light COS'!T42,2)</f>
        <v>0</v>
      </c>
      <c r="H51" s="219">
        <f>ROUND('WP#3 - UE-190529 Light COS'!Y42,2)</f>
        <v>0.02</v>
      </c>
    </row>
    <row r="52" spans="1:8" x14ac:dyDescent="0.2">
      <c r="A52" s="224">
        <f t="shared" si="3"/>
        <v>44</v>
      </c>
      <c r="B52" s="226" t="str">
        <f>'WP#3 - UE-190529 Light COS'!A43</f>
        <v>53E - Company Owned</v>
      </c>
      <c r="C52" s="228" t="str">
        <f>'WP#3 - UE-190529 Light COS'!C43</f>
        <v>Sodium Vapor</v>
      </c>
      <c r="D52" s="165" t="str">
        <f>'WP#3 - UE-190529 Light COS'!D43</f>
        <v>SV 070</v>
      </c>
      <c r="E52" s="160">
        <f t="shared" si="5"/>
        <v>350</v>
      </c>
      <c r="F52" s="262">
        <f>'WP#3 - UE-190529 Light COS'!O43</f>
        <v>24.5</v>
      </c>
      <c r="G52" s="251">
        <f>ROUND('WP#3 - UE-190529 Light COS'!T43,2)</f>
        <v>0</v>
      </c>
      <c r="H52" s="219">
        <f>ROUND('WP#3 - UE-190529 Light COS'!Y43,2)</f>
        <v>0.03</v>
      </c>
    </row>
    <row r="53" spans="1:8" x14ac:dyDescent="0.2">
      <c r="A53" s="224">
        <f t="shared" si="3"/>
        <v>45</v>
      </c>
      <c r="B53" s="226" t="str">
        <f>'WP#3 - UE-190529 Light COS'!A44</f>
        <v>53E - Company Owned</v>
      </c>
      <c r="C53" s="228" t="str">
        <f>'WP#3 - UE-190529 Light COS'!C44</f>
        <v>Sodium Vapor</v>
      </c>
      <c r="D53" s="165" t="str">
        <f>'WP#3 - UE-190529 Light COS'!D44</f>
        <v>SV 100</v>
      </c>
      <c r="E53" s="160">
        <f t="shared" si="5"/>
        <v>350</v>
      </c>
      <c r="F53" s="262">
        <f>'WP#3 - UE-190529 Light COS'!O44</f>
        <v>35</v>
      </c>
      <c r="G53" s="251">
        <f>ROUND('WP#3 - UE-190529 Light COS'!T44,2)</f>
        <v>0</v>
      </c>
      <c r="H53" s="219">
        <f>ROUND('WP#3 - UE-190529 Light COS'!Y44,2)</f>
        <v>0.04</v>
      </c>
    </row>
    <row r="54" spans="1:8" x14ac:dyDescent="0.2">
      <c r="A54" s="224">
        <f t="shared" si="3"/>
        <v>46</v>
      </c>
      <c r="B54" s="226" t="str">
        <f>'WP#3 - UE-190529 Light COS'!A45</f>
        <v>53E - Company Owned</v>
      </c>
      <c r="C54" s="228" t="str">
        <f>'WP#3 - UE-190529 Light COS'!C45</f>
        <v>Sodium Vapor</v>
      </c>
      <c r="D54" s="165" t="str">
        <f>'WP#3 - UE-190529 Light COS'!D45</f>
        <v>SV 150</v>
      </c>
      <c r="E54" s="160">
        <f t="shared" si="5"/>
        <v>350</v>
      </c>
      <c r="F54" s="262">
        <f>'WP#3 - UE-190529 Light COS'!O45</f>
        <v>52.5</v>
      </c>
      <c r="G54" s="251">
        <f>ROUND('WP#3 - UE-190529 Light COS'!T45,2)</f>
        <v>0</v>
      </c>
      <c r="H54" s="219">
        <f>ROUND('WP#3 - UE-190529 Light COS'!Y45,2)</f>
        <v>0.06</v>
      </c>
    </row>
    <row r="55" spans="1:8" x14ac:dyDescent="0.2">
      <c r="A55" s="224">
        <f t="shared" si="3"/>
        <v>47</v>
      </c>
      <c r="B55" s="226" t="str">
        <f>'WP#3 - UE-190529 Light COS'!A46</f>
        <v>53E - Company Owned</v>
      </c>
      <c r="C55" s="228" t="str">
        <f>'WP#3 - UE-190529 Light COS'!C46</f>
        <v>Sodium Vapor</v>
      </c>
      <c r="D55" s="165" t="str">
        <f>'WP#3 - UE-190529 Light COS'!D46</f>
        <v>SV 200</v>
      </c>
      <c r="E55" s="160">
        <f t="shared" si="5"/>
        <v>350</v>
      </c>
      <c r="F55" s="262">
        <f>'WP#3 - UE-190529 Light COS'!O46</f>
        <v>70</v>
      </c>
      <c r="G55" s="251">
        <f>ROUND('WP#3 - UE-190529 Light COS'!T46,2)</f>
        <v>0</v>
      </c>
      <c r="H55" s="219">
        <f>ROUND('WP#3 - UE-190529 Light COS'!Y46,2)</f>
        <v>0.08</v>
      </c>
    </row>
    <row r="56" spans="1:8" x14ac:dyDescent="0.2">
      <c r="A56" s="224">
        <f t="shared" si="3"/>
        <v>48</v>
      </c>
      <c r="B56" s="226" t="str">
        <f>'WP#3 - UE-190529 Light COS'!A47</f>
        <v>53E - Company Owned</v>
      </c>
      <c r="C56" s="228" t="str">
        <f>'WP#3 - UE-190529 Light COS'!C47</f>
        <v>Sodium Vapor</v>
      </c>
      <c r="D56" s="165" t="str">
        <f>'WP#3 - UE-190529 Light COS'!D47</f>
        <v>SV 250</v>
      </c>
      <c r="E56" s="160">
        <f t="shared" si="5"/>
        <v>350</v>
      </c>
      <c r="F56" s="262">
        <f>'WP#3 - UE-190529 Light COS'!O47</f>
        <v>87.5</v>
      </c>
      <c r="G56" s="251">
        <f>ROUND('WP#3 - UE-190529 Light COS'!T47,2)</f>
        <v>0</v>
      </c>
      <c r="H56" s="219">
        <f>ROUND('WP#3 - UE-190529 Light COS'!Y47,2)</f>
        <v>0.1</v>
      </c>
    </row>
    <row r="57" spans="1:8" x14ac:dyDescent="0.2">
      <c r="A57" s="224">
        <f t="shared" si="3"/>
        <v>49</v>
      </c>
      <c r="B57" s="226" t="str">
        <f>'WP#3 - UE-190529 Light COS'!A48</f>
        <v>53E - Company Owned</v>
      </c>
      <c r="C57" s="228" t="str">
        <f>'WP#3 - UE-190529 Light COS'!C48</f>
        <v>Sodium Vapor</v>
      </c>
      <c r="D57" s="165" t="str">
        <f>'WP#3 - UE-190529 Light COS'!D48</f>
        <v>SV 310</v>
      </c>
      <c r="E57" s="160">
        <f t="shared" si="5"/>
        <v>350</v>
      </c>
      <c r="F57" s="262">
        <f>'WP#3 - UE-190529 Light COS'!O48</f>
        <v>108.5</v>
      </c>
      <c r="G57" s="251">
        <f>ROUND('WP#3 - UE-190529 Light COS'!T48,2)</f>
        <v>0</v>
      </c>
      <c r="H57" s="219">
        <f>ROUND('WP#3 - UE-190529 Light COS'!Y48,2)</f>
        <v>0.12</v>
      </c>
    </row>
    <row r="58" spans="1:8" x14ac:dyDescent="0.2">
      <c r="A58" s="224">
        <f t="shared" si="3"/>
        <v>50</v>
      </c>
      <c r="B58" s="226" t="str">
        <f>'WP#3 - UE-190529 Light COS'!A49</f>
        <v>53E - Company Owned</v>
      </c>
      <c r="C58" s="228" t="str">
        <f>'WP#3 - UE-190529 Light COS'!C49</f>
        <v>Sodium Vapor</v>
      </c>
      <c r="D58" s="165" t="str">
        <f>'WP#3 - UE-190529 Light COS'!D49</f>
        <v>SV 400</v>
      </c>
      <c r="E58" s="160">
        <f t="shared" si="5"/>
        <v>350</v>
      </c>
      <c r="F58" s="262">
        <f>'WP#3 - UE-190529 Light COS'!O49</f>
        <v>140</v>
      </c>
      <c r="G58" s="251">
        <f>ROUND('WP#3 - UE-190529 Light COS'!T49,2)</f>
        <v>0</v>
      </c>
      <c r="H58" s="219">
        <f>ROUND('WP#3 - UE-190529 Light COS'!Y49,2)</f>
        <v>0.16</v>
      </c>
    </row>
    <row r="59" spans="1:8" x14ac:dyDescent="0.2">
      <c r="A59" s="224">
        <f t="shared" si="3"/>
        <v>51</v>
      </c>
      <c r="B59" s="226" t="str">
        <f>'WP#3 - UE-190529 Light COS'!A50</f>
        <v>53E - Company Owned</v>
      </c>
      <c r="C59" s="228" t="str">
        <f>'WP#3 - UE-190529 Light COS'!C50</f>
        <v>Sodium Vapor</v>
      </c>
      <c r="D59" s="165" t="str">
        <f>'WP#3 - UE-190529 Light COS'!D50</f>
        <v>SV 1000</v>
      </c>
      <c r="E59" s="160">
        <f t="shared" si="5"/>
        <v>350</v>
      </c>
      <c r="F59" s="262">
        <f>'WP#3 - UE-190529 Light COS'!O50</f>
        <v>350</v>
      </c>
      <c r="G59" s="251">
        <f>ROUND('WP#3 - UE-190529 Light COS'!T50,2)</f>
        <v>0</v>
      </c>
      <c r="H59" s="219">
        <f>ROUND('WP#3 - UE-190529 Light COS'!Y50,2)</f>
        <v>0.39</v>
      </c>
    </row>
    <row r="60" spans="1:8" x14ac:dyDescent="0.2">
      <c r="A60" s="224">
        <f t="shared" si="3"/>
        <v>52</v>
      </c>
      <c r="B60" s="226"/>
      <c r="C60" s="228"/>
      <c r="D60" s="165"/>
      <c r="E60" s="160"/>
      <c r="F60" s="262"/>
      <c r="G60" s="239"/>
      <c r="H60" s="267"/>
    </row>
    <row r="61" spans="1:8" x14ac:dyDescent="0.2">
      <c r="A61" s="224">
        <f t="shared" si="3"/>
        <v>53</v>
      </c>
      <c r="B61" s="226" t="str">
        <f>'WP#3 - UE-190529 Light COS'!A52</f>
        <v>53E - Company Owned</v>
      </c>
      <c r="C61" s="228" t="str">
        <f>'WP#3 - UE-190529 Light COS'!C52</f>
        <v>Metal Halide</v>
      </c>
      <c r="D61" s="165" t="str">
        <f>'WP#3 - UE-190529 Light COS'!D52</f>
        <v>MH 070</v>
      </c>
      <c r="E61" s="160">
        <f>4200/12</f>
        <v>350</v>
      </c>
      <c r="F61" s="262">
        <f>'WP#3 - UE-190529 Light COS'!O52</f>
        <v>24.5</v>
      </c>
      <c r="G61" s="251">
        <f>ROUND('WP#3 - UE-190529 Light COS'!T52,2)</f>
        <v>0</v>
      </c>
      <c r="H61" s="219">
        <f>ROUND('WP#3 - UE-190529 Light COS'!Y52,2)</f>
        <v>0.03</v>
      </c>
    </row>
    <row r="62" spans="1:8" x14ac:dyDescent="0.2">
      <c r="A62" s="224">
        <f t="shared" si="3"/>
        <v>54</v>
      </c>
      <c r="B62" s="226" t="str">
        <f>'WP#3 - UE-190529 Light COS'!A53</f>
        <v>53E - Company Owned</v>
      </c>
      <c r="C62" s="228" t="str">
        <f>'WP#3 - UE-190529 Light COS'!C53</f>
        <v>Metal Halide</v>
      </c>
      <c r="D62" s="165" t="str">
        <f>'WP#3 - UE-190529 Light COS'!D53</f>
        <v>MH 100</v>
      </c>
      <c r="E62" s="160">
        <f>4200/12</f>
        <v>350</v>
      </c>
      <c r="F62" s="262">
        <f>'WP#3 - UE-190529 Light COS'!O53</f>
        <v>35</v>
      </c>
      <c r="G62" s="251">
        <f>ROUND('WP#3 - UE-190529 Light COS'!T53,2)</f>
        <v>0</v>
      </c>
      <c r="H62" s="219">
        <f>ROUND('WP#3 - UE-190529 Light COS'!Y53,2)</f>
        <v>0.04</v>
      </c>
    </row>
    <row r="63" spans="1:8" x14ac:dyDescent="0.2">
      <c r="A63" s="224">
        <f t="shared" si="3"/>
        <v>55</v>
      </c>
      <c r="B63" s="226" t="str">
        <f>'WP#3 - UE-190529 Light COS'!A54</f>
        <v>53E - Company Owned</v>
      </c>
      <c r="C63" s="228" t="str">
        <f>'WP#3 - UE-190529 Light COS'!C54</f>
        <v>Metal Halide</v>
      </c>
      <c r="D63" s="165" t="str">
        <f>'WP#3 - UE-190529 Light COS'!D54</f>
        <v>MH 150</v>
      </c>
      <c r="E63" s="160">
        <f>4200/12</f>
        <v>350</v>
      </c>
      <c r="F63" s="262">
        <f>'WP#3 - UE-190529 Light COS'!O54</f>
        <v>52.5</v>
      </c>
      <c r="G63" s="251">
        <f>ROUND('WP#3 - UE-190529 Light COS'!T54,2)</f>
        <v>0</v>
      </c>
      <c r="H63" s="219">
        <f>ROUND('WP#3 - UE-190529 Light COS'!Y54,2)</f>
        <v>0.06</v>
      </c>
    </row>
    <row r="64" spans="1:8" x14ac:dyDescent="0.2">
      <c r="A64" s="224">
        <f t="shared" si="3"/>
        <v>56</v>
      </c>
      <c r="B64" s="226" t="str">
        <f>'WP#3 - UE-190529 Light COS'!A55</f>
        <v>53E - Company Owned</v>
      </c>
      <c r="C64" s="228" t="str">
        <f>'WP#3 - UE-190529 Light COS'!C55</f>
        <v>Metal Halide</v>
      </c>
      <c r="D64" s="165" t="str">
        <f>'WP#3 - UE-190529 Light COS'!D55</f>
        <v>MH 250</v>
      </c>
      <c r="E64" s="160">
        <f>4200/12</f>
        <v>350</v>
      </c>
      <c r="F64" s="262">
        <f>'WP#3 - UE-190529 Light COS'!O55</f>
        <v>87.5</v>
      </c>
      <c r="G64" s="251">
        <f>ROUND('WP#3 - UE-190529 Light COS'!T55,2)</f>
        <v>0</v>
      </c>
      <c r="H64" s="219">
        <f>ROUND('WP#3 - UE-190529 Light COS'!Y55,2)</f>
        <v>0.1</v>
      </c>
    </row>
    <row r="65" spans="1:8" x14ac:dyDescent="0.2">
      <c r="A65" s="224">
        <f t="shared" si="3"/>
        <v>57</v>
      </c>
      <c r="B65" s="226" t="str">
        <f>'WP#3 - UE-190529 Light COS'!A56</f>
        <v>53E - Company Owned</v>
      </c>
      <c r="C65" s="228" t="str">
        <f>'WP#3 - UE-190529 Light COS'!C56</f>
        <v>Metal Halide</v>
      </c>
      <c r="D65" s="165" t="str">
        <f>'WP#3 - UE-190529 Light COS'!D56</f>
        <v>MH 400</v>
      </c>
      <c r="E65" s="160">
        <f>4200/12</f>
        <v>350</v>
      </c>
      <c r="F65" s="262">
        <f>'WP#3 - UE-190529 Light COS'!O56</f>
        <v>140</v>
      </c>
      <c r="G65" s="251">
        <f>ROUND('WP#3 - UE-190529 Light COS'!T56,2)</f>
        <v>0</v>
      </c>
      <c r="H65" s="219">
        <f>ROUND('WP#3 - UE-190529 Light COS'!Y56,2)</f>
        <v>0.16</v>
      </c>
    </row>
    <row r="66" spans="1:8" x14ac:dyDescent="0.2">
      <c r="A66" s="224">
        <f t="shared" si="3"/>
        <v>58</v>
      </c>
      <c r="B66" s="226"/>
      <c r="C66" s="228"/>
      <c r="D66" s="165"/>
      <c r="E66" s="160"/>
      <c r="F66" s="262"/>
      <c r="G66" s="239"/>
      <c r="H66" s="267"/>
    </row>
    <row r="67" spans="1:8" x14ac:dyDescent="0.2">
      <c r="A67" s="224">
        <f t="shared" si="3"/>
        <v>59</v>
      </c>
      <c r="B67" s="226" t="str">
        <f>'WP#3 - UE-190529 Light COS'!A58</f>
        <v>53E - Company Owned</v>
      </c>
      <c r="C67" s="228" t="str">
        <f>'WP#3 - UE-190529 Light COS'!C58</f>
        <v>Light Emitting Diode</v>
      </c>
      <c r="D67" s="165" t="str">
        <f>'WP#3 - UE-190529 Light COS'!D58</f>
        <v>LED 030.01-060</v>
      </c>
      <c r="E67" s="160">
        <f t="shared" ref="E67:E75" si="6">4200/12</f>
        <v>350</v>
      </c>
      <c r="F67" s="262">
        <f>'WP#3 - UE-190529 Light COS'!O58</f>
        <v>15.75</v>
      </c>
      <c r="G67" s="251">
        <f>ROUND('WP#3 - UE-190529 Light COS'!T58,2)</f>
        <v>0</v>
      </c>
      <c r="H67" s="219">
        <f>ROUND('WP#3 - UE-190529 Light COS'!Y58,2)</f>
        <v>0.02</v>
      </c>
    </row>
    <row r="68" spans="1:8" x14ac:dyDescent="0.2">
      <c r="A68" s="224">
        <f t="shared" si="3"/>
        <v>60</v>
      </c>
      <c r="B68" s="226" t="str">
        <f>'WP#3 - UE-190529 Light COS'!A59</f>
        <v>53E - Company Owned</v>
      </c>
      <c r="C68" s="228" t="str">
        <f>'WP#3 - UE-190529 Light COS'!C59</f>
        <v>Light Emitting Diode</v>
      </c>
      <c r="D68" s="165" t="str">
        <f>'WP#3 - UE-190529 Light COS'!D59</f>
        <v>LED 060.01-090</v>
      </c>
      <c r="E68" s="160">
        <f t="shared" si="6"/>
        <v>350</v>
      </c>
      <c r="F68" s="262">
        <f>'WP#3 - UE-190529 Light COS'!O59</f>
        <v>26.25</v>
      </c>
      <c r="G68" s="251">
        <f>ROUND('WP#3 - UE-190529 Light COS'!T59,2)</f>
        <v>0</v>
      </c>
      <c r="H68" s="219">
        <f>ROUND('WP#3 - UE-190529 Light COS'!Y59,2)</f>
        <v>0.03</v>
      </c>
    </row>
    <row r="69" spans="1:8" x14ac:dyDescent="0.2">
      <c r="A69" s="224">
        <f t="shared" si="3"/>
        <v>61</v>
      </c>
      <c r="B69" s="226" t="str">
        <f>'WP#3 - UE-190529 Light COS'!A60</f>
        <v>53E - Company Owned</v>
      </c>
      <c r="C69" s="228" t="str">
        <f>'WP#3 - UE-190529 Light COS'!C60</f>
        <v>Light Emitting Diode</v>
      </c>
      <c r="D69" s="165" t="str">
        <f>'WP#3 - UE-190529 Light COS'!D60</f>
        <v>LED 090.01-120</v>
      </c>
      <c r="E69" s="160">
        <f t="shared" si="6"/>
        <v>350</v>
      </c>
      <c r="F69" s="262">
        <f>'WP#3 - UE-190529 Light COS'!O60</f>
        <v>36.75</v>
      </c>
      <c r="G69" s="251">
        <f>ROUND('WP#3 - UE-190529 Light COS'!T60,2)</f>
        <v>0</v>
      </c>
      <c r="H69" s="219">
        <f>ROUND('WP#3 - UE-190529 Light COS'!Y60,2)</f>
        <v>0.04</v>
      </c>
    </row>
    <row r="70" spans="1:8" x14ac:dyDescent="0.2">
      <c r="A70" s="224">
        <f t="shared" si="3"/>
        <v>62</v>
      </c>
      <c r="B70" s="226" t="str">
        <f>'WP#3 - UE-190529 Light COS'!A61</f>
        <v>53E - Company Owned</v>
      </c>
      <c r="C70" s="228" t="str">
        <f>'WP#3 - UE-190529 Light COS'!C61</f>
        <v>Light Emitting Diode</v>
      </c>
      <c r="D70" s="165" t="str">
        <f>'WP#3 - UE-190529 Light COS'!D61</f>
        <v>LED 120.01-150</v>
      </c>
      <c r="E70" s="160">
        <f t="shared" si="6"/>
        <v>350</v>
      </c>
      <c r="F70" s="262">
        <f>'WP#3 - UE-190529 Light COS'!O61</f>
        <v>47.25</v>
      </c>
      <c r="G70" s="251">
        <f>ROUND('WP#3 - UE-190529 Light COS'!T61,2)</f>
        <v>0</v>
      </c>
      <c r="H70" s="219">
        <f>ROUND('WP#3 - UE-190529 Light COS'!Y61,2)</f>
        <v>0.05</v>
      </c>
    </row>
    <row r="71" spans="1:8" x14ac:dyDescent="0.2">
      <c r="A71" s="224">
        <f t="shared" si="3"/>
        <v>63</v>
      </c>
      <c r="B71" s="226" t="str">
        <f>'WP#3 - UE-190529 Light COS'!A62</f>
        <v>53E - Company Owned</v>
      </c>
      <c r="C71" s="228" t="str">
        <f>'WP#3 - UE-190529 Light COS'!C62</f>
        <v>Light Emitting Diode</v>
      </c>
      <c r="D71" s="165" t="str">
        <f>'WP#3 - UE-190529 Light COS'!D62</f>
        <v>LED 150.01-180</v>
      </c>
      <c r="E71" s="160">
        <f t="shared" si="6"/>
        <v>350</v>
      </c>
      <c r="F71" s="262">
        <f>'WP#3 - UE-190529 Light COS'!O62</f>
        <v>57.75</v>
      </c>
      <c r="G71" s="251">
        <f>ROUND('WP#3 - UE-190529 Light COS'!T62,2)</f>
        <v>0</v>
      </c>
      <c r="H71" s="219">
        <f>ROUND('WP#3 - UE-190529 Light COS'!Y62,2)</f>
        <v>0.06</v>
      </c>
    </row>
    <row r="72" spans="1:8" x14ac:dyDescent="0.2">
      <c r="A72" s="224">
        <f t="shared" si="3"/>
        <v>64</v>
      </c>
      <c r="B72" s="226" t="str">
        <f>'WP#3 - UE-190529 Light COS'!A63</f>
        <v>53E - Company Owned</v>
      </c>
      <c r="C72" s="228" t="str">
        <f>'WP#3 - UE-190529 Light COS'!C63</f>
        <v>Light Emitting Diode</v>
      </c>
      <c r="D72" s="165" t="str">
        <f>'WP#3 - UE-190529 Light COS'!D63</f>
        <v>LED 180.01-210</v>
      </c>
      <c r="E72" s="160">
        <f t="shared" si="6"/>
        <v>350</v>
      </c>
      <c r="F72" s="262">
        <f>'WP#3 - UE-190529 Light COS'!O63</f>
        <v>68.25</v>
      </c>
      <c r="G72" s="251">
        <f>ROUND('WP#3 - UE-190529 Light COS'!T63,2)</f>
        <v>0</v>
      </c>
      <c r="H72" s="219">
        <f>ROUND('WP#3 - UE-190529 Light COS'!Y63,2)</f>
        <v>0.08</v>
      </c>
    </row>
    <row r="73" spans="1:8" x14ac:dyDescent="0.2">
      <c r="A73" s="224">
        <f t="shared" si="3"/>
        <v>65</v>
      </c>
      <c r="B73" s="226" t="str">
        <f>'WP#3 - UE-190529 Light COS'!A64</f>
        <v>53E - Company Owned</v>
      </c>
      <c r="C73" s="228" t="str">
        <f>'WP#3 - UE-190529 Light COS'!C64</f>
        <v>Light Emitting Diode</v>
      </c>
      <c r="D73" s="165" t="str">
        <f>'WP#3 - UE-190529 Light COS'!D64</f>
        <v>LED 210.01-240</v>
      </c>
      <c r="E73" s="160">
        <f t="shared" si="6"/>
        <v>350</v>
      </c>
      <c r="F73" s="262">
        <f>'WP#3 - UE-190529 Light COS'!O64</f>
        <v>78.75</v>
      </c>
      <c r="G73" s="251">
        <f>ROUND('WP#3 - UE-190529 Light COS'!T64,2)</f>
        <v>0</v>
      </c>
      <c r="H73" s="219">
        <f>ROUND('WP#3 - UE-190529 Light COS'!Y64,2)</f>
        <v>0.09</v>
      </c>
    </row>
    <row r="74" spans="1:8" x14ac:dyDescent="0.2">
      <c r="A74" s="224">
        <f t="shared" ref="A74:A105" si="7">A73+1</f>
        <v>66</v>
      </c>
      <c r="B74" s="226" t="str">
        <f>'WP#3 - UE-190529 Light COS'!A65</f>
        <v>53E - Company Owned</v>
      </c>
      <c r="C74" s="228" t="str">
        <f>'WP#3 - UE-190529 Light COS'!C65</f>
        <v>Light Emitting Diode</v>
      </c>
      <c r="D74" s="165" t="str">
        <f>'WP#3 - UE-190529 Light COS'!D65</f>
        <v>LED 240.01-270</v>
      </c>
      <c r="E74" s="160">
        <f t="shared" si="6"/>
        <v>350</v>
      </c>
      <c r="F74" s="262">
        <f>'WP#3 - UE-190529 Light COS'!O65</f>
        <v>89.25</v>
      </c>
      <c r="G74" s="251">
        <f>ROUND('WP#3 - UE-190529 Light COS'!T65,2)</f>
        <v>0</v>
      </c>
      <c r="H74" s="219">
        <f>ROUND('WP#3 - UE-190529 Light COS'!Y65,2)</f>
        <v>0.1</v>
      </c>
    </row>
    <row r="75" spans="1:8" x14ac:dyDescent="0.2">
      <c r="A75" s="224">
        <f t="shared" si="7"/>
        <v>67</v>
      </c>
      <c r="B75" s="226" t="str">
        <f>'WP#3 - UE-190529 Light COS'!A66</f>
        <v>53E - Company Owned</v>
      </c>
      <c r="C75" s="228" t="str">
        <f>'WP#3 - UE-190529 Light COS'!C66</f>
        <v>Light Emitting Diode</v>
      </c>
      <c r="D75" s="165" t="str">
        <f>'WP#3 - UE-190529 Light COS'!D66</f>
        <v>LED 270.01-300</v>
      </c>
      <c r="E75" s="160">
        <f t="shared" si="6"/>
        <v>350</v>
      </c>
      <c r="F75" s="262">
        <f>'WP#3 - UE-190529 Light COS'!O66</f>
        <v>99.75</v>
      </c>
      <c r="G75" s="251">
        <f>ROUND('WP#3 - UE-190529 Light COS'!T66,2)</f>
        <v>0</v>
      </c>
      <c r="H75" s="219">
        <f>ROUND('WP#3 - UE-190529 Light COS'!Y66,2)</f>
        <v>0.11</v>
      </c>
    </row>
    <row r="76" spans="1:8" x14ac:dyDescent="0.2">
      <c r="A76" s="224">
        <f t="shared" si="7"/>
        <v>68</v>
      </c>
      <c r="B76" s="226"/>
      <c r="C76" s="228"/>
      <c r="D76" s="165"/>
      <c r="E76" s="160"/>
      <c r="F76" s="262"/>
      <c r="G76" s="239"/>
      <c r="H76" s="267"/>
    </row>
    <row r="77" spans="1:8" x14ac:dyDescent="0.2">
      <c r="A77" s="224">
        <f t="shared" si="7"/>
        <v>69</v>
      </c>
      <c r="B77" s="226" t="str">
        <f>'WP#3 - UE-190529 Light COS'!A68</f>
        <v>53E - Customer Owned</v>
      </c>
      <c r="C77" s="228" t="str">
        <f>'WP#3 - UE-190529 Light COS'!C68</f>
        <v>Sodium Vapor</v>
      </c>
      <c r="D77" s="165" t="str">
        <f>'WP#3 - UE-190529 Light COS'!D68</f>
        <v>SV 050</v>
      </c>
      <c r="E77" s="160">
        <f t="shared" ref="E77:E85" si="8">4200/12</f>
        <v>350</v>
      </c>
      <c r="F77" s="262">
        <f>'WP#3 - UE-190529 Light COS'!O68</f>
        <v>17.5</v>
      </c>
      <c r="G77" s="251">
        <f>ROUND('WP#3 - UE-190529 Light COS'!T68,2)</f>
        <v>0</v>
      </c>
      <c r="H77" s="219">
        <f>ROUND('WP#3 - UE-190529 Light COS'!Y68,2)</f>
        <v>0.02</v>
      </c>
    </row>
    <row r="78" spans="1:8" x14ac:dyDescent="0.2">
      <c r="A78" s="224">
        <f t="shared" si="7"/>
        <v>70</v>
      </c>
      <c r="B78" s="226" t="str">
        <f>'WP#3 - UE-190529 Light COS'!A69</f>
        <v>53E - Customer Owned</v>
      </c>
      <c r="C78" s="228" t="str">
        <f>'WP#3 - UE-190529 Light COS'!C69</f>
        <v>Sodium Vapor</v>
      </c>
      <c r="D78" s="165" t="str">
        <f>'WP#3 - UE-190529 Light COS'!D69</f>
        <v>SV 070</v>
      </c>
      <c r="E78" s="160">
        <f t="shared" si="8"/>
        <v>350</v>
      </c>
      <c r="F78" s="262">
        <f>'WP#3 - UE-190529 Light COS'!O69</f>
        <v>24.5</v>
      </c>
      <c r="G78" s="251">
        <f>ROUND('WP#3 - UE-190529 Light COS'!T69,2)</f>
        <v>0</v>
      </c>
      <c r="H78" s="219">
        <f>ROUND('WP#3 - UE-190529 Light COS'!Y69,2)</f>
        <v>0.03</v>
      </c>
    </row>
    <row r="79" spans="1:8" x14ac:dyDescent="0.2">
      <c r="A79" s="224">
        <f t="shared" si="7"/>
        <v>71</v>
      </c>
      <c r="B79" s="226" t="str">
        <f>'WP#3 - UE-190529 Light COS'!A70</f>
        <v>53E - Customer Owned</v>
      </c>
      <c r="C79" s="228" t="str">
        <f>'WP#3 - UE-190529 Light COS'!C70</f>
        <v>Sodium Vapor</v>
      </c>
      <c r="D79" s="165" t="str">
        <f>'WP#3 - UE-190529 Light COS'!D70</f>
        <v>SV 100</v>
      </c>
      <c r="E79" s="160">
        <f t="shared" si="8"/>
        <v>350</v>
      </c>
      <c r="F79" s="262">
        <f>'WP#3 - UE-190529 Light COS'!O70</f>
        <v>35</v>
      </c>
      <c r="G79" s="251">
        <f>ROUND('WP#3 - UE-190529 Light COS'!T70,2)</f>
        <v>0</v>
      </c>
      <c r="H79" s="219">
        <f>ROUND('WP#3 - UE-190529 Light COS'!Y70,2)</f>
        <v>0.04</v>
      </c>
    </row>
    <row r="80" spans="1:8" x14ac:dyDescent="0.2">
      <c r="A80" s="224">
        <f t="shared" si="7"/>
        <v>72</v>
      </c>
      <c r="B80" s="226" t="str">
        <f>'WP#3 - UE-190529 Light COS'!A71</f>
        <v>53E - Customer Owned</v>
      </c>
      <c r="C80" s="228" t="str">
        <f>'WP#3 - UE-190529 Light COS'!C71</f>
        <v>Sodium Vapor</v>
      </c>
      <c r="D80" s="165" t="str">
        <f>'WP#3 - UE-190529 Light COS'!D71</f>
        <v>SV 150</v>
      </c>
      <c r="E80" s="160">
        <f t="shared" si="8"/>
        <v>350</v>
      </c>
      <c r="F80" s="262">
        <f>'WP#3 - UE-190529 Light COS'!O71</f>
        <v>52.5</v>
      </c>
      <c r="G80" s="251">
        <f>ROUND('WP#3 - UE-190529 Light COS'!T71,2)</f>
        <v>0</v>
      </c>
      <c r="H80" s="219">
        <f>ROUND('WP#3 - UE-190529 Light COS'!Y71,2)</f>
        <v>0.06</v>
      </c>
    </row>
    <row r="81" spans="1:8" x14ac:dyDescent="0.2">
      <c r="A81" s="224">
        <f t="shared" si="7"/>
        <v>73</v>
      </c>
      <c r="B81" s="226" t="str">
        <f>'WP#3 - UE-190529 Light COS'!A72</f>
        <v>53E - Customer Owned</v>
      </c>
      <c r="C81" s="228" t="str">
        <f>'WP#3 - UE-190529 Light COS'!C72</f>
        <v>Sodium Vapor</v>
      </c>
      <c r="D81" s="165" t="str">
        <f>'WP#3 - UE-190529 Light COS'!D72</f>
        <v>SV 200</v>
      </c>
      <c r="E81" s="160">
        <f t="shared" si="8"/>
        <v>350</v>
      </c>
      <c r="F81" s="262">
        <f>'WP#3 - UE-190529 Light COS'!O72</f>
        <v>70</v>
      </c>
      <c r="G81" s="251">
        <f>ROUND('WP#3 - UE-190529 Light COS'!T72,2)</f>
        <v>0</v>
      </c>
      <c r="H81" s="219">
        <f>ROUND('WP#3 - UE-190529 Light COS'!Y72,2)</f>
        <v>0.08</v>
      </c>
    </row>
    <row r="82" spans="1:8" x14ac:dyDescent="0.2">
      <c r="A82" s="224">
        <f t="shared" si="7"/>
        <v>74</v>
      </c>
      <c r="B82" s="226" t="str">
        <f>'WP#3 - UE-190529 Light COS'!A73</f>
        <v>53E - Customer Owned</v>
      </c>
      <c r="C82" s="228" t="str">
        <f>'WP#3 - UE-190529 Light COS'!C73</f>
        <v>Sodium Vapor</v>
      </c>
      <c r="D82" s="165" t="str">
        <f>'WP#3 - UE-190529 Light COS'!D73</f>
        <v>SV 250</v>
      </c>
      <c r="E82" s="160">
        <f t="shared" si="8"/>
        <v>350</v>
      </c>
      <c r="F82" s="262">
        <f>'WP#3 - UE-190529 Light COS'!O73</f>
        <v>87.5</v>
      </c>
      <c r="G82" s="251">
        <f>ROUND('WP#3 - UE-190529 Light COS'!T73,2)</f>
        <v>0</v>
      </c>
      <c r="H82" s="219">
        <f>ROUND('WP#3 - UE-190529 Light COS'!Y73,2)</f>
        <v>0.1</v>
      </c>
    </row>
    <row r="83" spans="1:8" x14ac:dyDescent="0.2">
      <c r="A83" s="224">
        <f t="shared" si="7"/>
        <v>75</v>
      </c>
      <c r="B83" s="226" t="str">
        <f>'WP#3 - UE-190529 Light COS'!A74</f>
        <v>53E - Customer Owned</v>
      </c>
      <c r="C83" s="228" t="str">
        <f>'WP#3 - UE-190529 Light COS'!C74</f>
        <v>Sodium Vapor</v>
      </c>
      <c r="D83" s="165" t="str">
        <f>'WP#3 - UE-190529 Light COS'!D74</f>
        <v>SV 310</v>
      </c>
      <c r="E83" s="160">
        <f t="shared" si="8"/>
        <v>350</v>
      </c>
      <c r="F83" s="262">
        <f>'WP#3 - UE-190529 Light COS'!O74</f>
        <v>108.5</v>
      </c>
      <c r="G83" s="251">
        <f>ROUND('WP#3 - UE-190529 Light COS'!T74,2)</f>
        <v>0</v>
      </c>
      <c r="H83" s="219">
        <f>ROUND('WP#3 - UE-190529 Light COS'!Y74,2)</f>
        <v>0.12</v>
      </c>
    </row>
    <row r="84" spans="1:8" x14ac:dyDescent="0.2">
      <c r="A84" s="224">
        <f t="shared" si="7"/>
        <v>76</v>
      </c>
      <c r="B84" s="226" t="str">
        <f>'WP#3 - UE-190529 Light COS'!A75</f>
        <v>53E - Customer Owned</v>
      </c>
      <c r="C84" s="228" t="str">
        <f>'WP#3 - UE-190529 Light COS'!C75</f>
        <v>Sodium Vapor</v>
      </c>
      <c r="D84" s="165" t="str">
        <f>'WP#3 - UE-190529 Light COS'!D75</f>
        <v>SV 400</v>
      </c>
      <c r="E84" s="160">
        <f t="shared" si="8"/>
        <v>350</v>
      </c>
      <c r="F84" s="262">
        <f>'WP#3 - UE-190529 Light COS'!O75</f>
        <v>140</v>
      </c>
      <c r="G84" s="251">
        <f>ROUND('WP#3 - UE-190529 Light COS'!T75,2)</f>
        <v>0</v>
      </c>
      <c r="H84" s="219">
        <f>ROUND('WP#3 - UE-190529 Light COS'!Y75,2)</f>
        <v>0.16</v>
      </c>
    </row>
    <row r="85" spans="1:8" x14ac:dyDescent="0.2">
      <c r="A85" s="224">
        <f t="shared" si="7"/>
        <v>77</v>
      </c>
      <c r="B85" s="226" t="str">
        <f>'WP#3 - UE-190529 Light COS'!A76</f>
        <v>53E - Customer Owned</v>
      </c>
      <c r="C85" s="228" t="str">
        <f>'WP#3 - UE-190529 Light COS'!C76</f>
        <v>Sodium Vapor</v>
      </c>
      <c r="D85" s="165" t="str">
        <f>'WP#3 - UE-190529 Light COS'!D76</f>
        <v>SV 1000</v>
      </c>
      <c r="E85" s="160">
        <f t="shared" si="8"/>
        <v>350</v>
      </c>
      <c r="F85" s="262">
        <f>'WP#3 - UE-190529 Light COS'!O76</f>
        <v>350</v>
      </c>
      <c r="G85" s="251">
        <f>ROUND('WP#3 - UE-190529 Light COS'!T76,2)</f>
        <v>0</v>
      </c>
      <c r="H85" s="219">
        <f>ROUND('WP#3 - UE-190529 Light COS'!Y76,2)</f>
        <v>0.39</v>
      </c>
    </row>
    <row r="86" spans="1:8" x14ac:dyDescent="0.2">
      <c r="A86" s="224">
        <f t="shared" si="7"/>
        <v>78</v>
      </c>
      <c r="B86" s="226"/>
      <c r="C86" s="228"/>
      <c r="D86" s="165"/>
      <c r="E86" s="160"/>
      <c r="F86" s="262"/>
      <c r="G86" s="239"/>
      <c r="H86" s="267"/>
    </row>
    <row r="87" spans="1:8" x14ac:dyDescent="0.2">
      <c r="A87" s="224">
        <f t="shared" si="7"/>
        <v>79</v>
      </c>
      <c r="B87" s="226" t="str">
        <f>'WP#3 - UE-190529 Light COS'!A78</f>
        <v>53E - Customer Owned</v>
      </c>
      <c r="C87" s="228" t="str">
        <f>'WP#3 - UE-190529 Light COS'!C78</f>
        <v>Metal Halide</v>
      </c>
      <c r="D87" s="165" t="str">
        <f>'WP#3 - UE-190529 Light COS'!D78</f>
        <v>MH 70</v>
      </c>
      <c r="E87" s="160">
        <f t="shared" ref="E87:E92" si="9">4200/12</f>
        <v>350</v>
      </c>
      <c r="F87" s="262">
        <f>'WP#3 - UE-190529 Light COS'!O78</f>
        <v>24.5</v>
      </c>
      <c r="G87" s="251">
        <f>ROUND('WP#3 - UE-190529 Light COS'!T78,2)</f>
        <v>0</v>
      </c>
      <c r="H87" s="219">
        <f>ROUND('WP#3 - UE-190529 Light COS'!Y78,2)</f>
        <v>0.03</v>
      </c>
    </row>
    <row r="88" spans="1:8" x14ac:dyDescent="0.2">
      <c r="A88" s="224">
        <f t="shared" si="7"/>
        <v>80</v>
      </c>
      <c r="B88" s="226" t="str">
        <f>'WP#3 - UE-190529 Light COS'!A79</f>
        <v>53E - Customer Owned</v>
      </c>
      <c r="C88" s="228" t="str">
        <f>'WP#3 - UE-190529 Light COS'!C79</f>
        <v>Metal Halide</v>
      </c>
      <c r="D88" s="165" t="str">
        <f>'WP#3 - UE-190529 Light COS'!D79</f>
        <v>MH 100</v>
      </c>
      <c r="E88" s="160">
        <f t="shared" si="9"/>
        <v>350</v>
      </c>
      <c r="F88" s="262">
        <f>'WP#3 - UE-190529 Light COS'!O79</f>
        <v>35</v>
      </c>
      <c r="G88" s="251">
        <f>ROUND('WP#3 - UE-190529 Light COS'!T79,2)</f>
        <v>0</v>
      </c>
      <c r="H88" s="219">
        <f>ROUND('WP#3 - UE-190529 Light COS'!Y79,2)</f>
        <v>0.04</v>
      </c>
    </row>
    <row r="89" spans="1:8" x14ac:dyDescent="0.2">
      <c r="A89" s="224">
        <f t="shared" si="7"/>
        <v>81</v>
      </c>
      <c r="B89" s="226" t="str">
        <f>'WP#3 - UE-190529 Light COS'!A80</f>
        <v>53E - Customer Owned</v>
      </c>
      <c r="C89" s="228" t="str">
        <f>'WP#3 - UE-190529 Light COS'!C80</f>
        <v>Metal Halide</v>
      </c>
      <c r="D89" s="165" t="str">
        <f>'WP#3 - UE-190529 Light COS'!D80</f>
        <v>MH 150</v>
      </c>
      <c r="E89" s="160">
        <f t="shared" si="9"/>
        <v>350</v>
      </c>
      <c r="F89" s="262">
        <f>'WP#3 - UE-190529 Light COS'!O80</f>
        <v>52.5</v>
      </c>
      <c r="G89" s="251">
        <f>ROUND('WP#3 - UE-190529 Light COS'!T80,2)</f>
        <v>0</v>
      </c>
      <c r="H89" s="219">
        <f>ROUND('WP#3 - UE-190529 Light COS'!Y80,2)</f>
        <v>0.06</v>
      </c>
    </row>
    <row r="90" spans="1:8" x14ac:dyDescent="0.2">
      <c r="A90" s="224">
        <f t="shared" si="7"/>
        <v>82</v>
      </c>
      <c r="B90" s="226" t="str">
        <f>'WP#3 - UE-190529 Light COS'!A81</f>
        <v>53E - Customer Owned</v>
      </c>
      <c r="C90" s="228" t="str">
        <f>'WP#3 - UE-190529 Light COS'!C81</f>
        <v>Metal Halide</v>
      </c>
      <c r="D90" s="165" t="str">
        <f>'WP#3 - UE-190529 Light COS'!D81</f>
        <v>MH 175</v>
      </c>
      <c r="E90" s="160">
        <f t="shared" si="9"/>
        <v>350</v>
      </c>
      <c r="F90" s="262">
        <f>'WP#3 - UE-190529 Light COS'!O81</f>
        <v>61.25</v>
      </c>
      <c r="G90" s="251">
        <f>ROUND('WP#3 - UE-190529 Light COS'!T81,2)</f>
        <v>0</v>
      </c>
      <c r="H90" s="219">
        <f>ROUND('WP#3 - UE-190529 Light COS'!Y81,2)</f>
        <v>7.0000000000000007E-2</v>
      </c>
    </row>
    <row r="91" spans="1:8" x14ac:dyDescent="0.2">
      <c r="A91" s="224">
        <f t="shared" si="7"/>
        <v>83</v>
      </c>
      <c r="B91" s="226" t="str">
        <f>'WP#3 - UE-190529 Light COS'!A82</f>
        <v>53E - Customer Owned</v>
      </c>
      <c r="C91" s="228" t="str">
        <f>'WP#3 - UE-190529 Light COS'!C82</f>
        <v>Metal Halide</v>
      </c>
      <c r="D91" s="165" t="str">
        <f>'WP#3 - UE-190529 Light COS'!D82</f>
        <v>MH 250</v>
      </c>
      <c r="E91" s="160">
        <f t="shared" si="9"/>
        <v>350</v>
      </c>
      <c r="F91" s="262">
        <f>'WP#3 - UE-190529 Light COS'!O82</f>
        <v>87.5</v>
      </c>
      <c r="G91" s="251">
        <f>ROUND('WP#3 - UE-190529 Light COS'!T82,2)</f>
        <v>0</v>
      </c>
      <c r="H91" s="219">
        <f>ROUND('WP#3 - UE-190529 Light COS'!Y82,2)</f>
        <v>0.1</v>
      </c>
    </row>
    <row r="92" spans="1:8" x14ac:dyDescent="0.2">
      <c r="A92" s="224">
        <f t="shared" si="7"/>
        <v>84</v>
      </c>
      <c r="B92" s="226" t="str">
        <f>'WP#3 - UE-190529 Light COS'!A83</f>
        <v>53E - Customer Owned</v>
      </c>
      <c r="C92" s="228" t="str">
        <f>'WP#3 - UE-190529 Light COS'!C83</f>
        <v>Metal Halide</v>
      </c>
      <c r="D92" s="165" t="str">
        <f>'WP#3 - UE-190529 Light COS'!D83</f>
        <v>MH 400</v>
      </c>
      <c r="E92" s="160">
        <f t="shared" si="9"/>
        <v>350</v>
      </c>
      <c r="F92" s="262">
        <f>'WP#3 - UE-190529 Light COS'!O83</f>
        <v>140</v>
      </c>
      <c r="G92" s="251">
        <f>ROUND('WP#3 - UE-190529 Light COS'!T83,2)</f>
        <v>0</v>
      </c>
      <c r="H92" s="219">
        <f>ROUND('WP#3 - UE-190529 Light COS'!Y83,2)</f>
        <v>0.16</v>
      </c>
    </row>
    <row r="93" spans="1:8" x14ac:dyDescent="0.2">
      <c r="A93" s="224">
        <f t="shared" si="7"/>
        <v>85</v>
      </c>
      <c r="B93" s="226"/>
      <c r="C93" s="228"/>
      <c r="D93" s="165"/>
      <c r="E93" s="160"/>
      <c r="F93" s="262"/>
      <c r="G93" s="239"/>
      <c r="H93" s="267"/>
    </row>
    <row r="94" spans="1:8" x14ac:dyDescent="0.2">
      <c r="A94" s="224">
        <f t="shared" si="7"/>
        <v>86</v>
      </c>
      <c r="B94" s="226" t="str">
        <f>'WP#3 - UE-190529 Light COS'!A85</f>
        <v>53E - Customer Owned</v>
      </c>
      <c r="C94" s="228" t="str">
        <f>'WP#3 - UE-190529 Light COS'!C85</f>
        <v>Light Emitting Diode</v>
      </c>
      <c r="D94" s="165" t="str">
        <f>'WP#3 - UE-190529 Light COS'!D85</f>
        <v>LED 030.01-060</v>
      </c>
      <c r="E94" s="160">
        <f t="shared" ref="E94:E102" si="10">4200/12</f>
        <v>350</v>
      </c>
      <c r="F94" s="262">
        <f>'WP#3 - UE-190529 Light COS'!O85</f>
        <v>15.75</v>
      </c>
      <c r="G94" s="251">
        <f>ROUND('WP#3 - UE-190529 Light COS'!T85,2)</f>
        <v>0</v>
      </c>
      <c r="H94" s="219">
        <f>ROUND('WP#3 - UE-190529 Light COS'!Y85,2)</f>
        <v>0.02</v>
      </c>
    </row>
    <row r="95" spans="1:8" x14ac:dyDescent="0.2">
      <c r="A95" s="224">
        <f t="shared" si="7"/>
        <v>87</v>
      </c>
      <c r="B95" s="226" t="str">
        <f>'WP#3 - UE-190529 Light COS'!A86</f>
        <v>53E - Customer Owned</v>
      </c>
      <c r="C95" s="228" t="str">
        <f>'WP#3 - UE-190529 Light COS'!C86</f>
        <v>Light Emitting Diode</v>
      </c>
      <c r="D95" s="165" t="str">
        <f>'WP#3 - UE-190529 Light COS'!D86</f>
        <v>LED 060.01-090</v>
      </c>
      <c r="E95" s="160">
        <f t="shared" si="10"/>
        <v>350</v>
      </c>
      <c r="F95" s="262">
        <f>'WP#3 - UE-190529 Light COS'!O86</f>
        <v>26.25</v>
      </c>
      <c r="G95" s="251">
        <f>ROUND('WP#3 - UE-190529 Light COS'!T86,2)</f>
        <v>0</v>
      </c>
      <c r="H95" s="219">
        <f>ROUND('WP#3 - UE-190529 Light COS'!Y86,2)</f>
        <v>0.03</v>
      </c>
    </row>
    <row r="96" spans="1:8" x14ac:dyDescent="0.2">
      <c r="A96" s="224">
        <f t="shared" si="7"/>
        <v>88</v>
      </c>
      <c r="B96" s="226" t="str">
        <f>'WP#3 - UE-190529 Light COS'!A87</f>
        <v>53E - Customer Owned</v>
      </c>
      <c r="C96" s="228" t="str">
        <f>'WP#3 - UE-190529 Light COS'!C87</f>
        <v>Light Emitting Diode</v>
      </c>
      <c r="D96" s="165" t="str">
        <f>'WP#3 - UE-190529 Light COS'!D87</f>
        <v>LED 090.01-120</v>
      </c>
      <c r="E96" s="160">
        <f t="shared" si="10"/>
        <v>350</v>
      </c>
      <c r="F96" s="262">
        <f>'WP#3 - UE-190529 Light COS'!O87</f>
        <v>36.75</v>
      </c>
      <c r="G96" s="251">
        <f>ROUND('WP#3 - UE-190529 Light COS'!T87,2)</f>
        <v>0</v>
      </c>
      <c r="H96" s="219">
        <f>ROUND('WP#3 - UE-190529 Light COS'!Y87,2)</f>
        <v>0.04</v>
      </c>
    </row>
    <row r="97" spans="1:8" x14ac:dyDescent="0.2">
      <c r="A97" s="224">
        <f t="shared" si="7"/>
        <v>89</v>
      </c>
      <c r="B97" s="226" t="str">
        <f>'WP#3 - UE-190529 Light COS'!A88</f>
        <v>53E - Customer Owned</v>
      </c>
      <c r="C97" s="228" t="str">
        <f>'WP#3 - UE-190529 Light COS'!C88</f>
        <v>Light Emitting Diode</v>
      </c>
      <c r="D97" s="165" t="str">
        <f>'WP#3 - UE-190529 Light COS'!D88</f>
        <v>LED 120.01-150</v>
      </c>
      <c r="E97" s="160">
        <f t="shared" si="10"/>
        <v>350</v>
      </c>
      <c r="F97" s="262">
        <f>'WP#3 - UE-190529 Light COS'!O88</f>
        <v>47.25</v>
      </c>
      <c r="G97" s="251">
        <f>ROUND('WP#3 - UE-190529 Light COS'!T88,2)</f>
        <v>0</v>
      </c>
      <c r="H97" s="219">
        <f>ROUND('WP#3 - UE-190529 Light COS'!Y88,2)</f>
        <v>0.05</v>
      </c>
    </row>
    <row r="98" spans="1:8" x14ac:dyDescent="0.2">
      <c r="A98" s="224">
        <f t="shared" si="7"/>
        <v>90</v>
      </c>
      <c r="B98" s="226" t="str">
        <f>'WP#3 - UE-190529 Light COS'!A89</f>
        <v>53E - Customer Owned</v>
      </c>
      <c r="C98" s="228" t="str">
        <f>'WP#3 - UE-190529 Light COS'!C89</f>
        <v>Light Emitting Diode</v>
      </c>
      <c r="D98" s="165" t="str">
        <f>'WP#3 - UE-190529 Light COS'!D89</f>
        <v>LED 150.01-180</v>
      </c>
      <c r="E98" s="160">
        <f t="shared" si="10"/>
        <v>350</v>
      </c>
      <c r="F98" s="262">
        <f>'WP#3 - UE-190529 Light COS'!O89</f>
        <v>57.75</v>
      </c>
      <c r="G98" s="251">
        <f>ROUND('WP#3 - UE-190529 Light COS'!T89,2)</f>
        <v>0</v>
      </c>
      <c r="H98" s="219">
        <f>ROUND('WP#3 - UE-190529 Light COS'!Y89,2)</f>
        <v>0.06</v>
      </c>
    </row>
    <row r="99" spans="1:8" x14ac:dyDescent="0.2">
      <c r="A99" s="224">
        <f t="shared" si="7"/>
        <v>91</v>
      </c>
      <c r="B99" s="226" t="str">
        <f>'WP#3 - UE-190529 Light COS'!A90</f>
        <v>53E - Customer Owned</v>
      </c>
      <c r="C99" s="228" t="str">
        <f>'WP#3 - UE-190529 Light COS'!C90</f>
        <v>Light Emitting Diode</v>
      </c>
      <c r="D99" s="165" t="str">
        <f>'WP#3 - UE-190529 Light COS'!D90</f>
        <v>LED 180.01-210</v>
      </c>
      <c r="E99" s="160">
        <f t="shared" si="10"/>
        <v>350</v>
      </c>
      <c r="F99" s="262">
        <f>'WP#3 - UE-190529 Light COS'!O90</f>
        <v>68.25</v>
      </c>
      <c r="G99" s="251">
        <f>ROUND('WP#3 - UE-190529 Light COS'!T90,2)</f>
        <v>0</v>
      </c>
      <c r="H99" s="219">
        <f>ROUND('WP#3 - UE-190529 Light COS'!Y90,2)</f>
        <v>0.08</v>
      </c>
    </row>
    <row r="100" spans="1:8" x14ac:dyDescent="0.2">
      <c r="A100" s="224">
        <f t="shared" si="7"/>
        <v>92</v>
      </c>
      <c r="B100" s="226" t="str">
        <f>'WP#3 - UE-190529 Light COS'!A91</f>
        <v>53E - Customer Owned</v>
      </c>
      <c r="C100" s="228" t="str">
        <f>'WP#3 - UE-190529 Light COS'!C91</f>
        <v>Light Emitting Diode</v>
      </c>
      <c r="D100" s="165" t="str">
        <f>'WP#3 - UE-190529 Light COS'!D91</f>
        <v>LED 210.01-240</v>
      </c>
      <c r="E100" s="160">
        <f t="shared" si="10"/>
        <v>350</v>
      </c>
      <c r="F100" s="262">
        <f>'WP#3 - UE-190529 Light COS'!O91</f>
        <v>78.75</v>
      </c>
      <c r="G100" s="251">
        <f>ROUND('WP#3 - UE-190529 Light COS'!T91,2)</f>
        <v>0</v>
      </c>
      <c r="H100" s="219">
        <f>ROUND('WP#3 - UE-190529 Light COS'!Y91,2)</f>
        <v>0.09</v>
      </c>
    </row>
    <row r="101" spans="1:8" x14ac:dyDescent="0.2">
      <c r="A101" s="224">
        <f t="shared" si="7"/>
        <v>93</v>
      </c>
      <c r="B101" s="226" t="str">
        <f>'WP#3 - UE-190529 Light COS'!A92</f>
        <v>53E - Customer Owned</v>
      </c>
      <c r="C101" s="228" t="str">
        <f>'WP#3 - UE-190529 Light COS'!C92</f>
        <v>Light Emitting Diode</v>
      </c>
      <c r="D101" s="165" t="str">
        <f>'WP#3 - UE-190529 Light COS'!D92</f>
        <v>LED 240.01-270</v>
      </c>
      <c r="E101" s="160">
        <f t="shared" si="10"/>
        <v>350</v>
      </c>
      <c r="F101" s="262">
        <f>'WP#3 - UE-190529 Light COS'!O92</f>
        <v>89.25</v>
      </c>
      <c r="G101" s="251">
        <f>ROUND('WP#3 - UE-190529 Light COS'!T92,2)</f>
        <v>0</v>
      </c>
      <c r="H101" s="219">
        <f>ROUND('WP#3 - UE-190529 Light COS'!Y92,2)</f>
        <v>0.1</v>
      </c>
    </row>
    <row r="102" spans="1:8" x14ac:dyDescent="0.2">
      <c r="A102" s="224">
        <f t="shared" si="7"/>
        <v>94</v>
      </c>
      <c r="B102" s="226" t="str">
        <f>'WP#3 - UE-190529 Light COS'!A93</f>
        <v>53E - Customer Owned</v>
      </c>
      <c r="C102" s="228" t="str">
        <f>'WP#3 - UE-190529 Light COS'!C93</f>
        <v>Light Emitting Diode</v>
      </c>
      <c r="D102" s="165" t="str">
        <f>'WP#3 - UE-190529 Light COS'!D93</f>
        <v>LED 270.01-300</v>
      </c>
      <c r="E102" s="160">
        <f t="shared" si="10"/>
        <v>350</v>
      </c>
      <c r="F102" s="262">
        <f>'WP#3 - UE-190529 Light COS'!O93</f>
        <v>99.75</v>
      </c>
      <c r="G102" s="251">
        <f>ROUND('WP#3 - UE-190529 Light COS'!T93,2)</f>
        <v>0</v>
      </c>
      <c r="H102" s="219">
        <f>ROUND('WP#3 - UE-190529 Light COS'!Y93,2)</f>
        <v>0.11</v>
      </c>
    </row>
    <row r="103" spans="1:8" x14ac:dyDescent="0.2">
      <c r="A103" s="224">
        <f t="shared" si="7"/>
        <v>95</v>
      </c>
      <c r="B103" s="226"/>
      <c r="C103" s="228"/>
      <c r="D103" s="165"/>
      <c r="E103" s="160"/>
      <c r="F103" s="262"/>
      <c r="G103" s="239"/>
      <c r="H103" s="267"/>
    </row>
    <row r="104" spans="1:8" x14ac:dyDescent="0.2">
      <c r="A104" s="224">
        <f t="shared" si="7"/>
        <v>96</v>
      </c>
      <c r="B104" s="226" t="str">
        <f>'WP#3 - UE-190529 Light COS'!A94</f>
        <v>Sch 54E</v>
      </c>
      <c r="C104" s="228"/>
      <c r="D104" s="165"/>
      <c r="E104" s="160"/>
      <c r="F104" s="262"/>
      <c r="G104" s="239"/>
      <c r="H104" s="267"/>
    </row>
    <row r="105" spans="1:8" x14ac:dyDescent="0.2">
      <c r="A105" s="224">
        <f t="shared" si="7"/>
        <v>97</v>
      </c>
      <c r="B105" s="226" t="str">
        <f>'WP#3 - UE-190529 Light COS'!A95</f>
        <v>54E</v>
      </c>
      <c r="C105" s="228" t="str">
        <f>'WP#3 - UE-190529 Light COS'!C95</f>
        <v>Sodium Vapor</v>
      </c>
      <c r="D105" s="165" t="str">
        <f>'WP#3 - UE-190529 Light COS'!D95</f>
        <v>SV 050</v>
      </c>
      <c r="E105" s="160">
        <f t="shared" ref="E105:E113" si="11">4200/12</f>
        <v>350</v>
      </c>
      <c r="F105" s="262">
        <f>'WP#3 - UE-190529 Light COS'!O95</f>
        <v>17.5</v>
      </c>
      <c r="G105" s="251">
        <f>ROUND('WP#3 - UE-190529 Light COS'!T95,2)</f>
        <v>0</v>
      </c>
      <c r="H105" s="219">
        <f>ROUND('WP#3 - UE-190529 Light COS'!Y95,2)</f>
        <v>0.02</v>
      </c>
    </row>
    <row r="106" spans="1:8" x14ac:dyDescent="0.2">
      <c r="A106" s="224">
        <f t="shared" ref="A106:A137" si="12">A105+1</f>
        <v>98</v>
      </c>
      <c r="B106" s="226" t="str">
        <f>'WP#3 - UE-190529 Light COS'!A96</f>
        <v>54E</v>
      </c>
      <c r="C106" s="228" t="str">
        <f>'WP#3 - UE-190529 Light COS'!C96</f>
        <v>Sodium Vapor</v>
      </c>
      <c r="D106" s="165" t="str">
        <f>'WP#3 - UE-190529 Light COS'!D96</f>
        <v>SV 070</v>
      </c>
      <c r="E106" s="160">
        <f t="shared" si="11"/>
        <v>350</v>
      </c>
      <c r="F106" s="262">
        <f>'WP#3 - UE-190529 Light COS'!O96</f>
        <v>24.5</v>
      </c>
      <c r="G106" s="251">
        <f>ROUND('WP#3 - UE-190529 Light COS'!T96,2)</f>
        <v>0</v>
      </c>
      <c r="H106" s="219">
        <f>ROUND('WP#3 - UE-190529 Light COS'!Y96,2)</f>
        <v>0.03</v>
      </c>
    </row>
    <row r="107" spans="1:8" x14ac:dyDescent="0.2">
      <c r="A107" s="224">
        <f t="shared" si="12"/>
        <v>99</v>
      </c>
      <c r="B107" s="226" t="str">
        <f>'WP#3 - UE-190529 Light COS'!A97</f>
        <v>54E</v>
      </c>
      <c r="C107" s="228" t="str">
        <f>'WP#3 - UE-190529 Light COS'!C97</f>
        <v>Sodium Vapor</v>
      </c>
      <c r="D107" s="165" t="str">
        <f>'WP#3 - UE-190529 Light COS'!D97</f>
        <v>SV 100</v>
      </c>
      <c r="E107" s="160">
        <f t="shared" si="11"/>
        <v>350</v>
      </c>
      <c r="F107" s="262">
        <f>'WP#3 - UE-190529 Light COS'!O97</f>
        <v>35</v>
      </c>
      <c r="G107" s="251">
        <f>ROUND('WP#3 - UE-190529 Light COS'!T97,2)</f>
        <v>0</v>
      </c>
      <c r="H107" s="219">
        <f>ROUND('WP#3 - UE-190529 Light COS'!Y97,2)</f>
        <v>0.04</v>
      </c>
    </row>
    <row r="108" spans="1:8" x14ac:dyDescent="0.2">
      <c r="A108" s="224">
        <f t="shared" si="12"/>
        <v>100</v>
      </c>
      <c r="B108" s="226" t="str">
        <f>'WP#3 - UE-190529 Light COS'!A98</f>
        <v>54E</v>
      </c>
      <c r="C108" s="228" t="str">
        <f>'WP#3 - UE-190529 Light COS'!C98</f>
        <v>Sodium Vapor</v>
      </c>
      <c r="D108" s="165" t="str">
        <f>'WP#3 - UE-190529 Light COS'!D98</f>
        <v>SV 150</v>
      </c>
      <c r="E108" s="160">
        <f t="shared" si="11"/>
        <v>350</v>
      </c>
      <c r="F108" s="262">
        <f>'WP#3 - UE-190529 Light COS'!O98</f>
        <v>52.5</v>
      </c>
      <c r="G108" s="251">
        <f>ROUND('WP#3 - UE-190529 Light COS'!T98,2)</f>
        <v>0</v>
      </c>
      <c r="H108" s="219">
        <f>ROUND('WP#3 - UE-190529 Light COS'!Y98,2)</f>
        <v>0.06</v>
      </c>
    </row>
    <row r="109" spans="1:8" x14ac:dyDescent="0.2">
      <c r="A109" s="224">
        <f t="shared" si="12"/>
        <v>101</v>
      </c>
      <c r="B109" s="226" t="str">
        <f>'WP#3 - UE-190529 Light COS'!A99</f>
        <v>54E</v>
      </c>
      <c r="C109" s="228" t="str">
        <f>'WP#3 - UE-190529 Light COS'!C99</f>
        <v>Sodium Vapor</v>
      </c>
      <c r="D109" s="165" t="str">
        <f>'WP#3 - UE-190529 Light COS'!D99</f>
        <v>SV 200</v>
      </c>
      <c r="E109" s="160">
        <f t="shared" si="11"/>
        <v>350</v>
      </c>
      <c r="F109" s="262">
        <f>'WP#3 - UE-190529 Light COS'!O99</f>
        <v>70</v>
      </c>
      <c r="G109" s="251">
        <f>ROUND('WP#3 - UE-190529 Light COS'!T99,2)</f>
        <v>0</v>
      </c>
      <c r="H109" s="219">
        <f>ROUND('WP#3 - UE-190529 Light COS'!Y99,2)</f>
        <v>0.08</v>
      </c>
    </row>
    <row r="110" spans="1:8" x14ac:dyDescent="0.2">
      <c r="A110" s="224">
        <f t="shared" si="12"/>
        <v>102</v>
      </c>
      <c r="B110" s="226" t="str">
        <f>'WP#3 - UE-190529 Light COS'!A100</f>
        <v>54E</v>
      </c>
      <c r="C110" s="228" t="str">
        <f>'WP#3 - UE-190529 Light COS'!C100</f>
        <v>Sodium Vapor</v>
      </c>
      <c r="D110" s="165" t="str">
        <f>'WP#3 - UE-190529 Light COS'!D100</f>
        <v>SV 250</v>
      </c>
      <c r="E110" s="160">
        <f t="shared" si="11"/>
        <v>350</v>
      </c>
      <c r="F110" s="262">
        <f>'WP#3 - UE-190529 Light COS'!O100</f>
        <v>87.5</v>
      </c>
      <c r="G110" s="251">
        <f>ROUND('WP#3 - UE-190529 Light COS'!T100,2)</f>
        <v>0</v>
      </c>
      <c r="H110" s="219">
        <f>ROUND('WP#3 - UE-190529 Light COS'!Y100,2)</f>
        <v>0.1</v>
      </c>
    </row>
    <row r="111" spans="1:8" x14ac:dyDescent="0.2">
      <c r="A111" s="224">
        <f t="shared" si="12"/>
        <v>103</v>
      </c>
      <c r="B111" s="226" t="str">
        <f>'WP#3 - UE-190529 Light COS'!A101</f>
        <v>54E</v>
      </c>
      <c r="C111" s="228" t="str">
        <f>'WP#3 - UE-190529 Light COS'!C101</f>
        <v>Sodium Vapor</v>
      </c>
      <c r="D111" s="165" t="str">
        <f>'WP#3 - UE-190529 Light COS'!D101</f>
        <v>SV 310</v>
      </c>
      <c r="E111" s="160">
        <f t="shared" si="11"/>
        <v>350</v>
      </c>
      <c r="F111" s="262">
        <f>'WP#3 - UE-190529 Light COS'!O101</f>
        <v>108.5</v>
      </c>
      <c r="G111" s="251">
        <f>ROUND('WP#3 - UE-190529 Light COS'!T101,2)</f>
        <v>0</v>
      </c>
      <c r="H111" s="219">
        <f>ROUND('WP#3 - UE-190529 Light COS'!Y101,2)</f>
        <v>0.12</v>
      </c>
    </row>
    <row r="112" spans="1:8" x14ac:dyDescent="0.2">
      <c r="A112" s="224">
        <f t="shared" si="12"/>
        <v>104</v>
      </c>
      <c r="B112" s="226" t="str">
        <f>'WP#3 - UE-190529 Light COS'!A102</f>
        <v>54E</v>
      </c>
      <c r="C112" s="228" t="str">
        <f>'WP#3 - UE-190529 Light COS'!C102</f>
        <v>Sodium Vapor</v>
      </c>
      <c r="D112" s="165" t="str">
        <f>'WP#3 - UE-190529 Light COS'!D102</f>
        <v>SV 400</v>
      </c>
      <c r="E112" s="160">
        <f t="shared" si="11"/>
        <v>350</v>
      </c>
      <c r="F112" s="262">
        <f>'WP#3 - UE-190529 Light COS'!O102</f>
        <v>140</v>
      </c>
      <c r="G112" s="251">
        <f>ROUND('WP#3 - UE-190529 Light COS'!T102,2)</f>
        <v>0</v>
      </c>
      <c r="H112" s="219">
        <f>ROUND('WP#3 - UE-190529 Light COS'!Y102,2)</f>
        <v>0.16</v>
      </c>
    </row>
    <row r="113" spans="1:8" x14ac:dyDescent="0.2">
      <c r="A113" s="224">
        <f t="shared" si="12"/>
        <v>105</v>
      </c>
      <c r="B113" s="226" t="str">
        <f>'WP#3 - UE-190529 Light COS'!A103</f>
        <v>54E</v>
      </c>
      <c r="C113" s="228" t="str">
        <f>'WP#3 - UE-190529 Light COS'!C103</f>
        <v>Sodium Vapor</v>
      </c>
      <c r="D113" s="165" t="str">
        <f>'WP#3 - UE-190529 Light COS'!D103</f>
        <v>SV 1000</v>
      </c>
      <c r="E113" s="160">
        <f t="shared" si="11"/>
        <v>350</v>
      </c>
      <c r="F113" s="262">
        <f>'WP#3 - UE-190529 Light COS'!O103</f>
        <v>350</v>
      </c>
      <c r="G113" s="251">
        <f>ROUND('WP#3 - UE-190529 Light COS'!T103,2)</f>
        <v>0</v>
      </c>
      <c r="H113" s="219">
        <f>ROUND('WP#3 - UE-190529 Light COS'!Y103,2)</f>
        <v>0.39</v>
      </c>
    </row>
    <row r="114" spans="1:8" x14ac:dyDescent="0.2">
      <c r="A114" s="224">
        <f t="shared" si="12"/>
        <v>106</v>
      </c>
      <c r="B114" s="226"/>
      <c r="C114" s="228"/>
      <c r="D114" s="165"/>
      <c r="E114" s="160"/>
      <c r="F114" s="262"/>
      <c r="G114" s="239"/>
      <c r="H114" s="267"/>
    </row>
    <row r="115" spans="1:8" x14ac:dyDescent="0.2">
      <c r="A115" s="224">
        <f t="shared" si="12"/>
        <v>107</v>
      </c>
      <c r="B115" s="226" t="str">
        <f>'WP#3 - UE-190529 Light COS'!A105</f>
        <v>54E</v>
      </c>
      <c r="C115" s="228" t="str">
        <f>'WP#3 - UE-190529 Light COS'!C105</f>
        <v>Light Emitting Diode</v>
      </c>
      <c r="D115" s="165" t="str">
        <f>'WP#3 - UE-190529 Light COS'!D105</f>
        <v>LED 030.01-060</v>
      </c>
      <c r="E115" s="160">
        <f t="shared" ref="E115:E123" si="13">4200/12</f>
        <v>350</v>
      </c>
      <c r="F115" s="262">
        <f>'WP#3 - UE-190529 Light COS'!O105</f>
        <v>15.75</v>
      </c>
      <c r="G115" s="251">
        <f>ROUND('WP#3 - UE-190529 Light COS'!T105,2)</f>
        <v>0</v>
      </c>
      <c r="H115" s="219">
        <f>ROUND('WP#3 - UE-190529 Light COS'!Y105,2)</f>
        <v>0.02</v>
      </c>
    </row>
    <row r="116" spans="1:8" x14ac:dyDescent="0.2">
      <c r="A116" s="224">
        <f t="shared" si="12"/>
        <v>108</v>
      </c>
      <c r="B116" s="226" t="str">
        <f>'WP#3 - UE-190529 Light COS'!A106</f>
        <v>54E</v>
      </c>
      <c r="C116" s="228" t="str">
        <f>'WP#3 - UE-190529 Light COS'!C106</f>
        <v>Light Emitting Diode</v>
      </c>
      <c r="D116" s="165" t="str">
        <f>'WP#3 - UE-190529 Light COS'!D106</f>
        <v>LED 060.01-090</v>
      </c>
      <c r="E116" s="160">
        <f t="shared" si="13"/>
        <v>350</v>
      </c>
      <c r="F116" s="262">
        <f>'WP#3 - UE-190529 Light COS'!O106</f>
        <v>26.25</v>
      </c>
      <c r="G116" s="251">
        <f>ROUND('WP#3 - UE-190529 Light COS'!T106,2)</f>
        <v>0</v>
      </c>
      <c r="H116" s="219">
        <f>ROUND('WP#3 - UE-190529 Light COS'!Y106,2)</f>
        <v>0.03</v>
      </c>
    </row>
    <row r="117" spans="1:8" x14ac:dyDescent="0.2">
      <c r="A117" s="224">
        <f t="shared" si="12"/>
        <v>109</v>
      </c>
      <c r="B117" s="226" t="str">
        <f>'WP#3 - UE-190529 Light COS'!A107</f>
        <v>54E</v>
      </c>
      <c r="C117" s="228" t="str">
        <f>'WP#3 - UE-190529 Light COS'!C107</f>
        <v>Light Emitting Diode</v>
      </c>
      <c r="D117" s="165" t="str">
        <f>'WP#3 - UE-190529 Light COS'!D107</f>
        <v>LED 090.01-120</v>
      </c>
      <c r="E117" s="160">
        <f t="shared" si="13"/>
        <v>350</v>
      </c>
      <c r="F117" s="262">
        <f>'WP#3 - UE-190529 Light COS'!O107</f>
        <v>36.75</v>
      </c>
      <c r="G117" s="251">
        <f>ROUND('WP#3 - UE-190529 Light COS'!T107,2)</f>
        <v>0</v>
      </c>
      <c r="H117" s="219">
        <f>ROUND('WP#3 - UE-190529 Light COS'!Y107,2)</f>
        <v>0.04</v>
      </c>
    </row>
    <row r="118" spans="1:8" x14ac:dyDescent="0.2">
      <c r="A118" s="224">
        <f t="shared" si="12"/>
        <v>110</v>
      </c>
      <c r="B118" s="226" t="str">
        <f>'WP#3 - UE-190529 Light COS'!A108</f>
        <v>54E</v>
      </c>
      <c r="C118" s="228" t="str">
        <f>'WP#3 - UE-190529 Light COS'!C108</f>
        <v>Light Emitting Diode</v>
      </c>
      <c r="D118" s="165" t="str">
        <f>'WP#3 - UE-190529 Light COS'!D108</f>
        <v>LED 120.01-150</v>
      </c>
      <c r="E118" s="160">
        <f t="shared" si="13"/>
        <v>350</v>
      </c>
      <c r="F118" s="262">
        <f>'WP#3 - UE-190529 Light COS'!O108</f>
        <v>47.25</v>
      </c>
      <c r="G118" s="251">
        <f>ROUND('WP#3 - UE-190529 Light COS'!T108,2)</f>
        <v>0</v>
      </c>
      <c r="H118" s="219">
        <f>ROUND('WP#3 - UE-190529 Light COS'!Y108,2)</f>
        <v>0.05</v>
      </c>
    </row>
    <row r="119" spans="1:8" x14ac:dyDescent="0.2">
      <c r="A119" s="224">
        <f t="shared" si="12"/>
        <v>111</v>
      </c>
      <c r="B119" s="226" t="str">
        <f>'WP#3 - UE-190529 Light COS'!A109</f>
        <v>54E</v>
      </c>
      <c r="C119" s="228" t="str">
        <f>'WP#3 - UE-190529 Light COS'!C109</f>
        <v>Light Emitting Diode</v>
      </c>
      <c r="D119" s="165" t="str">
        <f>'WP#3 - UE-190529 Light COS'!D109</f>
        <v>LED 150.01-180</v>
      </c>
      <c r="E119" s="160">
        <f t="shared" si="13"/>
        <v>350</v>
      </c>
      <c r="F119" s="262">
        <f>'WP#3 - UE-190529 Light COS'!O109</f>
        <v>57.75</v>
      </c>
      <c r="G119" s="251">
        <f>ROUND('WP#3 - UE-190529 Light COS'!T109,2)</f>
        <v>0</v>
      </c>
      <c r="H119" s="219">
        <f>ROUND('WP#3 - UE-190529 Light COS'!Y109,2)</f>
        <v>0.06</v>
      </c>
    </row>
    <row r="120" spans="1:8" x14ac:dyDescent="0.2">
      <c r="A120" s="224">
        <f t="shared" si="12"/>
        <v>112</v>
      </c>
      <c r="B120" s="226" t="str">
        <f>'WP#3 - UE-190529 Light COS'!A110</f>
        <v>54E</v>
      </c>
      <c r="C120" s="228" t="str">
        <f>'WP#3 - UE-190529 Light COS'!C110</f>
        <v>Light Emitting Diode</v>
      </c>
      <c r="D120" s="165" t="str">
        <f>'WP#3 - UE-190529 Light COS'!D110</f>
        <v>LED 180.01-210</v>
      </c>
      <c r="E120" s="160">
        <f t="shared" si="13"/>
        <v>350</v>
      </c>
      <c r="F120" s="262">
        <f>'WP#3 - UE-190529 Light COS'!O110</f>
        <v>68.25</v>
      </c>
      <c r="G120" s="251">
        <f>ROUND('WP#3 - UE-190529 Light COS'!T110,2)</f>
        <v>0</v>
      </c>
      <c r="H120" s="219">
        <f>ROUND('WP#3 - UE-190529 Light COS'!Y110,2)</f>
        <v>0.08</v>
      </c>
    </row>
    <row r="121" spans="1:8" x14ac:dyDescent="0.2">
      <c r="A121" s="224">
        <f t="shared" si="12"/>
        <v>113</v>
      </c>
      <c r="B121" s="226" t="str">
        <f>'WP#3 - UE-190529 Light COS'!A111</f>
        <v>54E</v>
      </c>
      <c r="C121" s="228" t="str">
        <f>'WP#3 - UE-190529 Light COS'!C111</f>
        <v>Light Emitting Diode</v>
      </c>
      <c r="D121" s="165" t="str">
        <f>'WP#3 - UE-190529 Light COS'!D111</f>
        <v>LED 210.01-240</v>
      </c>
      <c r="E121" s="160">
        <f t="shared" si="13"/>
        <v>350</v>
      </c>
      <c r="F121" s="262">
        <f>'WP#3 - UE-190529 Light COS'!O111</f>
        <v>78.75</v>
      </c>
      <c r="G121" s="251">
        <f>ROUND('WP#3 - UE-190529 Light COS'!T111,2)</f>
        <v>0</v>
      </c>
      <c r="H121" s="219">
        <f>ROUND('WP#3 - UE-190529 Light COS'!Y111,2)</f>
        <v>0.09</v>
      </c>
    </row>
    <row r="122" spans="1:8" x14ac:dyDescent="0.2">
      <c r="A122" s="224">
        <f t="shared" si="12"/>
        <v>114</v>
      </c>
      <c r="B122" s="226" t="str">
        <f>'WP#3 - UE-190529 Light COS'!A112</f>
        <v>54E</v>
      </c>
      <c r="C122" s="228" t="str">
        <f>'WP#3 - UE-190529 Light COS'!C112</f>
        <v>Light Emitting Diode</v>
      </c>
      <c r="D122" s="165" t="str">
        <f>'WP#3 - UE-190529 Light COS'!D112</f>
        <v>LED 240.01-270</v>
      </c>
      <c r="E122" s="160">
        <f t="shared" si="13"/>
        <v>350</v>
      </c>
      <c r="F122" s="262">
        <f>'WP#3 - UE-190529 Light COS'!O112</f>
        <v>89.25</v>
      </c>
      <c r="G122" s="251">
        <f>ROUND('WP#3 - UE-190529 Light COS'!T112,2)</f>
        <v>0</v>
      </c>
      <c r="H122" s="219">
        <f>ROUND('WP#3 - UE-190529 Light COS'!Y112,2)</f>
        <v>0.1</v>
      </c>
    </row>
    <row r="123" spans="1:8" x14ac:dyDescent="0.2">
      <c r="A123" s="224">
        <f t="shared" si="12"/>
        <v>115</v>
      </c>
      <c r="B123" s="226" t="str">
        <f>'WP#3 - UE-190529 Light COS'!A113</f>
        <v>54E</v>
      </c>
      <c r="C123" s="228" t="str">
        <f>'WP#3 - UE-190529 Light COS'!C113</f>
        <v>Light Emitting Diode</v>
      </c>
      <c r="D123" s="165" t="str">
        <f>'WP#3 - UE-190529 Light COS'!D113</f>
        <v>LED 270.01-300</v>
      </c>
      <c r="E123" s="160">
        <f t="shared" si="13"/>
        <v>350</v>
      </c>
      <c r="F123" s="262">
        <f>'WP#3 - UE-190529 Light COS'!O113</f>
        <v>99.75</v>
      </c>
      <c r="G123" s="251">
        <f>ROUND('WP#3 - UE-190529 Light COS'!T113,2)</f>
        <v>0</v>
      </c>
      <c r="H123" s="219">
        <f>ROUND('WP#3 - UE-190529 Light COS'!Y113,2)</f>
        <v>0.11</v>
      </c>
    </row>
    <row r="124" spans="1:8" x14ac:dyDescent="0.2">
      <c r="A124" s="224">
        <f t="shared" si="12"/>
        <v>116</v>
      </c>
      <c r="B124" s="226"/>
      <c r="C124" s="228"/>
      <c r="D124" s="165"/>
      <c r="E124" s="160"/>
      <c r="F124" s="262"/>
      <c r="G124" s="239"/>
      <c r="H124" s="267"/>
    </row>
    <row r="125" spans="1:8" x14ac:dyDescent="0.2">
      <c r="A125" s="224">
        <f t="shared" si="12"/>
        <v>117</v>
      </c>
      <c r="B125" s="226" t="str">
        <f>'WP#3 - UE-190529 Light COS'!A114</f>
        <v>Sch 55 &amp; 56</v>
      </c>
      <c r="C125" s="228"/>
      <c r="D125" s="165"/>
      <c r="E125" s="160"/>
      <c r="F125" s="262"/>
      <c r="G125" s="239"/>
      <c r="H125" s="267"/>
    </row>
    <row r="126" spans="1:8" x14ac:dyDescent="0.2">
      <c r="A126" s="224">
        <f t="shared" si="12"/>
        <v>118</v>
      </c>
      <c r="B126" s="226" t="str">
        <f>'WP#3 - UE-190529 Light COS'!A115</f>
        <v>55E &amp; 56E</v>
      </c>
      <c r="C126" s="228" t="str">
        <f>'WP#3 - UE-190529 Light COS'!C115</f>
        <v>Sodium Vapor</v>
      </c>
      <c r="D126" s="165" t="str">
        <f>'WP#3 - UE-190529 Light COS'!D115</f>
        <v>SV 070</v>
      </c>
      <c r="E126" s="160">
        <f t="shared" ref="E126:E131" si="14">4200/12</f>
        <v>350</v>
      </c>
      <c r="F126" s="262">
        <f>'WP#3 - UE-190529 Light COS'!O115</f>
        <v>24.5</v>
      </c>
      <c r="G126" s="251">
        <f>ROUND('WP#3 - UE-190529 Light COS'!T115,2)</f>
        <v>0</v>
      </c>
      <c r="H126" s="219">
        <f>ROUND('WP#3 - UE-190529 Light COS'!Y115,2)</f>
        <v>0.03</v>
      </c>
    </row>
    <row r="127" spans="1:8" x14ac:dyDescent="0.2">
      <c r="A127" s="224">
        <f t="shared" si="12"/>
        <v>119</v>
      </c>
      <c r="B127" s="226" t="str">
        <f>'WP#3 - UE-190529 Light COS'!A116</f>
        <v>55E &amp; 56E</v>
      </c>
      <c r="C127" s="228" t="str">
        <f>'WP#3 - UE-190529 Light COS'!C116</f>
        <v>Sodium Vapor</v>
      </c>
      <c r="D127" s="165" t="str">
        <f>'WP#3 - UE-190529 Light COS'!D116</f>
        <v>SV 100</v>
      </c>
      <c r="E127" s="160">
        <f t="shared" si="14"/>
        <v>350</v>
      </c>
      <c r="F127" s="262">
        <f>'WP#3 - UE-190529 Light COS'!O116</f>
        <v>35</v>
      </c>
      <c r="G127" s="251">
        <f>ROUND('WP#3 - UE-190529 Light COS'!T116,2)</f>
        <v>0</v>
      </c>
      <c r="H127" s="219">
        <f>ROUND('WP#3 - UE-190529 Light COS'!Y116,2)</f>
        <v>0.04</v>
      </c>
    </row>
    <row r="128" spans="1:8" x14ac:dyDescent="0.2">
      <c r="A128" s="224">
        <f t="shared" si="12"/>
        <v>120</v>
      </c>
      <c r="B128" s="226" t="str">
        <f>'WP#3 - UE-190529 Light COS'!A117</f>
        <v>55E &amp; 56E</v>
      </c>
      <c r="C128" s="228" t="str">
        <f>'WP#3 - UE-190529 Light COS'!C117</f>
        <v>Sodium Vapor</v>
      </c>
      <c r="D128" s="165" t="str">
        <f>'WP#3 - UE-190529 Light COS'!D117</f>
        <v>SV 150</v>
      </c>
      <c r="E128" s="160">
        <f t="shared" si="14"/>
        <v>350</v>
      </c>
      <c r="F128" s="262">
        <f>'WP#3 - UE-190529 Light COS'!O117</f>
        <v>52.5</v>
      </c>
      <c r="G128" s="251">
        <f>ROUND('WP#3 - UE-190529 Light COS'!T117,2)</f>
        <v>0</v>
      </c>
      <c r="H128" s="219">
        <f>ROUND('WP#3 - UE-190529 Light COS'!Y117,2)</f>
        <v>0.06</v>
      </c>
    </row>
    <row r="129" spans="1:8" x14ac:dyDescent="0.2">
      <c r="A129" s="224">
        <f t="shared" si="12"/>
        <v>121</v>
      </c>
      <c r="B129" s="226" t="str">
        <f>'WP#3 - UE-190529 Light COS'!A118</f>
        <v>55E &amp; 56E</v>
      </c>
      <c r="C129" s="228" t="str">
        <f>'WP#3 - UE-190529 Light COS'!C118</f>
        <v>Sodium Vapor</v>
      </c>
      <c r="D129" s="165" t="str">
        <f>'WP#3 - UE-190529 Light COS'!D118</f>
        <v>SV 200</v>
      </c>
      <c r="E129" s="160">
        <f t="shared" si="14"/>
        <v>350</v>
      </c>
      <c r="F129" s="262">
        <f>'WP#3 - UE-190529 Light COS'!O118</f>
        <v>70</v>
      </c>
      <c r="G129" s="251">
        <f>ROUND('WP#3 - UE-190529 Light COS'!T118,2)</f>
        <v>0</v>
      </c>
      <c r="H129" s="219">
        <f>ROUND('WP#3 - UE-190529 Light COS'!Y118,2)</f>
        <v>0.08</v>
      </c>
    </row>
    <row r="130" spans="1:8" x14ac:dyDescent="0.2">
      <c r="A130" s="224">
        <f t="shared" si="12"/>
        <v>122</v>
      </c>
      <c r="B130" s="226" t="str">
        <f>'WP#3 - UE-190529 Light COS'!A119</f>
        <v>55E &amp; 56E</v>
      </c>
      <c r="C130" s="228" t="str">
        <f>'WP#3 - UE-190529 Light COS'!C119</f>
        <v>Sodium Vapor</v>
      </c>
      <c r="D130" s="165" t="str">
        <f>'WP#3 - UE-190529 Light COS'!D119</f>
        <v>SV 250</v>
      </c>
      <c r="E130" s="160">
        <f t="shared" si="14"/>
        <v>350</v>
      </c>
      <c r="F130" s="262">
        <f>'WP#3 - UE-190529 Light COS'!O119</f>
        <v>87.5</v>
      </c>
      <c r="G130" s="251">
        <f>ROUND('WP#3 - UE-190529 Light COS'!T119,2)</f>
        <v>0</v>
      </c>
      <c r="H130" s="219">
        <f>ROUND('WP#3 - UE-190529 Light COS'!Y119,2)</f>
        <v>0.1</v>
      </c>
    </row>
    <row r="131" spans="1:8" x14ac:dyDescent="0.2">
      <c r="A131" s="224">
        <f t="shared" si="12"/>
        <v>123</v>
      </c>
      <c r="B131" s="226" t="str">
        <f>'WP#3 - UE-190529 Light COS'!A120</f>
        <v>55E &amp; 56E</v>
      </c>
      <c r="C131" s="228" t="str">
        <f>'WP#3 - UE-190529 Light COS'!C120</f>
        <v>Sodium Vapor</v>
      </c>
      <c r="D131" s="165" t="str">
        <f>'WP#3 - UE-190529 Light COS'!D120</f>
        <v>SV 400</v>
      </c>
      <c r="E131" s="160">
        <f t="shared" si="14"/>
        <v>350</v>
      </c>
      <c r="F131" s="262">
        <f>'WP#3 - UE-190529 Light COS'!O120</f>
        <v>140</v>
      </c>
      <c r="G131" s="251">
        <f>ROUND('WP#3 - UE-190529 Light COS'!T120,2)</f>
        <v>0</v>
      </c>
      <c r="H131" s="219">
        <f>ROUND('WP#3 - UE-190529 Light COS'!Y120,2)</f>
        <v>0.16</v>
      </c>
    </row>
    <row r="132" spans="1:8" x14ac:dyDescent="0.2">
      <c r="A132" s="224">
        <f t="shared" si="12"/>
        <v>124</v>
      </c>
      <c r="B132" s="226"/>
      <c r="C132" s="228"/>
      <c r="D132" s="165"/>
      <c r="E132" s="160"/>
      <c r="F132" s="262"/>
      <c r="G132" s="239"/>
      <c r="H132" s="267"/>
    </row>
    <row r="133" spans="1:8" x14ac:dyDescent="0.2">
      <c r="A133" s="224">
        <f t="shared" si="12"/>
        <v>125</v>
      </c>
      <c r="B133" s="226" t="str">
        <f>'WP#3 - UE-190529 Light COS'!A122</f>
        <v>55E &amp; 56E</v>
      </c>
      <c r="C133" s="228" t="str">
        <f>'WP#3 - UE-190529 Light COS'!C122</f>
        <v>Metal Halide</v>
      </c>
      <c r="D133" s="165" t="str">
        <f>'WP#3 - UE-190529 Light COS'!D122</f>
        <v>MH 250</v>
      </c>
      <c r="E133" s="160">
        <f>4200/12</f>
        <v>350</v>
      </c>
      <c r="F133" s="262">
        <f>'WP#3 - UE-190529 Light COS'!O122</f>
        <v>87.5</v>
      </c>
      <c r="G133" s="251">
        <f>ROUND('WP#3 - UE-190529 Light COS'!T122,2)</f>
        <v>0</v>
      </c>
      <c r="H133" s="219">
        <f>ROUND('WP#3 - UE-190529 Light COS'!Y122,2)</f>
        <v>0.1</v>
      </c>
    </row>
    <row r="134" spans="1:8" x14ac:dyDescent="0.2">
      <c r="A134" s="224">
        <f t="shared" si="12"/>
        <v>126</v>
      </c>
      <c r="B134" s="226"/>
      <c r="C134" s="228"/>
      <c r="D134" s="165"/>
      <c r="E134" s="160"/>
      <c r="F134" s="262"/>
      <c r="G134" s="239"/>
      <c r="H134" s="267"/>
    </row>
    <row r="135" spans="1:8" x14ac:dyDescent="0.2">
      <c r="A135" s="224">
        <f t="shared" si="12"/>
        <v>127</v>
      </c>
      <c r="B135" s="226" t="str">
        <f>'WP#3 - UE-190529 Light COS'!A124</f>
        <v>55E &amp; 56E</v>
      </c>
      <c r="C135" s="228" t="str">
        <f>'WP#3 - UE-190529 Light COS'!C124</f>
        <v>Light Emitting Diode</v>
      </c>
      <c r="D135" s="165" t="str">
        <f>'WP#3 - UE-190529 Light COS'!D124</f>
        <v>LED 030.01-060</v>
      </c>
      <c r="E135" s="160">
        <f t="shared" ref="E135:E143" si="15">4200/12</f>
        <v>350</v>
      </c>
      <c r="F135" s="262">
        <f>'WP#3 - UE-190529 Light COS'!O124</f>
        <v>15.75</v>
      </c>
      <c r="G135" s="251">
        <f>ROUND('WP#3 - UE-190529 Light COS'!T124,2)</f>
        <v>0</v>
      </c>
      <c r="H135" s="219">
        <f>ROUND('WP#3 - UE-190529 Light COS'!Y124,2)</f>
        <v>0.02</v>
      </c>
    </row>
    <row r="136" spans="1:8" x14ac:dyDescent="0.2">
      <c r="A136" s="224">
        <f t="shared" si="12"/>
        <v>128</v>
      </c>
      <c r="B136" s="226" t="str">
        <f>'WP#3 - UE-190529 Light COS'!A125</f>
        <v>55E &amp; 56E</v>
      </c>
      <c r="C136" s="228" t="str">
        <f>'WP#3 - UE-190529 Light COS'!C125</f>
        <v>Light Emitting Diode</v>
      </c>
      <c r="D136" s="165" t="str">
        <f>'WP#3 - UE-190529 Light COS'!D125</f>
        <v>LED 060.01-090</v>
      </c>
      <c r="E136" s="160">
        <f t="shared" si="15"/>
        <v>350</v>
      </c>
      <c r="F136" s="262">
        <f>'WP#3 - UE-190529 Light COS'!O125</f>
        <v>26.25</v>
      </c>
      <c r="G136" s="251">
        <f>ROUND('WP#3 - UE-190529 Light COS'!T125,2)</f>
        <v>0</v>
      </c>
      <c r="H136" s="219">
        <f>ROUND('WP#3 - UE-190529 Light COS'!Y125,2)</f>
        <v>0.03</v>
      </c>
    </row>
    <row r="137" spans="1:8" x14ac:dyDescent="0.2">
      <c r="A137" s="224">
        <f t="shared" si="12"/>
        <v>129</v>
      </c>
      <c r="B137" s="226" t="str">
        <f>'WP#3 - UE-190529 Light COS'!A126</f>
        <v>55E &amp; 56E</v>
      </c>
      <c r="C137" s="228" t="str">
        <f>'WP#3 - UE-190529 Light COS'!C126</f>
        <v>Light Emitting Diode</v>
      </c>
      <c r="D137" s="165" t="str">
        <f>'WP#3 - UE-190529 Light COS'!D126</f>
        <v>LED 090.01-120</v>
      </c>
      <c r="E137" s="160">
        <f t="shared" si="15"/>
        <v>350</v>
      </c>
      <c r="F137" s="262">
        <f>'WP#3 - UE-190529 Light COS'!O126</f>
        <v>36.75</v>
      </c>
      <c r="G137" s="251">
        <f>ROUND('WP#3 - UE-190529 Light COS'!T126,2)</f>
        <v>0</v>
      </c>
      <c r="H137" s="219">
        <f>ROUND('WP#3 - UE-190529 Light COS'!Y126,2)</f>
        <v>0.04</v>
      </c>
    </row>
    <row r="138" spans="1:8" x14ac:dyDescent="0.2">
      <c r="A138" s="224">
        <f t="shared" ref="A138:A169" si="16">A137+1</f>
        <v>130</v>
      </c>
      <c r="B138" s="226" t="str">
        <f>'WP#3 - UE-190529 Light COS'!A127</f>
        <v>55E &amp; 56E</v>
      </c>
      <c r="C138" s="228" t="str">
        <f>'WP#3 - UE-190529 Light COS'!C127</f>
        <v>Light Emitting Diode</v>
      </c>
      <c r="D138" s="165" t="str">
        <f>'WP#3 - UE-190529 Light COS'!D127</f>
        <v>LED 120.01-150</v>
      </c>
      <c r="E138" s="160">
        <f t="shared" si="15"/>
        <v>350</v>
      </c>
      <c r="F138" s="262">
        <f>'WP#3 - UE-190529 Light COS'!O127</f>
        <v>47.25</v>
      </c>
      <c r="G138" s="251">
        <f>ROUND('WP#3 - UE-190529 Light COS'!T127,2)</f>
        <v>0</v>
      </c>
      <c r="H138" s="219">
        <f>ROUND('WP#3 - UE-190529 Light COS'!Y127,2)</f>
        <v>0.05</v>
      </c>
    </row>
    <row r="139" spans="1:8" x14ac:dyDescent="0.2">
      <c r="A139" s="224">
        <f t="shared" si="16"/>
        <v>131</v>
      </c>
      <c r="B139" s="226" t="str">
        <f>'WP#3 - UE-190529 Light COS'!A128</f>
        <v>55E &amp; 56E</v>
      </c>
      <c r="C139" s="228" t="str">
        <f>'WP#3 - UE-190529 Light COS'!C128</f>
        <v>Light Emitting Diode</v>
      </c>
      <c r="D139" s="165" t="str">
        <f>'WP#3 - UE-190529 Light COS'!D128</f>
        <v>LED 150.01-180</v>
      </c>
      <c r="E139" s="160">
        <f t="shared" si="15"/>
        <v>350</v>
      </c>
      <c r="F139" s="262">
        <f>'WP#3 - UE-190529 Light COS'!O128</f>
        <v>57.75</v>
      </c>
      <c r="G139" s="251">
        <f>ROUND('WP#3 - UE-190529 Light COS'!T128,2)</f>
        <v>0</v>
      </c>
      <c r="H139" s="219">
        <f>ROUND('WP#3 - UE-190529 Light COS'!Y128,2)</f>
        <v>0.06</v>
      </c>
    </row>
    <row r="140" spans="1:8" x14ac:dyDescent="0.2">
      <c r="A140" s="224">
        <f t="shared" si="16"/>
        <v>132</v>
      </c>
      <c r="B140" s="226" t="str">
        <f>'WP#3 - UE-190529 Light COS'!A129</f>
        <v>55E &amp; 56E</v>
      </c>
      <c r="C140" s="228" t="str">
        <f>'WP#3 - UE-190529 Light COS'!C129</f>
        <v>Light Emitting Diode</v>
      </c>
      <c r="D140" s="165" t="str">
        <f>'WP#3 - UE-190529 Light COS'!D129</f>
        <v>LED 180.01-210</v>
      </c>
      <c r="E140" s="160">
        <f t="shared" si="15"/>
        <v>350</v>
      </c>
      <c r="F140" s="262">
        <f>'WP#3 - UE-190529 Light COS'!O129</f>
        <v>68.25</v>
      </c>
      <c r="G140" s="251">
        <f>ROUND('WP#3 - UE-190529 Light COS'!T129,2)</f>
        <v>0</v>
      </c>
      <c r="H140" s="219">
        <f>ROUND('WP#3 - UE-190529 Light COS'!Y129,2)</f>
        <v>0.08</v>
      </c>
    </row>
    <row r="141" spans="1:8" x14ac:dyDescent="0.2">
      <c r="A141" s="224">
        <f t="shared" si="16"/>
        <v>133</v>
      </c>
      <c r="B141" s="226" t="str">
        <f>'WP#3 - UE-190529 Light COS'!A130</f>
        <v>55E &amp; 56E</v>
      </c>
      <c r="C141" s="228" t="str">
        <f>'WP#3 - UE-190529 Light COS'!C130</f>
        <v>Light Emitting Diode</v>
      </c>
      <c r="D141" s="165" t="str">
        <f>'WP#3 - UE-190529 Light COS'!D130</f>
        <v>LED 210.01-240</v>
      </c>
      <c r="E141" s="160">
        <f t="shared" si="15"/>
        <v>350</v>
      </c>
      <c r="F141" s="262">
        <f>'WP#3 - UE-190529 Light COS'!O130</f>
        <v>78.75</v>
      </c>
      <c r="G141" s="251">
        <f>ROUND('WP#3 - UE-190529 Light COS'!T130,2)</f>
        <v>0</v>
      </c>
      <c r="H141" s="219">
        <f>ROUND('WP#3 - UE-190529 Light COS'!Y130,2)</f>
        <v>0.09</v>
      </c>
    </row>
    <row r="142" spans="1:8" x14ac:dyDescent="0.2">
      <c r="A142" s="224">
        <f t="shared" si="16"/>
        <v>134</v>
      </c>
      <c r="B142" s="226" t="str">
        <f>'WP#3 - UE-190529 Light COS'!A131</f>
        <v>55E &amp; 56E</v>
      </c>
      <c r="C142" s="228" t="str">
        <f>'WP#3 - UE-190529 Light COS'!C131</f>
        <v>Light Emitting Diode</v>
      </c>
      <c r="D142" s="165" t="str">
        <f>'WP#3 - UE-190529 Light COS'!D131</f>
        <v>LED 240.01-270</v>
      </c>
      <c r="E142" s="160">
        <f t="shared" si="15"/>
        <v>350</v>
      </c>
      <c r="F142" s="262">
        <f>'WP#3 - UE-190529 Light COS'!O131</f>
        <v>89.25</v>
      </c>
      <c r="G142" s="251">
        <f>ROUND('WP#3 - UE-190529 Light COS'!T131,2)</f>
        <v>0</v>
      </c>
      <c r="H142" s="219">
        <f>ROUND('WP#3 - UE-190529 Light COS'!Y131,2)</f>
        <v>0.1</v>
      </c>
    </row>
    <row r="143" spans="1:8" x14ac:dyDescent="0.2">
      <c r="A143" s="224">
        <f t="shared" si="16"/>
        <v>135</v>
      </c>
      <c r="B143" s="226" t="str">
        <f>'WP#3 - UE-190529 Light COS'!A132</f>
        <v>55E &amp; 56E</v>
      </c>
      <c r="C143" s="228" t="str">
        <f>'WP#3 - UE-190529 Light COS'!C132</f>
        <v>Light Emitting Diode</v>
      </c>
      <c r="D143" s="165" t="str">
        <f>'WP#3 - UE-190529 Light COS'!D132</f>
        <v>LED 270.01-300</v>
      </c>
      <c r="E143" s="160">
        <f t="shared" si="15"/>
        <v>350</v>
      </c>
      <c r="F143" s="262">
        <f>'WP#3 - UE-190529 Light COS'!O132</f>
        <v>99.75</v>
      </c>
      <c r="G143" s="251">
        <f>ROUND('WP#3 - UE-190529 Light COS'!T132,2)</f>
        <v>0</v>
      </c>
      <c r="H143" s="219">
        <f>ROUND('WP#3 - UE-190529 Light COS'!Y132,2)</f>
        <v>0.11</v>
      </c>
    </row>
    <row r="144" spans="1:8" x14ac:dyDescent="0.2">
      <c r="A144" s="224">
        <f t="shared" si="16"/>
        <v>136</v>
      </c>
      <c r="B144" s="226"/>
      <c r="C144" s="228"/>
      <c r="D144" s="165"/>
      <c r="E144" s="160"/>
      <c r="F144" s="262"/>
      <c r="G144" s="239"/>
      <c r="H144" s="267"/>
    </row>
    <row r="145" spans="1:8" x14ac:dyDescent="0.2">
      <c r="A145" s="224">
        <f t="shared" si="16"/>
        <v>137</v>
      </c>
      <c r="B145" s="226" t="str">
        <f>'WP#3 - UE-190529 Light COS'!A133</f>
        <v>Sch 58 &amp; 59</v>
      </c>
      <c r="C145" s="228"/>
      <c r="D145" s="165"/>
      <c r="E145" s="160"/>
      <c r="F145" s="262"/>
      <c r="G145" s="239"/>
      <c r="H145" s="267"/>
    </row>
    <row r="146" spans="1:8" x14ac:dyDescent="0.2">
      <c r="A146" s="224">
        <f t="shared" si="16"/>
        <v>138</v>
      </c>
      <c r="B146" s="226" t="str">
        <f>'WP#3 - UE-190529 Light COS'!A134</f>
        <v>58E &amp; 59E</v>
      </c>
      <c r="C146" s="228" t="str">
        <f>'WP#3 - UE-190529 Light COS'!C134</f>
        <v>Sodium Vapor</v>
      </c>
      <c r="D146" s="165" t="str">
        <f>'WP#3 - UE-190529 Light COS'!D134</f>
        <v>DS 070</v>
      </c>
      <c r="E146" s="160">
        <f t="shared" ref="E146:E151" si="17">4200/12</f>
        <v>350</v>
      </c>
      <c r="F146" s="262">
        <f>'WP#3 - UE-190529 Light COS'!O134</f>
        <v>24.5</v>
      </c>
      <c r="G146" s="251">
        <f>ROUND('WP#3 - UE-190529 Light COS'!T134,2)</f>
        <v>0</v>
      </c>
      <c r="H146" s="219">
        <f>ROUND('WP#3 - UE-190529 Light COS'!Y134,2)</f>
        <v>0.03</v>
      </c>
    </row>
    <row r="147" spans="1:8" x14ac:dyDescent="0.2">
      <c r="A147" s="224">
        <f t="shared" si="16"/>
        <v>139</v>
      </c>
      <c r="B147" s="226" t="str">
        <f>'WP#3 - UE-190529 Light COS'!A135</f>
        <v>58E &amp; 59E</v>
      </c>
      <c r="C147" s="228" t="str">
        <f>'WP#3 - UE-190529 Light COS'!C135</f>
        <v>Sodium Vapor</v>
      </c>
      <c r="D147" s="165" t="str">
        <f>'WP#3 - UE-190529 Light COS'!D135</f>
        <v>DS 100</v>
      </c>
      <c r="E147" s="160">
        <f t="shared" si="17"/>
        <v>350</v>
      </c>
      <c r="F147" s="262">
        <f>'WP#3 - UE-190529 Light COS'!O135</f>
        <v>35</v>
      </c>
      <c r="G147" s="251">
        <f>ROUND('WP#3 - UE-190529 Light COS'!T135,2)</f>
        <v>0</v>
      </c>
      <c r="H147" s="219">
        <f>ROUND('WP#3 - UE-190529 Light COS'!Y135,2)</f>
        <v>0.04</v>
      </c>
    </row>
    <row r="148" spans="1:8" x14ac:dyDescent="0.2">
      <c r="A148" s="224">
        <f t="shared" si="16"/>
        <v>140</v>
      </c>
      <c r="B148" s="226" t="str">
        <f>'WP#3 - UE-190529 Light COS'!A136</f>
        <v>58E &amp; 59E</v>
      </c>
      <c r="C148" s="228" t="str">
        <f>'WP#3 - UE-190529 Light COS'!C136</f>
        <v>Sodium Vapor</v>
      </c>
      <c r="D148" s="165" t="str">
        <f>'WP#3 - UE-190529 Light COS'!D136</f>
        <v>DS 150</v>
      </c>
      <c r="E148" s="160">
        <f t="shared" si="17"/>
        <v>350</v>
      </c>
      <c r="F148" s="262">
        <f>'WP#3 - UE-190529 Light COS'!O136</f>
        <v>52.5</v>
      </c>
      <c r="G148" s="251">
        <f>ROUND('WP#3 - UE-190529 Light COS'!T136,2)</f>
        <v>0</v>
      </c>
      <c r="H148" s="219">
        <f>ROUND('WP#3 - UE-190529 Light COS'!Y136,2)</f>
        <v>0.06</v>
      </c>
    </row>
    <row r="149" spans="1:8" x14ac:dyDescent="0.2">
      <c r="A149" s="224">
        <f t="shared" si="16"/>
        <v>141</v>
      </c>
      <c r="B149" s="226" t="str">
        <f>'WP#3 - UE-190529 Light COS'!A137</f>
        <v>58E &amp; 59E</v>
      </c>
      <c r="C149" s="228" t="str">
        <f>'WP#3 - UE-190529 Light COS'!C137</f>
        <v>Sodium Vapor</v>
      </c>
      <c r="D149" s="165" t="str">
        <f>'WP#3 - UE-190529 Light COS'!D137</f>
        <v>DS 200</v>
      </c>
      <c r="E149" s="160">
        <f t="shared" si="17"/>
        <v>350</v>
      </c>
      <c r="F149" s="262">
        <f>'WP#3 - UE-190529 Light COS'!O137</f>
        <v>70</v>
      </c>
      <c r="G149" s="251">
        <f>ROUND('WP#3 - UE-190529 Light COS'!T137,2)</f>
        <v>0</v>
      </c>
      <c r="H149" s="219">
        <f>ROUND('WP#3 - UE-190529 Light COS'!Y137,2)</f>
        <v>0.08</v>
      </c>
    </row>
    <row r="150" spans="1:8" x14ac:dyDescent="0.2">
      <c r="A150" s="224">
        <f t="shared" si="16"/>
        <v>142</v>
      </c>
      <c r="B150" s="226" t="str">
        <f>'WP#3 - UE-190529 Light COS'!A138</f>
        <v>58E &amp; 59E</v>
      </c>
      <c r="C150" s="228" t="str">
        <f>'WP#3 - UE-190529 Light COS'!C138</f>
        <v>Sodium Vapor</v>
      </c>
      <c r="D150" s="165" t="str">
        <f>'WP#3 - UE-190529 Light COS'!D138</f>
        <v>DS 250</v>
      </c>
      <c r="E150" s="160">
        <f t="shared" si="17"/>
        <v>350</v>
      </c>
      <c r="F150" s="262">
        <f>'WP#3 - UE-190529 Light COS'!O138</f>
        <v>87.5</v>
      </c>
      <c r="G150" s="251">
        <f>ROUND('WP#3 - UE-190529 Light COS'!T138,2)</f>
        <v>0</v>
      </c>
      <c r="H150" s="219">
        <f>ROUND('WP#3 - UE-190529 Light COS'!Y138,2)</f>
        <v>0.1</v>
      </c>
    </row>
    <row r="151" spans="1:8" x14ac:dyDescent="0.2">
      <c r="A151" s="224">
        <f t="shared" si="16"/>
        <v>143</v>
      </c>
      <c r="B151" s="226" t="str">
        <f>'WP#3 - UE-190529 Light COS'!A139</f>
        <v>58E &amp; 59E</v>
      </c>
      <c r="C151" s="228" t="str">
        <f>'WP#3 - UE-190529 Light COS'!C139</f>
        <v>Sodium Vapor</v>
      </c>
      <c r="D151" s="165" t="str">
        <f>'WP#3 - UE-190529 Light COS'!D139</f>
        <v>DS 400</v>
      </c>
      <c r="E151" s="160">
        <f t="shared" si="17"/>
        <v>350</v>
      </c>
      <c r="F151" s="262">
        <f>'WP#3 - UE-190529 Light COS'!O139</f>
        <v>140</v>
      </c>
      <c r="G151" s="251">
        <f>ROUND('WP#3 - UE-190529 Light COS'!T139,2)</f>
        <v>0</v>
      </c>
      <c r="H151" s="219">
        <f>ROUND('WP#3 - UE-190529 Light COS'!Y139,2)</f>
        <v>0.16</v>
      </c>
    </row>
    <row r="152" spans="1:8" x14ac:dyDescent="0.2">
      <c r="A152" s="224">
        <f t="shared" si="16"/>
        <v>144</v>
      </c>
      <c r="B152" s="226"/>
      <c r="C152" s="228"/>
      <c r="D152" s="165"/>
      <c r="E152" s="160"/>
      <c r="F152" s="262"/>
      <c r="G152" s="239"/>
      <c r="H152" s="267"/>
    </row>
    <row r="153" spans="1:8" x14ac:dyDescent="0.2">
      <c r="A153" s="224">
        <f t="shared" si="16"/>
        <v>145</v>
      </c>
      <c r="B153" s="226" t="str">
        <f>'WP#3 - UE-190529 Light COS'!A141</f>
        <v>58E &amp; 59E</v>
      </c>
      <c r="C153" s="228" t="str">
        <f>'WP#3 - UE-190529 Light COS'!C141</f>
        <v>Sodium Vapor</v>
      </c>
      <c r="D153" s="165" t="str">
        <f>'WP#3 - UE-190529 Light COS'!D141</f>
        <v>HS 100</v>
      </c>
      <c r="E153" s="160">
        <f>4200/12</f>
        <v>350</v>
      </c>
      <c r="F153" s="262">
        <f>'WP#3 - UE-190529 Light COS'!O141</f>
        <v>35</v>
      </c>
      <c r="G153" s="251">
        <f>ROUND('WP#3 - UE-190529 Light COS'!T141,2)</f>
        <v>0</v>
      </c>
      <c r="H153" s="219">
        <f>ROUND('WP#3 - UE-190529 Light COS'!Y141,2)</f>
        <v>0.04</v>
      </c>
    </row>
    <row r="154" spans="1:8" x14ac:dyDescent="0.2">
      <c r="A154" s="224">
        <f t="shared" si="16"/>
        <v>146</v>
      </c>
      <c r="B154" s="226" t="str">
        <f>'WP#3 - UE-190529 Light COS'!A142</f>
        <v>58E &amp; 59E</v>
      </c>
      <c r="C154" s="228" t="str">
        <f>'WP#3 - UE-190529 Light COS'!C142</f>
        <v>Sodium Vapor</v>
      </c>
      <c r="D154" s="165" t="str">
        <f>'WP#3 - UE-190529 Light COS'!D142</f>
        <v>HS 150</v>
      </c>
      <c r="E154" s="160">
        <f>4200/12</f>
        <v>350</v>
      </c>
      <c r="F154" s="262">
        <f>'WP#3 - UE-190529 Light COS'!O142</f>
        <v>52.5</v>
      </c>
      <c r="G154" s="251">
        <f>ROUND('WP#3 - UE-190529 Light COS'!T142,2)</f>
        <v>0</v>
      </c>
      <c r="H154" s="219">
        <f>ROUND('WP#3 - UE-190529 Light COS'!Y142,2)</f>
        <v>0.06</v>
      </c>
    </row>
    <row r="155" spans="1:8" x14ac:dyDescent="0.2">
      <c r="A155" s="224">
        <f t="shared" si="16"/>
        <v>147</v>
      </c>
      <c r="B155" s="226" t="str">
        <f>'WP#3 - UE-190529 Light COS'!A143</f>
        <v>58E &amp; 59E</v>
      </c>
      <c r="C155" s="228" t="str">
        <f>'WP#3 - UE-190529 Light COS'!C143</f>
        <v>Sodium Vapor</v>
      </c>
      <c r="D155" s="165" t="str">
        <f>'WP#3 - UE-190529 Light COS'!D143</f>
        <v>HS 200</v>
      </c>
      <c r="E155" s="160">
        <f>4200/12</f>
        <v>350</v>
      </c>
      <c r="F155" s="262">
        <f>'WP#3 - UE-190529 Light COS'!O143</f>
        <v>70</v>
      </c>
      <c r="G155" s="251">
        <f>ROUND('WP#3 - UE-190529 Light COS'!T143,2)</f>
        <v>0</v>
      </c>
      <c r="H155" s="219">
        <f>ROUND('WP#3 - UE-190529 Light COS'!Y143,2)</f>
        <v>0.08</v>
      </c>
    </row>
    <row r="156" spans="1:8" x14ac:dyDescent="0.2">
      <c r="A156" s="224">
        <f t="shared" si="16"/>
        <v>148</v>
      </c>
      <c r="B156" s="226" t="str">
        <f>'WP#3 - UE-190529 Light COS'!A144</f>
        <v>58E &amp; 59E</v>
      </c>
      <c r="C156" s="228" t="str">
        <f>'WP#3 - UE-190529 Light COS'!C144</f>
        <v>Sodium Vapor</v>
      </c>
      <c r="D156" s="165" t="str">
        <f>'WP#3 - UE-190529 Light COS'!D144</f>
        <v>HS 250</v>
      </c>
      <c r="E156" s="160">
        <f>4200/12</f>
        <v>350</v>
      </c>
      <c r="F156" s="262">
        <f>'WP#3 - UE-190529 Light COS'!O144</f>
        <v>87.5</v>
      </c>
      <c r="G156" s="251">
        <f>ROUND('WP#3 - UE-190529 Light COS'!T144,2)</f>
        <v>0</v>
      </c>
      <c r="H156" s="219">
        <f>ROUND('WP#3 - UE-190529 Light COS'!Y144,2)</f>
        <v>0.1</v>
      </c>
    </row>
    <row r="157" spans="1:8" x14ac:dyDescent="0.2">
      <c r="A157" s="224">
        <f t="shared" si="16"/>
        <v>149</v>
      </c>
      <c r="B157" s="226" t="str">
        <f>'WP#3 - UE-190529 Light COS'!A145</f>
        <v>58E &amp; 59E</v>
      </c>
      <c r="C157" s="228" t="str">
        <f>'WP#3 - UE-190529 Light COS'!C145</f>
        <v>Sodium Vapor</v>
      </c>
      <c r="D157" s="165" t="str">
        <f>'WP#3 - UE-190529 Light COS'!D145</f>
        <v>HS 400</v>
      </c>
      <c r="E157" s="160">
        <f>4200/12</f>
        <v>350</v>
      </c>
      <c r="F157" s="262">
        <f>'WP#3 - UE-190529 Light COS'!O145</f>
        <v>140</v>
      </c>
      <c r="G157" s="251">
        <f>ROUND('WP#3 - UE-190529 Light COS'!T145,2)</f>
        <v>0</v>
      </c>
      <c r="H157" s="219">
        <f>ROUND('WP#3 - UE-190529 Light COS'!Y145,2)</f>
        <v>0.16</v>
      </c>
    </row>
    <row r="158" spans="1:8" x14ac:dyDescent="0.2">
      <c r="A158" s="224">
        <f t="shared" si="16"/>
        <v>150</v>
      </c>
      <c r="B158" s="226"/>
      <c r="C158" s="228"/>
      <c r="D158" s="165"/>
      <c r="E158" s="160"/>
      <c r="F158" s="262"/>
      <c r="G158" s="239"/>
      <c r="H158" s="267"/>
    </row>
    <row r="159" spans="1:8" x14ac:dyDescent="0.2">
      <c r="A159" s="224">
        <f t="shared" si="16"/>
        <v>151</v>
      </c>
      <c r="B159" s="226" t="str">
        <f>'WP#3 - UE-190529 Light COS'!A147</f>
        <v>58E &amp; 59E</v>
      </c>
      <c r="C159" s="228" t="str">
        <f>'WP#3 - UE-190529 Light COS'!C147</f>
        <v>Metal Halide</v>
      </c>
      <c r="D159" s="165" t="str">
        <f>'WP#3 - UE-190529 Light COS'!D147</f>
        <v>DM 175</v>
      </c>
      <c r="E159" s="160">
        <f>4200/12</f>
        <v>350</v>
      </c>
      <c r="F159" s="262">
        <f>'WP#3 - UE-190529 Light COS'!O147</f>
        <v>61.25</v>
      </c>
      <c r="G159" s="251">
        <f>ROUND('WP#3 - UE-190529 Light COS'!T147,2)</f>
        <v>0</v>
      </c>
      <c r="H159" s="219">
        <f>ROUND('WP#3 - UE-190529 Light COS'!Y147,2)</f>
        <v>7.0000000000000007E-2</v>
      </c>
    </row>
    <row r="160" spans="1:8" x14ac:dyDescent="0.2">
      <c r="A160" s="224">
        <f t="shared" si="16"/>
        <v>152</v>
      </c>
      <c r="B160" s="226" t="str">
        <f>'WP#3 - UE-190529 Light COS'!A148</f>
        <v>58E &amp; 59E</v>
      </c>
      <c r="C160" s="228" t="str">
        <f>'WP#3 - UE-190529 Light COS'!C148</f>
        <v>Metal Halide</v>
      </c>
      <c r="D160" s="165" t="str">
        <f>'WP#3 - UE-190529 Light COS'!D148</f>
        <v>DM 250</v>
      </c>
      <c r="E160" s="160">
        <f>4200/12</f>
        <v>350</v>
      </c>
      <c r="F160" s="262">
        <f>'WP#3 - UE-190529 Light COS'!O148</f>
        <v>87.5</v>
      </c>
      <c r="G160" s="251">
        <f>ROUND('WP#3 - UE-190529 Light COS'!T148,2)</f>
        <v>0</v>
      </c>
      <c r="H160" s="219">
        <f>ROUND('WP#3 - UE-190529 Light COS'!Y148,2)</f>
        <v>0.1</v>
      </c>
    </row>
    <row r="161" spans="1:9" x14ac:dyDescent="0.2">
      <c r="A161" s="224">
        <f t="shared" si="16"/>
        <v>153</v>
      </c>
      <c r="B161" s="226" t="str">
        <f>'WP#3 - UE-190529 Light COS'!A149</f>
        <v>58E &amp; 59E</v>
      </c>
      <c r="C161" s="228" t="str">
        <f>'WP#3 - UE-190529 Light COS'!C149</f>
        <v>Metal Halide</v>
      </c>
      <c r="D161" s="165" t="str">
        <f>'WP#3 - UE-190529 Light COS'!D149</f>
        <v>DM 400</v>
      </c>
      <c r="E161" s="160">
        <f>4200/12</f>
        <v>350</v>
      </c>
      <c r="F161" s="262">
        <f>'WP#3 - UE-190529 Light COS'!O149</f>
        <v>140</v>
      </c>
      <c r="G161" s="251">
        <f>ROUND('WP#3 - UE-190529 Light COS'!T149,2)</f>
        <v>0</v>
      </c>
      <c r="H161" s="219">
        <f>ROUND('WP#3 - UE-190529 Light COS'!Y149,2)</f>
        <v>0.16</v>
      </c>
    </row>
    <row r="162" spans="1:9" x14ac:dyDescent="0.2">
      <c r="A162" s="224">
        <f t="shared" si="16"/>
        <v>154</v>
      </c>
      <c r="B162" s="226" t="str">
        <f>'WP#3 - UE-190529 Light COS'!A150</f>
        <v>58E &amp; 59E</v>
      </c>
      <c r="C162" s="228" t="str">
        <f>'WP#3 - UE-190529 Light COS'!C150</f>
        <v>Metal Halide</v>
      </c>
      <c r="D162" s="165" t="str">
        <f>'WP#3 - UE-190529 Light COS'!D150</f>
        <v>DM 1000</v>
      </c>
      <c r="E162" s="160">
        <f>4200/12</f>
        <v>350</v>
      </c>
      <c r="F162" s="262">
        <f>'WP#3 - UE-190529 Light COS'!O150</f>
        <v>350</v>
      </c>
      <c r="G162" s="251">
        <f>ROUND('WP#3 - UE-190529 Light COS'!T150,2)</f>
        <v>0</v>
      </c>
      <c r="H162" s="219">
        <f>ROUND('WP#3 - UE-190529 Light COS'!Y150,2)</f>
        <v>0.39</v>
      </c>
    </row>
    <row r="163" spans="1:9" x14ac:dyDescent="0.2">
      <c r="A163" s="224">
        <f t="shared" si="16"/>
        <v>155</v>
      </c>
      <c r="B163" s="226"/>
      <c r="C163" s="228"/>
      <c r="D163" s="165"/>
      <c r="E163" s="160"/>
      <c r="F163" s="262"/>
      <c r="G163" s="239"/>
      <c r="H163" s="267"/>
    </row>
    <row r="164" spans="1:9" x14ac:dyDescent="0.2">
      <c r="A164" s="224">
        <f t="shared" si="16"/>
        <v>156</v>
      </c>
      <c r="B164" s="226" t="str">
        <f>'WP#3 - UE-190529 Light COS'!A152</f>
        <v>58E &amp; 59E</v>
      </c>
      <c r="C164" s="228" t="str">
        <f>'WP#3 - UE-190529 Light COS'!C152</f>
        <v>Metal Halide</v>
      </c>
      <c r="D164" s="165" t="str">
        <f>'WP#3 - UE-190529 Light COS'!D152</f>
        <v>HM 250</v>
      </c>
      <c r="E164" s="160">
        <f>4200/12</f>
        <v>350</v>
      </c>
      <c r="F164" s="262">
        <f>'WP#3 - UE-190529 Light COS'!O152</f>
        <v>87.5</v>
      </c>
      <c r="G164" s="251">
        <f>ROUND('WP#3 - UE-190529 Light COS'!T152,2)</f>
        <v>0</v>
      </c>
      <c r="H164" s="219">
        <f>ROUND('WP#3 - UE-190529 Light COS'!Y152,2)</f>
        <v>0.1</v>
      </c>
    </row>
    <row r="165" spans="1:9" x14ac:dyDescent="0.2">
      <c r="A165" s="224">
        <f t="shared" si="16"/>
        <v>157</v>
      </c>
      <c r="B165" s="226" t="str">
        <f>'WP#3 - UE-190529 Light COS'!A153</f>
        <v>58E &amp; 59E</v>
      </c>
      <c r="C165" s="228" t="str">
        <f>'WP#3 - UE-190529 Light COS'!C153</f>
        <v>Metal Halide</v>
      </c>
      <c r="D165" s="165" t="str">
        <f>'WP#3 - UE-190529 Light COS'!D153</f>
        <v>HM 400</v>
      </c>
      <c r="E165" s="160">
        <f>4200/12</f>
        <v>350</v>
      </c>
      <c r="F165" s="262">
        <f>'WP#3 - UE-190529 Light COS'!O153</f>
        <v>140</v>
      </c>
      <c r="G165" s="251">
        <f>ROUND('WP#3 - UE-190529 Light COS'!T153,2)</f>
        <v>0</v>
      </c>
      <c r="H165" s="219">
        <f>ROUND('WP#3 - UE-190529 Light COS'!Y153,2)</f>
        <v>0.16</v>
      </c>
    </row>
    <row r="166" spans="1:9" x14ac:dyDescent="0.2">
      <c r="A166" s="224">
        <f t="shared" si="16"/>
        <v>158</v>
      </c>
      <c r="B166" s="226"/>
      <c r="C166" s="228"/>
      <c r="D166" s="165"/>
      <c r="E166" s="160"/>
      <c r="F166" s="262"/>
      <c r="G166" s="239"/>
      <c r="H166" s="267"/>
    </row>
    <row r="167" spans="1:9" x14ac:dyDescent="0.2">
      <c r="A167" s="224">
        <f t="shared" si="16"/>
        <v>159</v>
      </c>
      <c r="B167" s="226" t="str">
        <f>'WP#3 - UE-190529 Light COS'!A155</f>
        <v>58E &amp; 59E</v>
      </c>
      <c r="C167" s="228" t="str">
        <f>'WP#3 - UE-190529 Light COS'!C155</f>
        <v>Light Emitting Diode</v>
      </c>
      <c r="D167" s="165" t="str">
        <f>'WP#3 - UE-190529 Light COS'!D155</f>
        <v>LED 030.01-060</v>
      </c>
      <c r="E167" s="160">
        <f t="shared" ref="E167:E181" si="18">4200/12</f>
        <v>350</v>
      </c>
      <c r="F167" s="262">
        <f>'WP#3 - UE-190529 Light COS'!O155</f>
        <v>15.75</v>
      </c>
      <c r="G167" s="251">
        <f>ROUND('WP#3 - UE-190529 Light COS'!T155,2)</f>
        <v>0</v>
      </c>
      <c r="H167" s="219">
        <f>ROUND('WP#3 - UE-190529 Light COS'!Y155,2)</f>
        <v>0.02</v>
      </c>
    </row>
    <row r="168" spans="1:9" x14ac:dyDescent="0.2">
      <c r="A168" s="224">
        <f t="shared" si="16"/>
        <v>160</v>
      </c>
      <c r="B168" s="226" t="str">
        <f>'WP#3 - UE-190529 Light COS'!A156</f>
        <v>58E &amp; 59E</v>
      </c>
      <c r="C168" s="228" t="str">
        <f>'WP#3 - UE-190529 Light COS'!C156</f>
        <v>Light Emitting Diode</v>
      </c>
      <c r="D168" s="165" t="str">
        <f>'WP#3 - UE-190529 Light COS'!D156</f>
        <v>LED 060.01-090</v>
      </c>
      <c r="E168" s="160">
        <f t="shared" si="18"/>
        <v>350</v>
      </c>
      <c r="F168" s="262">
        <f>'WP#3 - UE-190529 Light COS'!O156</f>
        <v>26.25</v>
      </c>
      <c r="G168" s="251">
        <f>ROUND('WP#3 - UE-190529 Light COS'!T156,2)</f>
        <v>0</v>
      </c>
      <c r="H168" s="219">
        <f>ROUND('WP#3 - UE-190529 Light COS'!Y156,2)</f>
        <v>0.03</v>
      </c>
    </row>
    <row r="169" spans="1:9" x14ac:dyDescent="0.2">
      <c r="A169" s="224">
        <f t="shared" si="16"/>
        <v>161</v>
      </c>
      <c r="B169" s="226" t="str">
        <f>'WP#3 - UE-190529 Light COS'!A157</f>
        <v>58E &amp; 59E</v>
      </c>
      <c r="C169" s="228" t="str">
        <f>'WP#3 - UE-190529 Light COS'!C157</f>
        <v>Light Emitting Diode</v>
      </c>
      <c r="D169" s="165" t="str">
        <f>'WP#3 - UE-190529 Light COS'!D157</f>
        <v>LED 090.01-120</v>
      </c>
      <c r="E169" s="160">
        <f t="shared" si="18"/>
        <v>350</v>
      </c>
      <c r="F169" s="262">
        <f>'WP#3 - UE-190529 Light COS'!O157</f>
        <v>36.75</v>
      </c>
      <c r="G169" s="251">
        <f>ROUND('WP#3 - UE-190529 Light COS'!T157,2)</f>
        <v>0</v>
      </c>
      <c r="H169" s="219">
        <f>ROUND('WP#3 - UE-190529 Light COS'!Y157,2)</f>
        <v>0.04</v>
      </c>
    </row>
    <row r="170" spans="1:9" x14ac:dyDescent="0.2">
      <c r="A170" s="224">
        <f t="shared" ref="A170:A190" si="19">A169+1</f>
        <v>162</v>
      </c>
      <c r="B170" s="226" t="str">
        <f>'WP#3 - UE-190529 Light COS'!A158</f>
        <v>58E &amp; 59E</v>
      </c>
      <c r="C170" s="228" t="str">
        <f>'WP#3 - UE-190529 Light COS'!C158</f>
        <v>Light Emitting Diode</v>
      </c>
      <c r="D170" s="165" t="str">
        <f>'WP#3 - UE-190529 Light COS'!D158</f>
        <v>LED 120.01-150</v>
      </c>
      <c r="E170" s="160">
        <f t="shared" si="18"/>
        <v>350</v>
      </c>
      <c r="F170" s="262">
        <f>'WP#3 - UE-190529 Light COS'!O158</f>
        <v>47.25</v>
      </c>
      <c r="G170" s="251">
        <f>ROUND('WP#3 - UE-190529 Light COS'!T158,2)</f>
        <v>0</v>
      </c>
      <c r="H170" s="219">
        <f>ROUND('WP#3 - UE-190529 Light COS'!Y158,2)</f>
        <v>0.05</v>
      </c>
    </row>
    <row r="171" spans="1:9" x14ac:dyDescent="0.2">
      <c r="A171" s="224">
        <f t="shared" si="19"/>
        <v>163</v>
      </c>
      <c r="B171" s="226" t="str">
        <f>'WP#3 - UE-190529 Light COS'!A159</f>
        <v>58E &amp; 59E</v>
      </c>
      <c r="C171" s="228" t="str">
        <f>'WP#3 - UE-190529 Light COS'!C159</f>
        <v>Light Emitting Diode</v>
      </c>
      <c r="D171" s="165" t="str">
        <f>'WP#3 - UE-190529 Light COS'!D159</f>
        <v>LED 150.01-180</v>
      </c>
      <c r="E171" s="160">
        <f t="shared" si="18"/>
        <v>350</v>
      </c>
      <c r="F171" s="262">
        <f>'WP#3 - UE-190529 Light COS'!O159</f>
        <v>57.75</v>
      </c>
      <c r="G171" s="251">
        <f>ROUND('WP#3 - UE-190529 Light COS'!T159,2)</f>
        <v>0</v>
      </c>
      <c r="H171" s="219">
        <f>ROUND('WP#3 - UE-190529 Light COS'!Y159,2)</f>
        <v>0.06</v>
      </c>
    </row>
    <row r="172" spans="1:9" x14ac:dyDescent="0.2">
      <c r="A172" s="224">
        <f t="shared" si="19"/>
        <v>164</v>
      </c>
      <c r="B172" s="226" t="str">
        <f>'WP#3 - UE-190529 Light COS'!A160</f>
        <v>58E &amp; 59E</v>
      </c>
      <c r="C172" s="228" t="str">
        <f>'WP#3 - UE-190529 Light COS'!C160</f>
        <v>Light Emitting Diode</v>
      </c>
      <c r="D172" s="165" t="str">
        <f>'WP#3 - UE-190529 Light COS'!D160</f>
        <v>LED 180.01-210</v>
      </c>
      <c r="E172" s="160">
        <f t="shared" si="18"/>
        <v>350</v>
      </c>
      <c r="F172" s="262">
        <f>'WP#3 - UE-190529 Light COS'!O160</f>
        <v>68.25</v>
      </c>
      <c r="G172" s="251">
        <f>ROUND('WP#3 - UE-190529 Light COS'!T160,2)</f>
        <v>0</v>
      </c>
      <c r="H172" s="219">
        <f>ROUND('WP#3 - UE-190529 Light COS'!Y160,2)</f>
        <v>0.08</v>
      </c>
      <c r="I172" s="35"/>
    </row>
    <row r="173" spans="1:9" x14ac:dyDescent="0.2">
      <c r="A173" s="224">
        <f t="shared" si="19"/>
        <v>165</v>
      </c>
      <c r="B173" s="226" t="str">
        <f>'WP#3 - UE-190529 Light COS'!A161</f>
        <v>58E &amp; 59E</v>
      </c>
      <c r="C173" s="228" t="str">
        <f>'WP#3 - UE-190529 Light COS'!C161</f>
        <v>Light Emitting Diode</v>
      </c>
      <c r="D173" s="165" t="str">
        <f>'WP#3 - UE-190529 Light COS'!D161</f>
        <v>LED 210.01-240</v>
      </c>
      <c r="E173" s="160">
        <f t="shared" si="18"/>
        <v>350</v>
      </c>
      <c r="F173" s="262">
        <f>'WP#3 - UE-190529 Light COS'!O161</f>
        <v>78.75</v>
      </c>
      <c r="G173" s="251">
        <f>ROUND('WP#3 - UE-190529 Light COS'!T161,2)</f>
        <v>0</v>
      </c>
      <c r="H173" s="219">
        <f>ROUND('WP#3 - UE-190529 Light COS'!Y161,2)</f>
        <v>0.09</v>
      </c>
      <c r="I173" s="35"/>
    </row>
    <row r="174" spans="1:9" x14ac:dyDescent="0.2">
      <c r="A174" s="224">
        <f t="shared" si="19"/>
        <v>166</v>
      </c>
      <c r="B174" s="226" t="str">
        <f>'WP#3 - UE-190529 Light COS'!A162</f>
        <v>58E &amp; 59E</v>
      </c>
      <c r="C174" s="228" t="str">
        <f>'WP#3 - UE-190529 Light COS'!C162</f>
        <v>Light Emitting Diode</v>
      </c>
      <c r="D174" s="165" t="str">
        <f>'WP#3 - UE-190529 Light COS'!D162</f>
        <v>LED 240.01-270</v>
      </c>
      <c r="E174" s="160">
        <f t="shared" si="18"/>
        <v>350</v>
      </c>
      <c r="F174" s="262">
        <f>'WP#3 - UE-190529 Light COS'!O162</f>
        <v>89.25</v>
      </c>
      <c r="G174" s="251">
        <f>ROUND('WP#3 - UE-190529 Light COS'!T162,2)</f>
        <v>0</v>
      </c>
      <c r="H174" s="219">
        <f>ROUND('WP#3 - UE-190529 Light COS'!Y162,2)</f>
        <v>0.1</v>
      </c>
      <c r="I174" s="35"/>
    </row>
    <row r="175" spans="1:9" x14ac:dyDescent="0.2">
      <c r="A175" s="224">
        <f t="shared" si="19"/>
        <v>167</v>
      </c>
      <c r="B175" s="226" t="str">
        <f>'WP#3 - UE-190529 Light COS'!A163</f>
        <v>58E &amp; 59E</v>
      </c>
      <c r="C175" s="228" t="str">
        <f>'WP#3 - UE-190529 Light COS'!C163</f>
        <v>Light Emitting Diode</v>
      </c>
      <c r="D175" s="165" t="str">
        <f>'WP#3 - UE-190529 Light COS'!D163</f>
        <v>LED 270.01-300</v>
      </c>
      <c r="E175" s="160">
        <f t="shared" si="18"/>
        <v>350</v>
      </c>
      <c r="F175" s="262">
        <f>'WP#3 - UE-190529 Light COS'!O163</f>
        <v>99.75</v>
      </c>
      <c r="G175" s="251">
        <f>ROUND('WP#3 - UE-190529 Light COS'!T163,2)</f>
        <v>0</v>
      </c>
      <c r="H175" s="219">
        <f>ROUND('WP#3 - UE-190529 Light COS'!Y163,2)</f>
        <v>0.11</v>
      </c>
      <c r="I175" s="35"/>
    </row>
    <row r="176" spans="1:9" x14ac:dyDescent="0.2">
      <c r="A176" s="224">
        <f t="shared" si="19"/>
        <v>168</v>
      </c>
      <c r="B176" s="226" t="str">
        <f>'WP#3 - UE-190529 Light COS'!A164</f>
        <v>58E &amp; 59E</v>
      </c>
      <c r="C176" s="228" t="str">
        <f>'WP#3 - UE-190529 Light COS'!C164</f>
        <v>Light Emitting Diode</v>
      </c>
      <c r="D176" s="165" t="str">
        <f>'WP#3 - UE-190529 Light COS'!D164</f>
        <v>LED 300.01-400</v>
      </c>
      <c r="E176" s="160">
        <f t="shared" si="18"/>
        <v>350</v>
      </c>
      <c r="F176" s="262">
        <f>'WP#3 - UE-190529 Light COS'!O164</f>
        <v>122.5</v>
      </c>
      <c r="G176" s="251">
        <f>ROUND('WP#3 - UE-190529 Light COS'!T164,2)</f>
        <v>0</v>
      </c>
      <c r="H176" s="219">
        <f>ROUND('WP#3 - UE-190529 Light COS'!Y164,2)</f>
        <v>0.14000000000000001</v>
      </c>
      <c r="I176" s="35"/>
    </row>
    <row r="177" spans="1:11" x14ac:dyDescent="0.2">
      <c r="A177" s="224">
        <f t="shared" si="19"/>
        <v>169</v>
      </c>
      <c r="B177" s="226" t="str">
        <f>'WP#3 - UE-190529 Light COS'!A165</f>
        <v>58E &amp; 59E</v>
      </c>
      <c r="C177" s="228" t="str">
        <f>'WP#3 - UE-190529 Light COS'!C165</f>
        <v>Light Emitting Diode</v>
      </c>
      <c r="D177" s="165" t="str">
        <f>'WP#3 - UE-190529 Light COS'!D165</f>
        <v>LED 400.01-500</v>
      </c>
      <c r="E177" s="160">
        <f t="shared" si="18"/>
        <v>350</v>
      </c>
      <c r="F177" s="262">
        <f>'WP#3 - UE-190529 Light COS'!O165</f>
        <v>157.5</v>
      </c>
      <c r="G177" s="251">
        <f>ROUND('WP#3 - UE-190529 Light COS'!T165,2)</f>
        <v>0</v>
      </c>
      <c r="H177" s="219">
        <f>ROUND('WP#3 - UE-190529 Light COS'!Y165,2)</f>
        <v>0.18</v>
      </c>
      <c r="I177" s="35"/>
    </row>
    <row r="178" spans="1:11" x14ac:dyDescent="0.2">
      <c r="A178" s="224">
        <f t="shared" si="19"/>
        <v>170</v>
      </c>
      <c r="B178" s="226" t="str">
        <f>'WP#3 - UE-190529 Light COS'!A166</f>
        <v>58E &amp; 59E</v>
      </c>
      <c r="C178" s="228" t="str">
        <f>'WP#3 - UE-190529 Light COS'!C166</f>
        <v>Light Emitting Diode</v>
      </c>
      <c r="D178" s="165" t="str">
        <f>'WP#3 - UE-190529 Light COS'!D166</f>
        <v>LED 500.01-600</v>
      </c>
      <c r="E178" s="160">
        <f t="shared" si="18"/>
        <v>350</v>
      </c>
      <c r="F178" s="262">
        <f>'WP#3 - UE-190529 Light COS'!O166</f>
        <v>192.5</v>
      </c>
      <c r="G178" s="251">
        <f>ROUND('WP#3 - UE-190529 Light COS'!T166,2)</f>
        <v>0</v>
      </c>
      <c r="H178" s="219">
        <f>ROUND('WP#3 - UE-190529 Light COS'!Y166,2)</f>
        <v>0.22</v>
      </c>
      <c r="I178" s="35"/>
    </row>
    <row r="179" spans="1:11" x14ac:dyDescent="0.2">
      <c r="A179" s="224">
        <f t="shared" si="19"/>
        <v>171</v>
      </c>
      <c r="B179" s="226" t="str">
        <f>'WP#3 - UE-190529 Light COS'!A167</f>
        <v>58E &amp; 59E</v>
      </c>
      <c r="C179" s="228" t="str">
        <f>'WP#3 - UE-190529 Light COS'!C167</f>
        <v>Light Emitting Diode</v>
      </c>
      <c r="D179" s="165" t="str">
        <f>'WP#3 - UE-190529 Light COS'!D167</f>
        <v>LED 600.01-700</v>
      </c>
      <c r="E179" s="160">
        <f t="shared" si="18"/>
        <v>350</v>
      </c>
      <c r="F179" s="262">
        <f>'WP#3 - UE-190529 Light COS'!O167</f>
        <v>227.5</v>
      </c>
      <c r="G179" s="251">
        <f>ROUND('WP#3 - UE-190529 Light COS'!T167,2)</f>
        <v>0</v>
      </c>
      <c r="H179" s="219">
        <f>ROUND('WP#3 - UE-190529 Light COS'!Y167,2)</f>
        <v>0.26</v>
      </c>
      <c r="I179" s="35"/>
    </row>
    <row r="180" spans="1:11" x14ac:dyDescent="0.2">
      <c r="A180" s="224">
        <f t="shared" si="19"/>
        <v>172</v>
      </c>
      <c r="B180" s="226" t="str">
        <f>'WP#3 - UE-190529 Light COS'!A168</f>
        <v>58E &amp; 59E</v>
      </c>
      <c r="C180" s="228" t="str">
        <f>'WP#3 - UE-190529 Light COS'!C168</f>
        <v>Light Emitting Diode</v>
      </c>
      <c r="D180" s="165" t="str">
        <f>'WP#3 - UE-190529 Light COS'!D168</f>
        <v>LED 700.01-800</v>
      </c>
      <c r="E180" s="160">
        <f t="shared" si="18"/>
        <v>350</v>
      </c>
      <c r="F180" s="262">
        <f>'WP#3 - UE-190529 Light COS'!O168</f>
        <v>262.5</v>
      </c>
      <c r="G180" s="251">
        <f>ROUND('WP#3 - UE-190529 Light COS'!T168,2)</f>
        <v>0</v>
      </c>
      <c r="H180" s="219">
        <f>ROUND('WP#3 - UE-190529 Light COS'!Y168,2)</f>
        <v>0.3</v>
      </c>
      <c r="I180" s="35"/>
    </row>
    <row r="181" spans="1:11" x14ac:dyDescent="0.2">
      <c r="A181" s="224">
        <f t="shared" si="19"/>
        <v>173</v>
      </c>
      <c r="B181" s="226" t="str">
        <f>'WP#3 - UE-190529 Light COS'!A169</f>
        <v>58E &amp; 59E</v>
      </c>
      <c r="C181" s="228" t="str">
        <f>'WP#3 - UE-190529 Light COS'!C169</f>
        <v>Light Emitting Diode</v>
      </c>
      <c r="D181" s="165" t="str">
        <f>'WP#3 - UE-190529 Light COS'!D169</f>
        <v>LED 800.01-900</v>
      </c>
      <c r="E181" s="160">
        <f t="shared" si="18"/>
        <v>350</v>
      </c>
      <c r="F181" s="262">
        <f>'WP#3 - UE-190529 Light COS'!O169</f>
        <v>297.5</v>
      </c>
      <c r="G181" s="251">
        <f>ROUND('WP#3 - UE-190529 Light COS'!T169,2)</f>
        <v>0</v>
      </c>
      <c r="H181" s="219">
        <f>ROUND('WP#3 - UE-190529 Light COS'!Y169,2)</f>
        <v>0.33</v>
      </c>
      <c r="I181" s="35"/>
    </row>
    <row r="182" spans="1:11" x14ac:dyDescent="0.2">
      <c r="A182" s="224">
        <f t="shared" si="19"/>
        <v>174</v>
      </c>
      <c r="B182" s="226"/>
      <c r="C182" s="228"/>
      <c r="D182" s="165"/>
      <c r="E182" s="160"/>
      <c r="F182" s="262"/>
      <c r="G182" s="239"/>
      <c r="H182" s="267"/>
      <c r="I182" s="35"/>
    </row>
    <row r="183" spans="1:11" x14ac:dyDescent="0.2">
      <c r="A183" s="224">
        <f t="shared" si="19"/>
        <v>175</v>
      </c>
      <c r="B183" s="226" t="str">
        <f>'WP#3 - UE-190529 Light COS'!A170</f>
        <v>Sch 57</v>
      </c>
      <c r="C183" s="228"/>
      <c r="D183" s="165"/>
      <c r="E183" s="160"/>
      <c r="F183" s="262"/>
      <c r="G183" s="239"/>
      <c r="H183" s="267"/>
      <c r="I183" s="35"/>
    </row>
    <row r="184" spans="1:11" x14ac:dyDescent="0.2">
      <c r="A184" s="224">
        <f t="shared" si="19"/>
        <v>176</v>
      </c>
      <c r="B184" s="226" t="str">
        <f>'WP#3 - UE-190529 Light COS'!A171</f>
        <v>57E</v>
      </c>
      <c r="C184" s="228" t="str">
        <f>'WP#3 - UE-190529 Light COS'!C171</f>
        <v>Per W charge</v>
      </c>
      <c r="D184" s="230">
        <f>'WP#3 - UE-190529 Light COS'!E171</f>
        <v>1090639.8333333333</v>
      </c>
      <c r="E184" s="160">
        <f>8760/12</f>
        <v>730</v>
      </c>
      <c r="F184" s="263">
        <f>'WP#3 - UE-190529 Light COS'!O171</f>
        <v>796167.07833333325</v>
      </c>
      <c r="G184" s="268">
        <f>'WP#3 - UE-190529 Light COS'!T171</f>
        <v>1.1245447376061781E-3</v>
      </c>
      <c r="H184" s="252">
        <f>(G184*(E184/1000))</f>
        <v>8.2091765845250997E-4</v>
      </c>
      <c r="I184" s="35"/>
    </row>
    <row r="185" spans="1:11" x14ac:dyDescent="0.2">
      <c r="A185" s="224">
        <f t="shared" si="19"/>
        <v>177</v>
      </c>
      <c r="B185" s="226"/>
      <c r="C185" s="228"/>
      <c r="D185" s="165"/>
      <c r="E185" s="160"/>
      <c r="F185" s="262"/>
      <c r="G185" s="239"/>
      <c r="H185" s="267"/>
      <c r="I185" s="35"/>
    </row>
    <row r="186" spans="1:11" x14ac:dyDescent="0.2">
      <c r="A186" s="224">
        <f t="shared" si="19"/>
        <v>178</v>
      </c>
      <c r="B186" s="226" t="str">
        <f>'WP#3 - UE-190529 Light COS'!A172</f>
        <v>Pole Rental Rates</v>
      </c>
      <c r="C186" s="228"/>
      <c r="D186" s="165"/>
      <c r="E186" s="160"/>
      <c r="F186" s="262"/>
      <c r="G186" s="239"/>
      <c r="H186" s="267"/>
      <c r="I186" s="35"/>
    </row>
    <row r="187" spans="1:11" x14ac:dyDescent="0.2">
      <c r="A187" s="224">
        <f t="shared" si="19"/>
        <v>179</v>
      </c>
      <c r="B187" s="226" t="str">
        <f>'WP#3 - UE-190529 Light COS'!A173</f>
        <v>55 &amp; 56</v>
      </c>
      <c r="C187" s="228" t="str">
        <f>'WP#3 - UE-190529 Light COS'!C173</f>
        <v>Pole</v>
      </c>
      <c r="D187" s="165" t="str">
        <f>'WP#3 - UE-190529 Light COS'!D173</f>
        <v>Old</v>
      </c>
      <c r="E187" s="160">
        <f>4200/12</f>
        <v>350</v>
      </c>
      <c r="F187" s="262">
        <f>'WP#3 - UE-190529 Light COS'!O173</f>
        <v>0</v>
      </c>
      <c r="G187" s="251">
        <f>ROUND('WP#3 - UE-190529 Light COS'!T173,2)</f>
        <v>0</v>
      </c>
      <c r="H187" s="219">
        <f>ROUND('WP#3 - UE-190529 Light COS'!Y173,2)</f>
        <v>0</v>
      </c>
      <c r="I187" s="35"/>
    </row>
    <row r="188" spans="1:11" x14ac:dyDescent="0.2">
      <c r="A188" s="224">
        <f t="shared" si="19"/>
        <v>180</v>
      </c>
      <c r="B188" s="226" t="str">
        <f>'WP#3 - UE-190529 Light COS'!A174</f>
        <v>56 &amp; 56</v>
      </c>
      <c r="C188" s="228" t="str">
        <f>'WP#3 - UE-190529 Light COS'!C174</f>
        <v>Pole</v>
      </c>
      <c r="D188" s="165" t="str">
        <f>'WP#3 - UE-190529 Light COS'!D174</f>
        <v>New</v>
      </c>
      <c r="E188" s="160">
        <f>4200/12</f>
        <v>350</v>
      </c>
      <c r="F188" s="262">
        <f>'WP#3 - UE-190529 Light COS'!O174</f>
        <v>0</v>
      </c>
      <c r="G188" s="251">
        <f>ROUND('WP#3 - UE-190529 Light COS'!T174,2)</f>
        <v>0</v>
      </c>
      <c r="H188" s="219">
        <f>ROUND('WP#3 - UE-190529 Light COS'!Y174,2)</f>
        <v>0</v>
      </c>
    </row>
    <row r="189" spans="1:11" x14ac:dyDescent="0.2">
      <c r="A189" s="224">
        <f t="shared" si="19"/>
        <v>181</v>
      </c>
      <c r="B189" s="226"/>
      <c r="C189" s="228"/>
      <c r="D189" s="165"/>
      <c r="E189" s="160"/>
      <c r="F189" s="262"/>
      <c r="G189" s="239"/>
      <c r="H189" s="267"/>
    </row>
    <row r="190" spans="1:11" x14ac:dyDescent="0.2">
      <c r="A190" s="224">
        <f t="shared" si="19"/>
        <v>182</v>
      </c>
      <c r="B190" s="226" t="str">
        <f>'WP#3 - UE-190529 Light COS'!A176</f>
        <v>58 &amp; 59</v>
      </c>
      <c r="C190" s="228" t="str">
        <f>'WP#3 - UE-190529 Light COS'!C176</f>
        <v>Pole</v>
      </c>
      <c r="D190" s="165" t="str">
        <f>'WP#3 - UE-190529 Light COS'!D176</f>
        <v>New</v>
      </c>
      <c r="E190" s="160">
        <f>4200/12</f>
        <v>350</v>
      </c>
      <c r="F190" s="262">
        <f>'WP#3 - UE-190529 Light COS'!O176</f>
        <v>0</v>
      </c>
      <c r="G190" s="251">
        <f>ROUND('WP#3 - UE-190529 Light COS'!T176,2)</f>
        <v>0</v>
      </c>
      <c r="H190" s="219">
        <f>ROUND('WP#3 - UE-190529 Light COS'!Y176,2)</f>
        <v>0</v>
      </c>
    </row>
    <row r="191" spans="1:11" ht="12" thickBot="1" x14ac:dyDescent="0.25">
      <c r="A191" s="231"/>
      <c r="B191" s="248"/>
      <c r="C191" s="249"/>
      <c r="D191" s="264"/>
      <c r="E191" s="210"/>
      <c r="F191" s="265"/>
      <c r="G191" s="253"/>
      <c r="H191" s="269"/>
      <c r="J191" s="12"/>
      <c r="K191" s="12"/>
    </row>
    <row r="192" spans="1:11" x14ac:dyDescent="0.2">
      <c r="B192" s="34"/>
      <c r="C192" s="33"/>
      <c r="D192" s="32"/>
      <c r="E192" s="21"/>
      <c r="F192" s="21"/>
      <c r="G192" s="30"/>
      <c r="H192" s="30"/>
    </row>
    <row r="193" spans="2:8" x14ac:dyDescent="0.2">
      <c r="B193" s="34"/>
      <c r="C193" s="33"/>
      <c r="D193" s="32"/>
      <c r="E193" s="21"/>
      <c r="F193" s="21"/>
      <c r="G193" s="30"/>
      <c r="H193" s="30"/>
    </row>
    <row r="194" spans="2:8" x14ac:dyDescent="0.2">
      <c r="B194" s="34"/>
      <c r="C194" s="33"/>
      <c r="D194" s="32"/>
      <c r="E194" s="21"/>
      <c r="F194" s="21"/>
      <c r="G194" s="30"/>
      <c r="H194" s="30"/>
    </row>
    <row r="195" spans="2:8" x14ac:dyDescent="0.2">
      <c r="B195" s="34"/>
      <c r="C195" s="33"/>
      <c r="D195" s="32"/>
      <c r="E195" s="21"/>
      <c r="F195" s="21"/>
      <c r="G195" s="30"/>
      <c r="H195" s="30"/>
    </row>
    <row r="196" spans="2:8" x14ac:dyDescent="0.2">
      <c r="B196" s="34"/>
      <c r="C196" s="33"/>
      <c r="D196" s="32"/>
      <c r="E196" s="21"/>
      <c r="F196" s="21"/>
      <c r="G196" s="30"/>
      <c r="H196" s="30"/>
    </row>
    <row r="197" spans="2:8" x14ac:dyDescent="0.2">
      <c r="B197" s="34"/>
      <c r="C197" s="33"/>
      <c r="D197" s="32"/>
      <c r="E197" s="21"/>
      <c r="F197" s="21"/>
      <c r="G197" s="30"/>
      <c r="H197" s="30"/>
    </row>
    <row r="198" spans="2:8" x14ac:dyDescent="0.2">
      <c r="E198" s="23"/>
    </row>
    <row r="199" spans="2:8" x14ac:dyDescent="0.2">
      <c r="B199" s="28"/>
    </row>
    <row r="201" spans="2:8" x14ac:dyDescent="0.2">
      <c r="B201" s="28"/>
    </row>
    <row r="202" spans="2:8" x14ac:dyDescent="0.2">
      <c r="B202" s="28"/>
    </row>
  </sheetData>
  <mergeCells count="6">
    <mergeCell ref="A1:H1"/>
    <mergeCell ref="A2:H2"/>
    <mergeCell ref="A3:H3"/>
    <mergeCell ref="A4:H4"/>
    <mergeCell ref="A5:F5"/>
    <mergeCell ref="G5:H5"/>
  </mergeCells>
  <pageMargins left="0.7" right="0.7" top="0.75" bottom="0.75" header="0.3" footer="0.3"/>
  <pageSetup scale="60" fitToHeight="2" orientation="portrait" r:id="rId1"/>
  <headerFooter>
    <oddFooter>&amp;R&amp;F&amp;A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3B38676409484480E6749546AD236E" ma:contentTypeVersion="28" ma:contentTypeDescription="" ma:contentTypeScope="" ma:versionID="6aa3f171bbe3b54bd32078715a76967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EB5B46-88EE-40AE-9AD0-A07DB3F90DA5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F84DDF6-7538-4D6A-913B-53C10E362916}"/>
</file>

<file path=customXml/itemProps3.xml><?xml version="1.0" encoding="utf-8"?>
<ds:datastoreItem xmlns:ds="http://schemas.openxmlformats.org/officeDocument/2006/customXml" ds:itemID="{49F9E484-5651-4E55-8213-2001AD863F70}"/>
</file>

<file path=customXml/itemProps4.xml><?xml version="1.0" encoding="utf-8"?>
<ds:datastoreItem xmlns:ds="http://schemas.openxmlformats.org/officeDocument/2006/customXml" ds:itemID="{E9937909-F8EA-4976-9811-41EEC641C553}"/>
</file>

<file path=customXml/itemProps5.xml><?xml version="1.0" encoding="utf-8"?>
<ds:datastoreItem xmlns:ds="http://schemas.openxmlformats.org/officeDocument/2006/customXml" ds:itemID="{C3F1006F-784A-4AD8-889A-DC6CC383B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Prelim Sch 140 Combined Charges</vt:lpstr>
      <vt:lpstr>WORKPAPERS-&gt;</vt:lpstr>
      <vt:lpstr>WP#1 - UE-190529 COS (PTDGP.T)</vt:lpstr>
      <vt:lpstr>WP#2 - UE-190529 Light COS</vt:lpstr>
      <vt:lpstr>WP#3 - UE-190529 Light COS</vt:lpstr>
      <vt:lpstr>Sch 140 Distribution Chg</vt:lpstr>
      <vt:lpstr>Sch 140 Prod Trans Demand Chg</vt:lpstr>
      <vt:lpstr>Sch 140 Prod Trans Energy Chg</vt:lpstr>
      <vt:lpstr>'Prelim Sch 140 Combined Charges'!Print_Area</vt:lpstr>
      <vt:lpstr>'Sch 140 Distribution Chg'!Print_Area</vt:lpstr>
      <vt:lpstr>'Sch 140 Prod Trans Demand Chg'!Print_Area</vt:lpstr>
      <vt:lpstr>'Sch 140 Prod Trans Energy Chg'!Print_Area</vt:lpstr>
      <vt:lpstr>'WP#2 - UE-190529 Light COS'!Print_Area</vt:lpstr>
      <vt:lpstr>'WP#3 - UE-190529 Light COS'!Print_Area</vt:lpstr>
      <vt:lpstr>'Prelim Sch 140 Combined Charges'!Print_Titles</vt:lpstr>
      <vt:lpstr>'Sch 140 Distribution Chg'!Print_Titles</vt:lpstr>
      <vt:lpstr>'Sch 140 Prod Trans Demand Chg'!Print_Titles</vt:lpstr>
      <vt:lpstr>'Sch 140 Prod Trans Energy Chg'!Print_Titles</vt:lpstr>
      <vt:lpstr>'WP#2 - UE-190529 Light COS'!Print_Titles</vt:lpstr>
      <vt:lpstr>'WP#3 - UE-190529 Light COS'!Print_Titles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Regan, Jared</dc:creator>
  <cp:lastModifiedBy>Puget Sound Energy</cp:lastModifiedBy>
  <dcterms:created xsi:type="dcterms:W3CDTF">2021-03-10T01:24:01Z</dcterms:created>
  <dcterms:modified xsi:type="dcterms:W3CDTF">2022-03-30T21:30:06Z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0x0101006E56B4D1795A2E4DB2F0B01679ED314A005B3B38676409484480E6749546AD236E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